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Z:\Shared\Projects\2023\D202300123.00 - Bainbridge SLR Study\03 Working Documents\Task 3-4 - Extreme TWL Analysis\Final to City\"/>
    </mc:Choice>
  </mc:AlternateContent>
  <xr:revisionPtr revIDLastSave="0" documentId="13_ncr:1_{23EC2859-4711-42DF-A26F-C9CD8353122B}" xr6:coauthVersionLast="47" xr6:coauthVersionMax="47" xr10:uidLastSave="{00000000-0000-0000-0000-000000000000}"/>
  <workbookProtection workbookAlgorithmName="SHA-512" workbookHashValue="eb0BdAELIkO3I9bJ1dmrPU4NOmydYlcTDzDTTr92tdIhn54rCGmLuzOfV5OknRh50II9XXgMFry6ev26PVU+mw==" workbookSaltValue="VnpqZQVoLZ/3n6xO8T6BCw==" workbookSpinCount="100000" lockStructure="1"/>
  <bookViews>
    <workbookView xWindow="-28920" yWindow="-120" windowWidth="29040" windowHeight="17640" tabRatio="837" xr2:uid="{D6F7DAAD-EA88-4CF3-8694-FFCFF113D5E3}"/>
  </bookViews>
  <sheets>
    <sheet name="Plots" sheetId="1" r:id="rId1"/>
    <sheet name="Summary Table" sheetId="55" state="hidden" r:id="rId2"/>
    <sheet name="Plot Calculator" sheetId="100" state="hidden" r:id="rId3"/>
    <sheet name="NOAA WLs" sheetId="97" state="hidden" r:id="rId4"/>
    <sheet name="SLR Projections" sheetId="98" state="hidden" r:id="rId5"/>
    <sheet name="FEMA QC" sheetId="96" state="hidden" r:id="rId6"/>
    <sheet name="BFE, Slope, Shoretype" sheetId="94" state="hidden" r:id="rId7"/>
    <sheet name="E01" sheetId="2" state="hidden" r:id="rId8"/>
    <sheet name="E02" sheetId="4" state="hidden" r:id="rId9"/>
    <sheet name="E03" sheetId="5" state="hidden" r:id="rId10"/>
    <sheet name="E04" sheetId="6" state="hidden" r:id="rId11"/>
    <sheet name="E05" sheetId="7" state="hidden" r:id="rId12"/>
    <sheet name="E06" sheetId="8" state="hidden" r:id="rId13"/>
    <sheet name="E07" sheetId="9" state="hidden" r:id="rId14"/>
    <sheet name="E08" sheetId="10" state="hidden" r:id="rId15"/>
    <sheet name="E09" sheetId="11" state="hidden" r:id="rId16"/>
    <sheet name="E10" sheetId="12" state="hidden" r:id="rId17"/>
    <sheet name="E11" sheetId="13" state="hidden" r:id="rId18"/>
    <sheet name="E12" sheetId="14" state="hidden" r:id="rId19"/>
    <sheet name="E13" sheetId="15" state="hidden" r:id="rId20"/>
    <sheet name="E14" sheetId="16" state="hidden" r:id="rId21"/>
    <sheet name="E15" sheetId="17" state="hidden" r:id="rId22"/>
    <sheet name="E16" sheetId="18" state="hidden" r:id="rId23"/>
    <sheet name="E17" sheetId="19" state="hidden" r:id="rId24"/>
    <sheet name="E18" sheetId="20" state="hidden" r:id="rId25"/>
    <sheet name="E19" sheetId="21" state="hidden" r:id="rId26"/>
    <sheet name="E20" sheetId="22" state="hidden" r:id="rId27"/>
    <sheet name="E21" sheetId="23" state="hidden" r:id="rId28"/>
    <sheet name="E22" sheetId="24" state="hidden" r:id="rId29"/>
    <sheet name="E23" sheetId="25" state="hidden" r:id="rId30"/>
    <sheet name="E24" sheetId="26" state="hidden" r:id="rId31"/>
    <sheet name="E25" sheetId="27" state="hidden" r:id="rId32"/>
    <sheet name="E26" sheetId="28" state="hidden" r:id="rId33"/>
    <sheet name="E27" sheetId="29" state="hidden" r:id="rId34"/>
    <sheet name="E28" sheetId="30" state="hidden" r:id="rId35"/>
    <sheet name="E29" sheetId="31" state="hidden" r:id="rId36"/>
    <sheet name="E30" sheetId="32" state="hidden" r:id="rId37"/>
    <sheet name="E31" sheetId="33" state="hidden" r:id="rId38"/>
    <sheet name="E32" sheetId="34" state="hidden" r:id="rId39"/>
    <sheet name="E33" sheetId="35" state="hidden" r:id="rId40"/>
    <sheet name="E34" sheetId="36" state="hidden" r:id="rId41"/>
    <sheet name="E35" sheetId="37" state="hidden" r:id="rId42"/>
    <sheet name="E36" sheetId="38" state="hidden" r:id="rId43"/>
    <sheet name="E37" sheetId="39" state="hidden" r:id="rId44"/>
    <sheet name="E38" sheetId="40" state="hidden" r:id="rId45"/>
    <sheet name="E39" sheetId="41" state="hidden" r:id="rId46"/>
    <sheet name="E40" sheetId="42" state="hidden" r:id="rId47"/>
    <sheet name="E41" sheetId="43" state="hidden" r:id="rId48"/>
    <sheet name="E42" sheetId="44" state="hidden" r:id="rId49"/>
    <sheet name="E43" sheetId="45" state="hidden" r:id="rId50"/>
    <sheet name="E44" sheetId="46" state="hidden" r:id="rId51"/>
    <sheet name="E45" sheetId="47" state="hidden" r:id="rId52"/>
    <sheet name="E46" sheetId="48" state="hidden" r:id="rId53"/>
    <sheet name="E47" sheetId="49" state="hidden" r:id="rId54"/>
    <sheet name="E48" sheetId="50" state="hidden" r:id="rId55"/>
    <sheet name="E49" sheetId="51" state="hidden" r:id="rId56"/>
    <sheet name="E50" sheetId="52" state="hidden" r:id="rId57"/>
    <sheet name="E51" sheetId="53" state="hidden" r:id="rId58"/>
    <sheet name="E52" sheetId="54" state="hidden" r:id="rId59"/>
    <sheet name="W01" sheetId="56" state="hidden" r:id="rId60"/>
    <sheet name="W02" sheetId="57" state="hidden" r:id="rId61"/>
    <sheet name="W03" sheetId="58" state="hidden" r:id="rId62"/>
    <sheet name="W04" sheetId="59" state="hidden" r:id="rId63"/>
    <sheet name="W05" sheetId="60" state="hidden" r:id="rId64"/>
    <sheet name="W06" sheetId="61" state="hidden" r:id="rId65"/>
    <sheet name="W07" sheetId="62" state="hidden" r:id="rId66"/>
    <sheet name="W08" sheetId="63" state="hidden" r:id="rId67"/>
    <sheet name="W09" sheetId="64" state="hidden" r:id="rId68"/>
    <sheet name="W10" sheetId="65" state="hidden" r:id="rId69"/>
    <sheet name="W11" sheetId="66" state="hidden" r:id="rId70"/>
    <sheet name="W12" sheetId="67" state="hidden" r:id="rId71"/>
    <sheet name="W13" sheetId="68" state="hidden" r:id="rId72"/>
    <sheet name="W14" sheetId="69" state="hidden" r:id="rId73"/>
    <sheet name="W15" sheetId="70" state="hidden" r:id="rId74"/>
    <sheet name="W16" sheetId="71" state="hidden" r:id="rId75"/>
    <sheet name="W17" sheetId="72" state="hidden" r:id="rId76"/>
    <sheet name="W18" sheetId="73" state="hidden" r:id="rId77"/>
    <sheet name="W19" sheetId="74" state="hidden" r:id="rId78"/>
    <sheet name="W20" sheetId="75" state="hidden" r:id="rId79"/>
    <sheet name="W21" sheetId="76" state="hidden" r:id="rId80"/>
    <sheet name="W22" sheetId="77" state="hidden" r:id="rId81"/>
    <sheet name="W23" sheetId="78" state="hidden" r:id="rId82"/>
    <sheet name="W24" sheetId="79" state="hidden" r:id="rId83"/>
    <sheet name="W25" sheetId="80" state="hidden" r:id="rId84"/>
    <sheet name="W26" sheetId="81" state="hidden" r:id="rId85"/>
    <sheet name="W27" sheetId="82" state="hidden" r:id="rId86"/>
    <sheet name="W28" sheetId="83" state="hidden" r:id="rId87"/>
    <sheet name="W29" sheetId="84" state="hidden" r:id="rId88"/>
    <sheet name="W30" sheetId="85" state="hidden" r:id="rId89"/>
    <sheet name="W31" sheetId="86" state="hidden" r:id="rId90"/>
    <sheet name="W32" sheetId="87" state="hidden" r:id="rId91"/>
    <sheet name="W33" sheetId="88" state="hidden" r:id="rId92"/>
    <sheet name="W34" sheetId="89" state="hidden" r:id="rId93"/>
    <sheet name="W35" sheetId="90" state="hidden" r:id="rId94"/>
    <sheet name="W36" sheetId="91" state="hidden" r:id="rId95"/>
    <sheet name="W37" sheetId="92" state="hidden" r:id="rId96"/>
  </sheets>
  <definedNames>
    <definedName name="_xlnm._FilterDatabase" localSheetId="6" hidden="1">'BFE, Slope, Shoretype'!$A$1:$E$92</definedName>
    <definedName name="_xlnm._FilterDatabase" localSheetId="0" hidden="1">Plots!$A$1:$F$6</definedName>
    <definedName name="_xlnm.Print_Area" localSheetId="0">Plots!$B$1:$AF$42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100" l="1"/>
  <c r="B2" i="100"/>
  <c r="G13" i="1"/>
  <c r="G14" i="1"/>
  <c r="G15" i="1"/>
  <c r="G12" i="1"/>
  <c r="G16" i="1"/>
  <c r="G18" i="1"/>
  <c r="G17" i="1"/>
  <c r="H12" i="1"/>
  <c r="G19" i="1"/>
  <c r="D19" i="1" l="1"/>
  <c r="D18" i="1"/>
  <c r="D17" i="1"/>
  <c r="D16" i="1"/>
  <c r="D15" i="1"/>
  <c r="D14" i="1"/>
  <c r="D13" i="1"/>
  <c r="D12" i="1"/>
  <c r="F10" i="1" l="1"/>
  <c r="C19" i="1" l="1"/>
  <c r="C18" i="1"/>
  <c r="C17" i="1"/>
  <c r="C16" i="1"/>
  <c r="C15" i="1"/>
  <c r="C14" i="1"/>
  <c r="C13" i="1"/>
  <c r="C12" i="1"/>
  <c r="AD27" i="1"/>
  <c r="AD26" i="1"/>
  <c r="AD24" i="1"/>
  <c r="AD23" i="1"/>
  <c r="AD22" i="1"/>
  <c r="AE21" i="1"/>
  <c r="AE19" i="1"/>
  <c r="AE18" i="1"/>
  <c r="AE17" i="1"/>
  <c r="AE16" i="1"/>
  <c r="T15" i="97" l="1"/>
  <c r="T16" i="97"/>
  <c r="T17" i="97"/>
  <c r="T18" i="97"/>
  <c r="T19" i="97"/>
  <c r="T20" i="97"/>
  <c r="T21" i="97"/>
  <c r="T22" i="97"/>
  <c r="T23" i="97"/>
  <c r="T24" i="97"/>
  <c r="T25" i="97"/>
  <c r="T26" i="97"/>
  <c r="T27" i="97"/>
  <c r="T28" i="97"/>
  <c r="T29" i="97"/>
  <c r="T30" i="97"/>
  <c r="T31" i="97"/>
  <c r="T32" i="97"/>
  <c r="T33" i="97"/>
  <c r="T34" i="97"/>
  <c r="T35" i="97"/>
  <c r="T36" i="97"/>
  <c r="T37" i="97"/>
  <c r="T38" i="97"/>
  <c r="T39" i="97"/>
  <c r="T40" i="97"/>
  <c r="T41" i="97"/>
  <c r="T42" i="97"/>
  <c r="T43" i="97"/>
  <c r="T44" i="97"/>
  <c r="T45" i="97"/>
  <c r="T46" i="97"/>
  <c r="T47" i="97"/>
  <c r="T48" i="97"/>
  <c r="T49" i="97"/>
  <c r="T50" i="97"/>
  <c r="T51" i="97"/>
  <c r="T52" i="97"/>
  <c r="T53" i="97"/>
  <c r="T54" i="97"/>
  <c r="T55" i="97"/>
  <c r="T56" i="97"/>
  <c r="T57" i="97"/>
  <c r="T58" i="97"/>
  <c r="T59" i="97"/>
  <c r="T60" i="97"/>
  <c r="T61" i="97"/>
  <c r="T62" i="97"/>
  <c r="T63" i="97"/>
  <c r="T64" i="97"/>
  <c r="T65" i="97"/>
  <c r="T66" i="97"/>
  <c r="T67" i="97"/>
  <c r="T68" i="97"/>
  <c r="T69" i="97"/>
  <c r="T70" i="97"/>
  <c r="T71" i="97"/>
  <c r="T72" i="97"/>
  <c r="T73" i="97"/>
  <c r="T74" i="97"/>
  <c r="T75" i="97"/>
  <c r="T76" i="97"/>
  <c r="T77" i="97"/>
  <c r="T78" i="97"/>
  <c r="T79" i="97"/>
  <c r="T80" i="97"/>
  <c r="T81" i="97"/>
  <c r="T82" i="97"/>
  <c r="T83" i="97"/>
  <c r="T84" i="97"/>
  <c r="T85" i="97"/>
  <c r="T86" i="97"/>
  <c r="T87" i="97"/>
  <c r="T88" i="97"/>
  <c r="T89" i="97"/>
  <c r="T90" i="97"/>
  <c r="T91" i="97"/>
  <c r="T92" i="97"/>
  <c r="T93" i="97"/>
  <c r="T94" i="97"/>
  <c r="T95" i="97"/>
  <c r="T96" i="97"/>
  <c r="T97" i="97"/>
  <c r="T98" i="97"/>
  <c r="T99" i="97"/>
  <c r="T100" i="97"/>
  <c r="T101" i="97"/>
  <c r="T102" i="97"/>
  <c r="T103" i="97"/>
  <c r="T104" i="97"/>
  <c r="T105" i="97"/>
  <c r="T106" i="97"/>
  <c r="T107" i="97"/>
  <c r="T108" i="97"/>
  <c r="T109" i="97"/>
  <c r="T110" i="97"/>
  <c r="T111" i="97"/>
  <c r="T112" i="97"/>
  <c r="T113" i="97"/>
  <c r="T114" i="97"/>
  <c r="T115" i="97"/>
  <c r="T116" i="97"/>
  <c r="T117" i="97"/>
  <c r="T118" i="97"/>
  <c r="T119" i="97"/>
  <c r="T120" i="97"/>
  <c r="T121" i="97"/>
  <c r="T122" i="97"/>
  <c r="T123" i="97"/>
  <c r="T124" i="97"/>
  <c r="T125" i="97"/>
  <c r="T126" i="97"/>
  <c r="T127" i="97"/>
  <c r="T128" i="97"/>
  <c r="T129" i="97"/>
  <c r="T130" i="97"/>
  <c r="T131" i="97"/>
  <c r="T132" i="97"/>
  <c r="T133" i="97"/>
  <c r="T134" i="97"/>
  <c r="T135" i="97"/>
  <c r="T136" i="97"/>
  <c r="T137" i="97"/>
  <c r="T138" i="97"/>
  <c r="T139" i="97"/>
  <c r="T140" i="97"/>
  <c r="T141" i="97"/>
  <c r="T142" i="97"/>
  <c r="T143" i="97"/>
  <c r="T144" i="97"/>
  <c r="T145" i="97"/>
  <c r="T146" i="97"/>
  <c r="T147" i="97"/>
  <c r="T148" i="97"/>
  <c r="T149" i="97"/>
  <c r="T150" i="97"/>
  <c r="T151" i="97"/>
  <c r="T152" i="97"/>
  <c r="T153" i="97"/>
  <c r="T154" i="97"/>
  <c r="T155" i="97"/>
  <c r="T156" i="97"/>
  <c r="T157" i="97"/>
  <c r="T158" i="97"/>
  <c r="T159" i="97"/>
  <c r="T160" i="97"/>
  <c r="T161" i="97"/>
  <c r="T162" i="97"/>
  <c r="T163" i="97"/>
  <c r="T164" i="97"/>
  <c r="T165" i="97"/>
  <c r="T166" i="97"/>
  <c r="T167" i="97"/>
  <c r="T168" i="97"/>
  <c r="T169" i="97"/>
  <c r="T170" i="97"/>
  <c r="T171" i="97"/>
  <c r="T172" i="97"/>
  <c r="T173" i="97"/>
  <c r="T174" i="97"/>
  <c r="T175" i="97"/>
  <c r="T176" i="97"/>
  <c r="T177" i="97"/>
  <c r="T178" i="97"/>
  <c r="T179" i="97"/>
  <c r="T180" i="97"/>
  <c r="T181" i="97"/>
  <c r="T182" i="97"/>
  <c r="T183" i="97"/>
  <c r="T184" i="97"/>
  <c r="T185" i="97"/>
  <c r="T186" i="97"/>
  <c r="T187" i="97"/>
  <c r="T188" i="97"/>
  <c r="T189" i="97"/>
  <c r="T190" i="97"/>
  <c r="T191" i="97"/>
  <c r="T192" i="97"/>
  <c r="T193" i="97"/>
  <c r="T194" i="97"/>
  <c r="T195" i="97"/>
  <c r="T196" i="97"/>
  <c r="T197" i="97"/>
  <c r="T198" i="97"/>
  <c r="T199" i="97"/>
  <c r="T200" i="97"/>
  <c r="T201" i="97"/>
  <c r="T202" i="97"/>
  <c r="T203" i="97"/>
  <c r="T204" i="97"/>
  <c r="T205" i="97"/>
  <c r="T206" i="97"/>
  <c r="T207" i="97"/>
  <c r="T208" i="97"/>
  <c r="T209" i="97"/>
  <c r="T210" i="97"/>
  <c r="T211" i="97"/>
  <c r="T212" i="97"/>
  <c r="T213" i="97"/>
  <c r="T214" i="97"/>
  <c r="T215" i="97"/>
  <c r="T216" i="97"/>
  <c r="T217" i="97"/>
  <c r="T218" i="97"/>
  <c r="T219" i="97"/>
  <c r="T220" i="97"/>
  <c r="T221" i="97"/>
  <c r="T222" i="97"/>
  <c r="T223" i="97"/>
  <c r="T224" i="97"/>
  <c r="T225" i="97"/>
  <c r="T226" i="97"/>
  <c r="T227" i="97"/>
  <c r="T228" i="97"/>
  <c r="T229" i="97"/>
  <c r="T230" i="97"/>
  <c r="T231" i="97"/>
  <c r="T232" i="97"/>
  <c r="T233" i="97"/>
  <c r="T234" i="97"/>
  <c r="T235" i="97"/>
  <c r="T236" i="97"/>
  <c r="T237" i="97"/>
  <c r="T238" i="97"/>
  <c r="T239" i="97"/>
  <c r="T240" i="97"/>
  <c r="T241" i="97"/>
  <c r="T242" i="97"/>
  <c r="T243" i="97"/>
  <c r="T244" i="97"/>
  <c r="T245" i="97"/>
  <c r="T246" i="97"/>
  <c r="T247" i="97"/>
  <c r="T248" i="97"/>
  <c r="T249" i="97"/>
  <c r="T250" i="97"/>
  <c r="T251" i="97"/>
  <c r="T252" i="97"/>
  <c r="T253" i="97"/>
  <c r="T254" i="97"/>
  <c r="T255" i="97"/>
  <c r="T256" i="97"/>
  <c r="T257" i="97"/>
  <c r="T258" i="97"/>
  <c r="T259" i="97"/>
  <c r="T260" i="97"/>
  <c r="T261" i="97"/>
  <c r="T262" i="97"/>
  <c r="T263" i="97"/>
  <c r="T264" i="97"/>
  <c r="T265" i="97"/>
  <c r="T266" i="97"/>
  <c r="T267" i="97"/>
  <c r="T268" i="97"/>
  <c r="T269" i="97"/>
  <c r="T270" i="97"/>
  <c r="T271" i="97"/>
  <c r="T272" i="97"/>
  <c r="T273" i="97"/>
  <c r="T274" i="97"/>
  <c r="T275" i="97"/>
  <c r="T276" i="97"/>
  <c r="T277" i="97"/>
  <c r="T278" i="97"/>
  <c r="T279" i="97"/>
  <c r="T280" i="97"/>
  <c r="T281" i="97"/>
  <c r="T282" i="97"/>
  <c r="T283" i="97"/>
  <c r="T284" i="97"/>
  <c r="T285" i="97"/>
  <c r="T286" i="97"/>
  <c r="T287" i="97"/>
  <c r="T288" i="97"/>
  <c r="T289" i="97"/>
  <c r="T290" i="97"/>
  <c r="T291" i="97"/>
  <c r="T292" i="97"/>
  <c r="T293" i="97"/>
  <c r="T294" i="97"/>
  <c r="T295" i="97"/>
  <c r="T296" i="97"/>
  <c r="T297" i="97"/>
  <c r="T298" i="97"/>
  <c r="T299" i="97"/>
  <c r="T300" i="97"/>
  <c r="T301" i="97"/>
  <c r="T302" i="97"/>
  <c r="T303" i="97"/>
  <c r="T304" i="97"/>
  <c r="T305" i="97"/>
  <c r="T306" i="97"/>
  <c r="T307" i="97"/>
  <c r="T308" i="97"/>
  <c r="T309" i="97"/>
  <c r="T310" i="97"/>
  <c r="T311" i="97"/>
  <c r="T312" i="97"/>
  <c r="T313" i="97"/>
  <c r="T314" i="97"/>
  <c r="T315" i="97"/>
  <c r="T316" i="97"/>
  <c r="T317" i="97"/>
  <c r="T318" i="97"/>
  <c r="T319" i="97"/>
  <c r="T320" i="97"/>
  <c r="T321" i="97"/>
  <c r="T322" i="97"/>
  <c r="T323" i="97"/>
  <c r="T324" i="97"/>
  <c r="T325" i="97"/>
  <c r="T326" i="97"/>
  <c r="T327" i="97"/>
  <c r="T328" i="97"/>
  <c r="T329" i="97"/>
  <c r="T330" i="97"/>
  <c r="T331" i="97"/>
  <c r="T332" i="97"/>
  <c r="T333" i="97"/>
  <c r="T334" i="97"/>
  <c r="T335" i="97"/>
  <c r="T336" i="97"/>
  <c r="T337" i="97"/>
  <c r="T338" i="97"/>
  <c r="T339" i="97"/>
  <c r="T340" i="97"/>
  <c r="T341" i="97"/>
  <c r="T342" i="97"/>
  <c r="T343" i="97"/>
  <c r="T344" i="97"/>
  <c r="T345" i="97"/>
  <c r="T346" i="97"/>
  <c r="T347" i="97"/>
  <c r="T348" i="97"/>
  <c r="T349" i="97"/>
  <c r="T350" i="97"/>
  <c r="T351" i="97"/>
  <c r="T352" i="97"/>
  <c r="T353" i="97"/>
  <c r="T354" i="97"/>
  <c r="T355" i="97"/>
  <c r="T356" i="97"/>
  <c r="T357" i="97"/>
  <c r="T358" i="97"/>
  <c r="T359" i="97"/>
  <c r="T360" i="97"/>
  <c r="T361" i="97"/>
  <c r="T362" i="97"/>
  <c r="T363" i="97"/>
  <c r="T364" i="97"/>
  <c r="T365" i="97"/>
  <c r="T366" i="97"/>
  <c r="T367" i="97"/>
  <c r="T368" i="97"/>
  <c r="T369" i="97"/>
  <c r="T370" i="97"/>
  <c r="T371" i="97"/>
  <c r="T372" i="97"/>
  <c r="T373" i="97"/>
  <c r="T374" i="97"/>
  <c r="T375" i="97"/>
  <c r="T376" i="97"/>
  <c r="T377" i="97"/>
  <c r="T378" i="97"/>
  <c r="T379" i="97"/>
  <c r="T380" i="97"/>
  <c r="T381" i="97"/>
  <c r="T382" i="97"/>
  <c r="T383" i="97"/>
  <c r="T384" i="97"/>
  <c r="T385" i="97"/>
  <c r="T386" i="97"/>
  <c r="T387" i="97"/>
  <c r="T388" i="97"/>
  <c r="T389" i="97"/>
  <c r="T390" i="97"/>
  <c r="T391" i="97"/>
  <c r="T392" i="97"/>
  <c r="T393" i="97"/>
  <c r="T394" i="97"/>
  <c r="T395" i="97"/>
  <c r="T396" i="97"/>
  <c r="T397" i="97"/>
  <c r="T398" i="97"/>
  <c r="T399" i="97"/>
  <c r="T400" i="97"/>
  <c r="T401" i="97"/>
  <c r="T402" i="97"/>
  <c r="T403" i="97"/>
  <c r="T404" i="97"/>
  <c r="T405" i="97"/>
  <c r="T406" i="97"/>
  <c r="T407" i="97"/>
  <c r="T408" i="97"/>
  <c r="T409" i="97"/>
  <c r="T410" i="97"/>
  <c r="T411" i="97"/>
  <c r="T412" i="97"/>
  <c r="T413" i="97"/>
  <c r="T414" i="97"/>
  <c r="T415" i="97"/>
  <c r="T416" i="97"/>
  <c r="T417" i="97"/>
  <c r="T418" i="97"/>
  <c r="T419" i="97"/>
  <c r="T420" i="97"/>
  <c r="T421" i="97"/>
  <c r="T422" i="97"/>
  <c r="T423" i="97"/>
  <c r="T424" i="97"/>
  <c r="T425" i="97"/>
  <c r="T426" i="97"/>
  <c r="T427" i="97"/>
  <c r="T428" i="97"/>
  <c r="T429" i="97"/>
  <c r="T430" i="97"/>
  <c r="T431" i="97"/>
  <c r="T432" i="97"/>
  <c r="T433" i="97"/>
  <c r="T434" i="97"/>
  <c r="T435" i="97"/>
  <c r="T436" i="97"/>
  <c r="T437" i="97"/>
  <c r="T438" i="97"/>
  <c r="T439" i="97"/>
  <c r="T440" i="97"/>
  <c r="T441" i="97"/>
  <c r="T442" i="97"/>
  <c r="T443" i="97"/>
  <c r="T444" i="97"/>
  <c r="T445" i="97"/>
  <c r="T446" i="97"/>
  <c r="T447" i="97"/>
  <c r="T448" i="97"/>
  <c r="T449" i="97"/>
  <c r="T450" i="97"/>
  <c r="T451" i="97"/>
  <c r="T452" i="97"/>
  <c r="T453" i="97"/>
  <c r="T454" i="97"/>
  <c r="T455" i="97"/>
  <c r="T456" i="97"/>
  <c r="T457" i="97"/>
  <c r="T458" i="97"/>
  <c r="T459" i="97"/>
  <c r="T460" i="97"/>
  <c r="T461" i="97"/>
  <c r="T462" i="97"/>
  <c r="T463" i="97"/>
  <c r="T464" i="97"/>
  <c r="T465" i="97"/>
  <c r="T466" i="97"/>
  <c r="T467" i="97"/>
  <c r="T468" i="97"/>
  <c r="T469" i="97"/>
  <c r="T470" i="97"/>
  <c r="T471" i="97"/>
  <c r="T472" i="97"/>
  <c r="T473" i="97"/>
  <c r="T474" i="97"/>
  <c r="T475" i="97"/>
  <c r="T476" i="97"/>
  <c r="T477" i="97"/>
  <c r="T478" i="97"/>
  <c r="T479" i="97"/>
  <c r="T480" i="97"/>
  <c r="T481" i="97"/>
  <c r="T482" i="97"/>
  <c r="T483" i="97"/>
  <c r="T484" i="97"/>
  <c r="T485" i="97"/>
  <c r="T486" i="97"/>
  <c r="T487" i="97"/>
  <c r="T488" i="97"/>
  <c r="T489" i="97"/>
  <c r="T490" i="97"/>
  <c r="T491" i="97"/>
  <c r="T492" i="97"/>
  <c r="T493" i="97"/>
  <c r="T494" i="97"/>
  <c r="T495" i="97"/>
  <c r="T496" i="97"/>
  <c r="T497" i="97"/>
  <c r="T498" i="97"/>
  <c r="T499" i="97"/>
  <c r="T500" i="97"/>
  <c r="T501" i="97"/>
  <c r="T502" i="97"/>
  <c r="T503" i="97"/>
  <c r="T504" i="97"/>
  <c r="T505" i="97"/>
  <c r="T506" i="97"/>
  <c r="T507" i="97"/>
  <c r="T508" i="97"/>
  <c r="T509" i="97"/>
  <c r="T510" i="97"/>
  <c r="T511" i="97"/>
  <c r="T512" i="97"/>
  <c r="T513" i="97"/>
  <c r="T514" i="97"/>
  <c r="T515" i="97"/>
  <c r="T516" i="97"/>
  <c r="T517" i="97"/>
  <c r="T518" i="97"/>
  <c r="T519" i="97"/>
  <c r="T520" i="97"/>
  <c r="T521" i="97"/>
  <c r="T522" i="97"/>
  <c r="T523" i="97"/>
  <c r="T524" i="97"/>
  <c r="T525" i="97"/>
  <c r="T526" i="97"/>
  <c r="T527" i="97"/>
  <c r="T528" i="97"/>
  <c r="T529" i="97"/>
  <c r="T530" i="97"/>
  <c r="T531" i="97"/>
  <c r="T532" i="97"/>
  <c r="T533" i="97"/>
  <c r="T534" i="97"/>
  <c r="T535" i="97"/>
  <c r="T536" i="97"/>
  <c r="T537" i="97"/>
  <c r="T538" i="97"/>
  <c r="T539" i="97"/>
  <c r="T540" i="97"/>
  <c r="T541" i="97"/>
  <c r="T542" i="97"/>
  <c r="T543" i="97"/>
  <c r="T544" i="97"/>
  <c r="T545" i="97"/>
  <c r="T546" i="97"/>
  <c r="T547" i="97"/>
  <c r="T548" i="97"/>
  <c r="T549" i="97"/>
  <c r="T550" i="97"/>
  <c r="T551" i="97"/>
  <c r="T552" i="97"/>
  <c r="T553" i="97"/>
  <c r="T554" i="97"/>
  <c r="T555" i="97"/>
  <c r="T556" i="97"/>
  <c r="T557" i="97"/>
  <c r="T558" i="97"/>
  <c r="T559" i="97"/>
  <c r="T560" i="97"/>
  <c r="T561" i="97"/>
  <c r="T562" i="97"/>
  <c r="T563" i="97"/>
  <c r="T564" i="97"/>
  <c r="T565" i="97"/>
  <c r="T566" i="97"/>
  <c r="T567" i="97"/>
  <c r="T568" i="97"/>
  <c r="T569" i="97"/>
  <c r="T570" i="97"/>
  <c r="T571" i="97"/>
  <c r="T572" i="97"/>
  <c r="T573" i="97"/>
  <c r="T574" i="97"/>
  <c r="T575" i="97"/>
  <c r="T576" i="97"/>
  <c r="T577" i="97"/>
  <c r="T578" i="97"/>
  <c r="T579" i="97"/>
  <c r="T580" i="97"/>
  <c r="T581" i="97"/>
  <c r="T582" i="97"/>
  <c r="T583" i="97"/>
  <c r="T584" i="97"/>
  <c r="T585" i="97"/>
  <c r="T586" i="97"/>
  <c r="T587" i="97"/>
  <c r="T588" i="97"/>
  <c r="T589" i="97"/>
  <c r="T590" i="97"/>
  <c r="T591" i="97"/>
  <c r="T592" i="97"/>
  <c r="T593" i="97"/>
  <c r="T594" i="97"/>
  <c r="T595" i="97"/>
  <c r="T596" i="97"/>
  <c r="T597" i="97"/>
  <c r="T598" i="97"/>
  <c r="T599" i="97"/>
  <c r="T600" i="97"/>
  <c r="T601" i="97"/>
  <c r="T602" i="97"/>
  <c r="T603" i="97"/>
  <c r="T604" i="97"/>
  <c r="T605" i="97"/>
  <c r="T606" i="97"/>
  <c r="T607" i="97"/>
  <c r="T608" i="97"/>
  <c r="T609" i="97"/>
  <c r="T610" i="97"/>
  <c r="T611" i="97"/>
  <c r="T612" i="97"/>
  <c r="T613" i="97"/>
  <c r="T614" i="97"/>
  <c r="T615" i="97"/>
  <c r="T616" i="97"/>
  <c r="T617" i="97"/>
  <c r="T618" i="97"/>
  <c r="T619" i="97"/>
  <c r="T620" i="97"/>
  <c r="T621" i="97"/>
  <c r="T622" i="97"/>
  <c r="T623" i="97"/>
  <c r="T624" i="97"/>
  <c r="T625" i="97"/>
  <c r="T626" i="97"/>
  <c r="T627" i="97"/>
  <c r="T628" i="97"/>
  <c r="T629" i="97"/>
  <c r="T630" i="97"/>
  <c r="T631" i="97"/>
  <c r="T632" i="97"/>
  <c r="T633" i="97"/>
  <c r="T634" i="97"/>
  <c r="T635" i="97"/>
  <c r="T636" i="97"/>
  <c r="T637" i="97"/>
  <c r="T638" i="97"/>
  <c r="T639" i="97"/>
  <c r="T640" i="97"/>
  <c r="T641" i="97"/>
  <c r="T642" i="97"/>
  <c r="T643" i="97"/>
  <c r="T644" i="97"/>
  <c r="T645" i="97"/>
  <c r="T646" i="97"/>
  <c r="T647" i="97"/>
  <c r="T648" i="97"/>
  <c r="T649" i="97"/>
  <c r="T650" i="97"/>
  <c r="T651" i="97"/>
  <c r="T652" i="97"/>
  <c r="T653" i="97"/>
  <c r="T654" i="97"/>
  <c r="T655" i="97"/>
  <c r="T656" i="97"/>
  <c r="T657" i="97"/>
  <c r="T658" i="97"/>
  <c r="T659" i="97"/>
  <c r="T660" i="97"/>
  <c r="T661" i="97"/>
  <c r="T662" i="97"/>
  <c r="T663" i="97"/>
  <c r="T664" i="97"/>
  <c r="T665" i="97"/>
  <c r="T666" i="97"/>
  <c r="T667" i="97"/>
  <c r="T668" i="97"/>
  <c r="T669" i="97"/>
  <c r="T670" i="97"/>
  <c r="T671" i="97"/>
  <c r="T672" i="97"/>
  <c r="T673" i="97"/>
  <c r="T674" i="97"/>
  <c r="T675" i="97"/>
  <c r="T676" i="97"/>
  <c r="T677" i="97"/>
  <c r="T678" i="97"/>
  <c r="T679" i="97"/>
  <c r="T680" i="97"/>
  <c r="T681" i="97"/>
  <c r="T682" i="97"/>
  <c r="T683" i="97"/>
  <c r="T684" i="97"/>
  <c r="T685" i="97"/>
  <c r="T686" i="97"/>
  <c r="T687" i="97"/>
  <c r="T688" i="97"/>
  <c r="T689" i="97"/>
  <c r="T690" i="97"/>
  <c r="T691" i="97"/>
  <c r="T692" i="97"/>
  <c r="T693" i="97"/>
  <c r="T694" i="97"/>
  <c r="T695" i="97"/>
  <c r="T696" i="97"/>
  <c r="T697" i="97"/>
  <c r="T698" i="97"/>
  <c r="T699" i="97"/>
  <c r="T700" i="97"/>
  <c r="T701" i="97"/>
  <c r="T702" i="97"/>
  <c r="T703" i="97"/>
  <c r="T704" i="97"/>
  <c r="T705" i="97"/>
  <c r="T706" i="97"/>
  <c r="T707" i="97"/>
  <c r="T708" i="97"/>
  <c r="T709" i="97"/>
  <c r="T710" i="97"/>
  <c r="T711" i="97"/>
  <c r="T712" i="97"/>
  <c r="T713" i="97"/>
  <c r="T714" i="97"/>
  <c r="T715" i="97"/>
  <c r="T716" i="97"/>
  <c r="T717" i="97"/>
  <c r="T718" i="97"/>
  <c r="T719" i="97"/>
  <c r="T720" i="97"/>
  <c r="T721" i="97"/>
  <c r="T722" i="97"/>
  <c r="T723" i="97"/>
  <c r="T724" i="97"/>
  <c r="T725" i="97"/>
  <c r="T726" i="97"/>
  <c r="T727" i="97"/>
  <c r="T728" i="97"/>
  <c r="T729" i="97"/>
  <c r="T730" i="97"/>
  <c r="T731" i="97"/>
  <c r="T732" i="97"/>
  <c r="T733" i="97"/>
  <c r="T734" i="97"/>
  <c r="T735" i="97"/>
  <c r="T736" i="97"/>
  <c r="T737" i="97"/>
  <c r="T738" i="97"/>
  <c r="T739" i="97"/>
  <c r="T740" i="97"/>
  <c r="T741" i="97"/>
  <c r="T742" i="97"/>
  <c r="T743" i="97"/>
  <c r="T744" i="97"/>
  <c r="T745" i="97"/>
  <c r="T746" i="97"/>
  <c r="T747" i="97"/>
  <c r="T748" i="97"/>
  <c r="T749" i="97"/>
  <c r="T750" i="97"/>
  <c r="T751" i="97"/>
  <c r="T752" i="97"/>
  <c r="T753" i="97"/>
  <c r="T754" i="97"/>
  <c r="T755" i="97"/>
  <c r="T756" i="97"/>
  <c r="T757" i="97"/>
  <c r="T758" i="97"/>
  <c r="T759" i="97"/>
  <c r="T760" i="97"/>
  <c r="T761" i="97"/>
  <c r="T762" i="97"/>
  <c r="T763" i="97"/>
  <c r="T764" i="97"/>
  <c r="T765" i="97"/>
  <c r="T766" i="97"/>
  <c r="T767" i="97"/>
  <c r="T768" i="97"/>
  <c r="T769" i="97"/>
  <c r="T770" i="97"/>
  <c r="T771" i="97"/>
  <c r="T772" i="97"/>
  <c r="T773" i="97"/>
  <c r="T774" i="97"/>
  <c r="T775" i="97"/>
  <c r="T776" i="97"/>
  <c r="T777" i="97"/>
  <c r="T778" i="97"/>
  <c r="T779" i="97"/>
  <c r="T780" i="97"/>
  <c r="T781" i="97"/>
  <c r="T782" i="97"/>
  <c r="T783" i="97"/>
  <c r="T784" i="97"/>
  <c r="T785" i="97"/>
  <c r="T786" i="97"/>
  <c r="T787" i="97"/>
  <c r="T788" i="97"/>
  <c r="T789" i="97"/>
  <c r="T790" i="97"/>
  <c r="T791" i="97"/>
  <c r="T792" i="97"/>
  <c r="T793" i="97"/>
  <c r="T794" i="97"/>
  <c r="T795" i="97"/>
  <c r="T796" i="97"/>
  <c r="T797" i="97"/>
  <c r="T798" i="97"/>
  <c r="T799" i="97"/>
  <c r="T800" i="97"/>
  <c r="T801" i="97"/>
  <c r="T802" i="97"/>
  <c r="T803" i="97"/>
  <c r="T804" i="97"/>
  <c r="T805" i="97"/>
  <c r="T806" i="97"/>
  <c r="T807" i="97"/>
  <c r="T808" i="97"/>
  <c r="T809" i="97"/>
  <c r="T810" i="97"/>
  <c r="T811" i="97"/>
  <c r="T812" i="97"/>
  <c r="T813" i="97"/>
  <c r="T814" i="97"/>
  <c r="T815" i="97"/>
  <c r="T816" i="97"/>
  <c r="T817" i="97"/>
  <c r="T818" i="97"/>
  <c r="T819" i="97"/>
  <c r="T820" i="97"/>
  <c r="T821" i="97"/>
  <c r="T822" i="97"/>
  <c r="T823" i="97"/>
  <c r="T824" i="97"/>
  <c r="T825" i="97"/>
  <c r="T826" i="97"/>
  <c r="T827" i="97"/>
  <c r="T828" i="97"/>
  <c r="T829" i="97"/>
  <c r="T830" i="97"/>
  <c r="T831" i="97"/>
  <c r="T832" i="97"/>
  <c r="T833" i="97"/>
  <c r="T834" i="97"/>
  <c r="T835" i="97"/>
  <c r="T836" i="97"/>
  <c r="T837" i="97"/>
  <c r="T838" i="97"/>
  <c r="T839" i="97"/>
  <c r="T840" i="97"/>
  <c r="T841" i="97"/>
  <c r="T842" i="97"/>
  <c r="T843" i="97"/>
  <c r="T844" i="97"/>
  <c r="T845" i="97"/>
  <c r="T846" i="97"/>
  <c r="T847" i="97"/>
  <c r="T848" i="97"/>
  <c r="T849" i="97"/>
  <c r="T850" i="97"/>
  <c r="T851" i="97"/>
  <c r="T852" i="97"/>
  <c r="T853" i="97"/>
  <c r="T854" i="97"/>
  <c r="T855" i="97"/>
  <c r="T856" i="97"/>
  <c r="T857" i="97"/>
  <c r="T858" i="97"/>
  <c r="T859" i="97"/>
  <c r="T860" i="97"/>
  <c r="T861" i="97"/>
  <c r="T862" i="97"/>
  <c r="T863" i="97"/>
  <c r="T864" i="97"/>
  <c r="T865" i="97"/>
  <c r="T866" i="97"/>
  <c r="T867" i="97"/>
  <c r="T868" i="97"/>
  <c r="T869" i="97"/>
  <c r="T870" i="97"/>
  <c r="T871" i="97"/>
  <c r="T872" i="97"/>
  <c r="T873" i="97"/>
  <c r="T874" i="97"/>
  <c r="T875" i="97"/>
  <c r="T876" i="97"/>
  <c r="T877" i="97"/>
  <c r="T878" i="97"/>
  <c r="T879" i="97"/>
  <c r="T880" i="97"/>
  <c r="T881" i="97"/>
  <c r="T882" i="97"/>
  <c r="T883" i="97"/>
  <c r="T884" i="97"/>
  <c r="T885" i="97"/>
  <c r="T886" i="97"/>
  <c r="T887" i="97"/>
  <c r="T888" i="97"/>
  <c r="T889" i="97"/>
  <c r="T890" i="97"/>
  <c r="T891" i="97"/>
  <c r="T892" i="97"/>
  <c r="T893" i="97"/>
  <c r="T894" i="97"/>
  <c r="T895" i="97"/>
  <c r="T896" i="97"/>
  <c r="T897" i="97"/>
  <c r="T898" i="97"/>
  <c r="T899" i="97"/>
  <c r="T900" i="97"/>
  <c r="T901" i="97"/>
  <c r="T902" i="97"/>
  <c r="T903" i="97"/>
  <c r="T904" i="97"/>
  <c r="T905" i="97"/>
  <c r="T906" i="97"/>
  <c r="T907" i="97"/>
  <c r="T908" i="97"/>
  <c r="T909" i="97"/>
  <c r="T910" i="97"/>
  <c r="T911" i="97"/>
  <c r="T912" i="97"/>
  <c r="T913" i="97"/>
  <c r="T914" i="97"/>
  <c r="T915" i="97"/>
  <c r="T916" i="97"/>
  <c r="T917" i="97"/>
  <c r="T918" i="97"/>
  <c r="T919" i="97"/>
  <c r="T920" i="97"/>
  <c r="T921" i="97"/>
  <c r="T922" i="97"/>
  <c r="T923" i="97"/>
  <c r="T924" i="97"/>
  <c r="T925" i="97"/>
  <c r="T926" i="97"/>
  <c r="T927" i="97"/>
  <c r="T928" i="97"/>
  <c r="T929" i="97"/>
  <c r="T930" i="97"/>
  <c r="T931" i="97"/>
  <c r="T932" i="97"/>
  <c r="T933" i="97"/>
  <c r="T934" i="97"/>
  <c r="T935" i="97"/>
  <c r="T936" i="97"/>
  <c r="T937" i="97"/>
  <c r="T938" i="97"/>
  <c r="T939" i="97"/>
  <c r="T940" i="97"/>
  <c r="T941" i="97"/>
  <c r="T942" i="97"/>
  <c r="T943" i="97"/>
  <c r="T944" i="97"/>
  <c r="T945" i="97"/>
  <c r="T946" i="97"/>
  <c r="T947" i="97"/>
  <c r="T948" i="97"/>
  <c r="T949" i="97"/>
  <c r="T950" i="97"/>
  <c r="T951" i="97"/>
  <c r="T952" i="97"/>
  <c r="T953" i="97"/>
  <c r="T954" i="97"/>
  <c r="T955" i="97"/>
  <c r="T956" i="97"/>
  <c r="T957" i="97"/>
  <c r="T958" i="97"/>
  <c r="T959" i="97"/>
  <c r="T960" i="97"/>
  <c r="T961" i="97"/>
  <c r="T962" i="97"/>
  <c r="T963" i="97"/>
  <c r="T964" i="97"/>
  <c r="T965" i="97"/>
  <c r="T966" i="97"/>
  <c r="T967" i="97"/>
  <c r="T968" i="97"/>
  <c r="T969" i="97"/>
  <c r="T970" i="97"/>
  <c r="T971" i="97"/>
  <c r="T972" i="97"/>
  <c r="T973" i="97"/>
  <c r="T974" i="97"/>
  <c r="T975" i="97"/>
  <c r="T976" i="97"/>
  <c r="T977" i="97"/>
  <c r="T978" i="97"/>
  <c r="T979" i="97"/>
  <c r="T980" i="97"/>
  <c r="T981" i="97"/>
  <c r="T982" i="97"/>
  <c r="T983" i="97"/>
  <c r="T984" i="97"/>
  <c r="T985" i="97"/>
  <c r="T986" i="97"/>
  <c r="T987" i="97"/>
  <c r="T988" i="97"/>
  <c r="T989" i="97"/>
  <c r="T990" i="97"/>
  <c r="T991" i="97"/>
  <c r="T992" i="97"/>
  <c r="T993" i="97"/>
  <c r="T994" i="97"/>
  <c r="T995" i="97"/>
  <c r="T996" i="97"/>
  <c r="T997" i="97"/>
  <c r="T998" i="97"/>
  <c r="T999" i="97"/>
  <c r="T1000" i="97"/>
  <c r="T1001" i="97"/>
  <c r="T1002" i="97"/>
  <c r="T1003" i="97"/>
  <c r="T1004" i="97"/>
  <c r="T1005" i="97"/>
  <c r="T1006" i="97"/>
  <c r="T1007" i="97"/>
  <c r="T1008" i="97"/>
  <c r="T1009" i="97"/>
  <c r="T1010" i="97"/>
  <c r="T1011" i="97"/>
  <c r="T1012" i="97"/>
  <c r="T1013" i="97"/>
  <c r="T1014" i="97"/>
  <c r="T1015" i="97"/>
  <c r="T1016" i="97"/>
  <c r="T1017" i="97"/>
  <c r="T1018" i="97"/>
  <c r="T1019" i="97"/>
  <c r="T1020" i="97"/>
  <c r="T1021" i="97"/>
  <c r="T1022" i="97"/>
  <c r="T1023" i="97"/>
  <c r="T1024" i="97"/>
  <c r="T1025" i="97"/>
  <c r="T1026" i="97"/>
  <c r="T1027" i="97"/>
  <c r="T1028" i="97"/>
  <c r="T1029" i="97"/>
  <c r="T1030" i="97"/>
  <c r="T1031" i="97"/>
  <c r="T1032" i="97"/>
  <c r="T1033" i="97"/>
  <c r="T1034" i="97"/>
  <c r="T1035" i="97"/>
  <c r="T1036" i="97"/>
  <c r="T1037" i="97"/>
  <c r="T1038" i="97"/>
  <c r="T1039" i="97"/>
  <c r="T1040" i="97"/>
  <c r="T1041" i="97"/>
  <c r="T1042" i="97"/>
  <c r="T1043" i="97"/>
  <c r="T1044" i="97"/>
  <c r="T1045" i="97"/>
  <c r="T1046" i="97"/>
  <c r="T1047" i="97"/>
  <c r="T1048" i="97"/>
  <c r="T1049" i="97"/>
  <c r="T1050" i="97"/>
  <c r="T1051" i="97"/>
  <c r="T1052" i="97"/>
  <c r="T1053" i="97"/>
  <c r="T1054" i="97"/>
  <c r="T1055" i="97"/>
  <c r="T1056" i="97"/>
  <c r="T1057" i="97"/>
  <c r="T1058" i="97"/>
  <c r="T1059" i="97"/>
  <c r="T1060" i="97"/>
  <c r="T1061" i="97"/>
  <c r="T1062" i="97"/>
  <c r="T1063" i="97"/>
  <c r="T1064" i="97"/>
  <c r="T1065" i="97"/>
  <c r="T1066" i="97"/>
  <c r="T1067" i="97"/>
  <c r="T1068" i="97"/>
  <c r="T1069" i="97"/>
  <c r="T1070" i="97"/>
  <c r="T1071" i="97"/>
  <c r="T1072" i="97"/>
  <c r="T1073" i="97"/>
  <c r="T1074" i="97"/>
  <c r="T1075" i="97"/>
  <c r="T1076" i="97"/>
  <c r="T1077" i="97"/>
  <c r="T1078" i="97"/>
  <c r="T1079" i="97"/>
  <c r="T1080" i="97"/>
  <c r="T1081" i="97"/>
  <c r="T1082" i="97"/>
  <c r="T1083" i="97"/>
  <c r="T1084" i="97"/>
  <c r="T1085" i="97"/>
  <c r="T1086" i="97"/>
  <c r="T1087" i="97"/>
  <c r="T1088" i="97"/>
  <c r="T1089" i="97"/>
  <c r="T1090" i="97"/>
  <c r="T1091" i="97"/>
  <c r="T1092" i="97"/>
  <c r="T1093" i="97"/>
  <c r="T1094" i="97"/>
  <c r="T1095" i="97"/>
  <c r="T1096" i="97"/>
  <c r="T1097" i="97"/>
  <c r="T1098" i="97"/>
  <c r="T1099" i="97"/>
  <c r="T1100" i="97"/>
  <c r="T1101" i="97"/>
  <c r="T1102" i="97"/>
  <c r="T1103" i="97"/>
  <c r="T1104" i="97"/>
  <c r="T1105" i="97"/>
  <c r="T1106" i="97"/>
  <c r="T1107" i="97"/>
  <c r="T1108" i="97"/>
  <c r="T1109" i="97"/>
  <c r="T1110" i="97"/>
  <c r="T1111" i="97"/>
  <c r="T1112" i="97"/>
  <c r="T1113" i="97"/>
  <c r="T1114" i="97"/>
  <c r="T1115" i="97"/>
  <c r="T1116" i="97"/>
  <c r="T1117" i="97"/>
  <c r="T1118" i="97"/>
  <c r="T1119" i="97"/>
  <c r="T1120" i="97"/>
  <c r="T1121" i="97"/>
  <c r="T1122" i="97"/>
  <c r="T1123" i="97"/>
  <c r="T1124" i="97"/>
  <c r="T1125" i="97"/>
  <c r="T1126" i="97"/>
  <c r="T1127" i="97"/>
  <c r="T1128" i="97"/>
  <c r="T1129" i="97"/>
  <c r="T1130" i="97"/>
  <c r="T1131" i="97"/>
  <c r="T1132" i="97"/>
  <c r="T1133" i="97"/>
  <c r="T1134" i="97"/>
  <c r="T1135" i="97"/>
  <c r="T1136" i="97"/>
  <c r="T1137" i="97"/>
  <c r="T1138" i="97"/>
  <c r="T1139" i="97"/>
  <c r="T1140" i="97"/>
  <c r="T1141" i="97"/>
  <c r="T1142" i="97"/>
  <c r="T1143" i="97"/>
  <c r="T1144" i="97"/>
  <c r="T1145" i="97"/>
  <c r="T1146" i="97"/>
  <c r="T1147" i="97"/>
  <c r="T1148" i="97"/>
  <c r="T1149" i="97"/>
  <c r="T1150" i="97"/>
  <c r="T1151" i="97"/>
  <c r="T1152" i="97"/>
  <c r="T1153" i="97"/>
  <c r="T1154" i="97"/>
  <c r="T1155" i="97"/>
  <c r="T1156" i="97"/>
  <c r="T1157" i="97"/>
  <c r="T1158" i="97"/>
  <c r="T1159" i="97"/>
  <c r="T1160" i="97"/>
  <c r="T1161" i="97"/>
  <c r="T1162" i="97"/>
  <c r="T1163" i="97"/>
  <c r="T1164" i="97"/>
  <c r="T1165" i="97"/>
  <c r="T1166" i="97"/>
  <c r="T1167" i="97"/>
  <c r="T1168" i="97"/>
  <c r="T1169" i="97"/>
  <c r="T1170" i="97"/>
  <c r="T1171" i="97"/>
  <c r="T1172" i="97"/>
  <c r="T1173" i="97"/>
  <c r="T1174" i="97"/>
  <c r="T1175" i="97"/>
  <c r="T1176" i="97"/>
  <c r="T1177" i="97"/>
  <c r="T1178" i="97"/>
  <c r="T1179" i="97"/>
  <c r="T1180" i="97"/>
  <c r="T1181" i="97"/>
  <c r="T1182" i="97"/>
  <c r="T1183" i="97"/>
  <c r="T1184" i="97"/>
  <c r="T1185" i="97"/>
  <c r="T1186" i="97"/>
  <c r="T1187" i="97"/>
  <c r="T1188" i="97"/>
  <c r="T1189" i="97"/>
  <c r="T1190" i="97"/>
  <c r="T1191" i="97"/>
  <c r="T1192" i="97"/>
  <c r="T1193" i="97"/>
  <c r="T1194" i="97"/>
  <c r="T1195" i="97"/>
  <c r="T1196" i="97"/>
  <c r="T1197" i="97"/>
  <c r="T1198" i="97"/>
  <c r="T1199" i="97"/>
  <c r="T1200" i="97"/>
  <c r="T1201" i="97"/>
  <c r="T1202" i="97"/>
  <c r="T1203" i="97"/>
  <c r="T1204" i="97"/>
  <c r="T1205" i="97"/>
  <c r="T1206" i="97"/>
  <c r="T1207" i="97"/>
  <c r="T1208" i="97"/>
  <c r="T1209" i="97"/>
  <c r="T1210" i="97"/>
  <c r="T1211" i="97"/>
  <c r="T1212" i="97"/>
  <c r="T1213" i="97"/>
  <c r="T1214" i="97"/>
  <c r="T1215" i="97"/>
  <c r="T1216" i="97"/>
  <c r="T1217" i="97"/>
  <c r="T1218" i="97"/>
  <c r="T1219" i="97"/>
  <c r="T1220" i="97"/>
  <c r="T1221" i="97"/>
  <c r="T1222" i="97"/>
  <c r="T1223" i="97"/>
  <c r="T1224" i="97"/>
  <c r="T1225" i="97"/>
  <c r="T1226" i="97"/>
  <c r="T1227" i="97"/>
  <c r="T1228" i="97"/>
  <c r="T1229" i="97"/>
  <c r="T1230" i="97"/>
  <c r="T1231" i="97"/>
  <c r="T1232" i="97"/>
  <c r="T1233" i="97"/>
  <c r="T1234" i="97"/>
  <c r="T1235" i="97"/>
  <c r="T1236" i="97"/>
  <c r="T1237" i="97"/>
  <c r="T1238" i="97"/>
  <c r="T1239" i="97"/>
  <c r="T1240" i="97"/>
  <c r="T1241" i="97"/>
  <c r="T1242" i="97"/>
  <c r="T1243" i="97"/>
  <c r="T1244" i="97"/>
  <c r="T1245" i="97"/>
  <c r="T1246" i="97"/>
  <c r="T1247" i="97"/>
  <c r="T1248" i="97"/>
  <c r="T1249" i="97"/>
  <c r="T1250" i="97"/>
  <c r="T1251" i="97"/>
  <c r="T1252" i="97"/>
  <c r="T1253" i="97"/>
  <c r="T1254" i="97"/>
  <c r="T1255" i="97"/>
  <c r="T1256" i="97"/>
  <c r="T1257" i="97"/>
  <c r="T1258" i="97"/>
  <c r="T1259" i="97"/>
  <c r="T1260" i="97"/>
  <c r="T1261" i="97"/>
  <c r="T1262" i="97"/>
  <c r="T1263" i="97"/>
  <c r="T1264" i="97"/>
  <c r="T1265" i="97"/>
  <c r="T1266" i="97"/>
  <c r="T1267" i="97"/>
  <c r="T1268" i="97"/>
  <c r="T1269" i="97"/>
  <c r="T1270" i="97"/>
  <c r="T1271" i="97"/>
  <c r="T1272" i="97"/>
  <c r="T1273" i="97"/>
  <c r="T1274" i="97"/>
  <c r="T1275" i="97"/>
  <c r="T1276" i="97"/>
  <c r="T1277" i="97"/>
  <c r="T1278" i="97"/>
  <c r="T1279" i="97"/>
  <c r="T1280" i="97"/>
  <c r="T1281" i="97"/>
  <c r="T1282" i="97"/>
  <c r="T1283" i="97"/>
  <c r="T1284" i="97"/>
  <c r="T1285" i="97"/>
  <c r="T1286" i="97"/>
  <c r="T1287" i="97"/>
  <c r="T1288" i="97"/>
  <c r="T1289" i="97"/>
  <c r="T1290" i="97"/>
  <c r="T1291" i="97"/>
  <c r="T1292" i="97"/>
  <c r="T1293" i="97"/>
  <c r="T1294" i="97"/>
  <c r="T1295" i="97"/>
  <c r="T1296" i="97"/>
  <c r="T1297" i="97"/>
  <c r="T1298" i="97"/>
  <c r="T1299" i="97"/>
  <c r="T1300" i="97"/>
  <c r="T1301" i="97"/>
  <c r="T1302" i="97"/>
  <c r="T1303" i="97"/>
  <c r="T1304" i="97"/>
  <c r="T1305" i="97"/>
  <c r="T1306" i="97"/>
  <c r="T1307" i="97"/>
  <c r="T1308" i="97"/>
  <c r="T1309" i="97"/>
  <c r="T1310" i="97"/>
  <c r="T1311" i="97"/>
  <c r="T1312" i="97"/>
  <c r="T1313" i="97"/>
  <c r="T1314" i="97"/>
  <c r="T1315" i="97"/>
  <c r="T1316" i="97"/>
  <c r="T1317" i="97"/>
  <c r="T1318" i="97"/>
  <c r="T1319" i="97"/>
  <c r="T1320" i="97"/>
  <c r="T1321" i="97"/>
  <c r="T1322" i="97"/>
  <c r="T1323" i="97"/>
  <c r="T1324" i="97"/>
  <c r="T1325" i="97"/>
  <c r="T1326" i="97"/>
  <c r="T1327" i="97"/>
  <c r="T1328" i="97"/>
  <c r="T1329" i="97"/>
  <c r="T1330" i="97"/>
  <c r="T1331" i="97"/>
  <c r="T1332" i="97"/>
  <c r="T1333" i="97"/>
  <c r="T1334" i="97"/>
  <c r="T1335" i="97"/>
  <c r="T1336" i="97"/>
  <c r="T1337" i="97"/>
  <c r="T1338" i="97"/>
  <c r="T1339" i="97"/>
  <c r="T1340" i="97"/>
  <c r="T1341" i="97"/>
  <c r="T1342" i="97"/>
  <c r="T1343" i="97"/>
  <c r="T1344" i="97"/>
  <c r="T1345" i="97"/>
  <c r="T1346" i="97"/>
  <c r="T1347" i="97"/>
  <c r="T1348" i="97"/>
  <c r="T1349" i="97"/>
  <c r="T1350" i="97"/>
  <c r="T1351" i="97"/>
  <c r="T1352" i="97"/>
  <c r="T1353" i="97"/>
  <c r="T1354" i="97"/>
  <c r="T1355" i="97"/>
  <c r="T1356" i="97"/>
  <c r="T1357" i="97"/>
  <c r="T1358" i="97"/>
  <c r="T1359" i="97"/>
  <c r="T1360" i="97"/>
  <c r="T1361" i="97"/>
  <c r="T1362" i="97"/>
  <c r="T1363" i="97"/>
  <c r="T1364" i="97"/>
  <c r="T1365" i="97"/>
  <c r="T1366" i="97"/>
  <c r="T1367" i="97"/>
  <c r="T1368" i="97"/>
  <c r="T1369" i="97"/>
  <c r="T1370" i="97"/>
  <c r="T1371" i="97"/>
  <c r="T1372" i="97"/>
  <c r="T1373" i="97"/>
  <c r="T1374" i="97"/>
  <c r="T1375" i="97"/>
  <c r="T1376" i="97"/>
  <c r="T1377" i="97"/>
  <c r="T1378" i="97"/>
  <c r="T1379" i="97"/>
  <c r="T1380" i="97"/>
  <c r="T1381" i="97"/>
  <c r="T1382" i="97"/>
  <c r="T1383" i="97"/>
  <c r="T1384" i="97"/>
  <c r="T1385" i="97"/>
  <c r="T1386" i="97"/>
  <c r="T1387" i="97"/>
  <c r="T1388" i="97"/>
  <c r="T1389" i="97"/>
  <c r="T1390" i="97"/>
  <c r="T1391" i="97"/>
  <c r="T1392" i="97"/>
  <c r="T1393" i="97"/>
  <c r="T1394" i="97"/>
  <c r="T1395" i="97"/>
  <c r="T1396" i="97"/>
  <c r="T1397" i="97"/>
  <c r="T1398" i="97"/>
  <c r="T1399" i="97"/>
  <c r="T1400" i="97"/>
  <c r="T1401" i="97"/>
  <c r="T1402" i="97"/>
  <c r="T1403" i="97"/>
  <c r="T1404" i="97"/>
  <c r="T1405" i="97"/>
  <c r="T1406" i="97"/>
  <c r="T1407" i="97"/>
  <c r="T1408" i="97"/>
  <c r="T1409" i="97"/>
  <c r="T1410" i="97"/>
  <c r="T1411" i="97"/>
  <c r="T1412" i="97"/>
  <c r="T1413" i="97"/>
  <c r="T1414" i="97"/>
  <c r="T1415" i="97"/>
  <c r="T1416" i="97"/>
  <c r="T1417" i="97"/>
  <c r="T1418" i="97"/>
  <c r="T1419" i="97"/>
  <c r="T1420" i="97"/>
  <c r="T1421" i="97"/>
  <c r="T1422" i="97"/>
  <c r="T1423" i="97"/>
  <c r="T1424" i="97"/>
  <c r="T1425" i="97"/>
  <c r="T1426" i="97"/>
  <c r="T1427" i="97"/>
  <c r="T1428" i="97"/>
  <c r="T1429" i="97"/>
  <c r="T1430" i="97"/>
  <c r="T1431" i="97"/>
  <c r="T1432" i="97"/>
  <c r="T1433" i="97"/>
  <c r="T1434" i="97"/>
  <c r="T1435" i="97"/>
  <c r="T1436" i="97"/>
  <c r="T1437" i="97"/>
  <c r="T1438" i="97"/>
  <c r="T1439" i="97"/>
  <c r="T1440" i="97"/>
  <c r="T1441" i="97"/>
  <c r="T1442" i="97"/>
  <c r="T1443" i="97"/>
  <c r="T1444" i="97"/>
  <c r="T1445" i="97"/>
  <c r="T1446" i="97"/>
  <c r="T1447" i="97"/>
  <c r="T1448" i="97"/>
  <c r="T1449" i="97"/>
  <c r="T1450" i="97"/>
  <c r="T1451" i="97"/>
  <c r="T1452" i="97"/>
  <c r="T1453" i="97"/>
  <c r="T1454" i="97"/>
  <c r="T1455" i="97"/>
  <c r="T1456" i="97"/>
  <c r="T1457" i="97"/>
  <c r="T1458" i="97"/>
  <c r="T1459" i="97"/>
  <c r="T1460" i="97"/>
  <c r="T1461" i="97"/>
  <c r="T1462" i="97"/>
  <c r="T1463" i="97"/>
  <c r="T1464" i="97"/>
  <c r="T1465" i="97"/>
  <c r="T1466" i="97"/>
  <c r="T1467" i="97"/>
  <c r="T1468" i="97"/>
  <c r="T1469" i="97"/>
  <c r="T1470" i="97"/>
  <c r="T1471" i="97"/>
  <c r="T1472" i="97"/>
  <c r="T1473" i="97"/>
  <c r="T1474" i="97"/>
  <c r="T1475" i="97"/>
  <c r="T1476" i="97"/>
  <c r="T1477" i="97"/>
  <c r="T1478" i="97"/>
  <c r="T1479" i="97"/>
  <c r="T1480" i="97"/>
  <c r="T1481" i="97"/>
  <c r="T1482" i="97"/>
  <c r="T1483" i="97"/>
  <c r="T1484" i="97"/>
  <c r="T1485" i="97"/>
  <c r="T1486" i="97"/>
  <c r="T1487" i="97"/>
  <c r="T1488" i="97"/>
  <c r="T1489" i="97"/>
  <c r="T1490" i="97"/>
  <c r="R9" i="100"/>
  <c r="K20" i="100"/>
  <c r="B9" i="100"/>
  <c r="B10" i="100" s="1"/>
  <c r="G18" i="100"/>
  <c r="G14" i="100"/>
  <c r="G15" i="100" s="1"/>
  <c r="L11" i="100"/>
  <c r="M11" i="100"/>
  <c r="M12" i="100"/>
  <c r="M13" i="100"/>
  <c r="M14" i="100"/>
  <c r="L15" i="100"/>
  <c r="M15" i="100"/>
  <c r="F23" i="100"/>
  <c r="F24" i="100"/>
  <c r="F25" i="100"/>
  <c r="F26" i="100"/>
  <c r="F27" i="100"/>
  <c r="F28" i="100"/>
  <c r="F29" i="100"/>
  <c r="F30" i="100"/>
  <c r="F31" i="100"/>
  <c r="F32" i="100"/>
  <c r="F33" i="100"/>
  <c r="F34" i="100"/>
  <c r="F35" i="100"/>
  <c r="F36" i="100"/>
  <c r="F37" i="100"/>
  <c r="F38" i="100"/>
  <c r="F39" i="100"/>
  <c r="F40" i="100"/>
  <c r="F41" i="100"/>
  <c r="F42" i="100"/>
  <c r="F43" i="100"/>
  <c r="F44" i="100"/>
  <c r="F45" i="100"/>
  <c r="F46" i="100"/>
  <c r="F47" i="100"/>
  <c r="F48" i="100"/>
  <c r="F49" i="100"/>
  <c r="F50" i="100"/>
  <c r="F51" i="100"/>
  <c r="F52" i="100"/>
  <c r="F53" i="100"/>
  <c r="F54" i="100"/>
  <c r="F55" i="100"/>
  <c r="F56" i="100"/>
  <c r="F57" i="100"/>
  <c r="F58" i="100"/>
  <c r="F59" i="100"/>
  <c r="F60" i="100"/>
  <c r="F61" i="100"/>
  <c r="F62" i="100"/>
  <c r="F63" i="100"/>
  <c r="F64" i="100"/>
  <c r="F65" i="100"/>
  <c r="F66" i="100"/>
  <c r="F67" i="100"/>
  <c r="F68" i="100"/>
  <c r="F69" i="100"/>
  <c r="F70" i="100"/>
  <c r="F71" i="100"/>
  <c r="F72" i="100"/>
  <c r="F73" i="100"/>
  <c r="F74" i="100"/>
  <c r="F75" i="100"/>
  <c r="F76" i="100"/>
  <c r="F77" i="100"/>
  <c r="F78" i="100"/>
  <c r="F79" i="100"/>
  <c r="F80" i="100"/>
  <c r="F81" i="100"/>
  <c r="F82" i="100"/>
  <c r="F83" i="100"/>
  <c r="F84" i="100"/>
  <c r="F85" i="100"/>
  <c r="F86" i="100"/>
  <c r="F87" i="100"/>
  <c r="F88" i="100"/>
  <c r="F89" i="100"/>
  <c r="F90" i="100"/>
  <c r="F91" i="100"/>
  <c r="F92" i="100"/>
  <c r="F93" i="100"/>
  <c r="F94" i="100"/>
  <c r="F95" i="100"/>
  <c r="F96" i="100"/>
  <c r="F97" i="100"/>
  <c r="F98" i="100"/>
  <c r="F99" i="100"/>
  <c r="F100" i="100"/>
  <c r="F101" i="100"/>
  <c r="F102" i="100"/>
  <c r="F103" i="100"/>
  <c r="F104" i="100"/>
  <c r="F105" i="100"/>
  <c r="F106" i="100"/>
  <c r="F107" i="100"/>
  <c r="F108" i="100"/>
  <c r="F109" i="100"/>
  <c r="F110" i="100"/>
  <c r="F111" i="100"/>
  <c r="F112" i="100"/>
  <c r="F113" i="100"/>
  <c r="F114" i="100"/>
  <c r="F115" i="100"/>
  <c r="F116" i="100"/>
  <c r="F117" i="100"/>
  <c r="F118" i="100"/>
  <c r="F119" i="100"/>
  <c r="F120" i="100"/>
  <c r="F121" i="100"/>
  <c r="F122" i="100"/>
  <c r="F123" i="100"/>
  <c r="F124" i="100"/>
  <c r="F125" i="100"/>
  <c r="F126" i="100"/>
  <c r="F127" i="100"/>
  <c r="F128" i="100"/>
  <c r="F129" i="100"/>
  <c r="F130" i="100"/>
  <c r="F131" i="100"/>
  <c r="F132" i="100"/>
  <c r="F133" i="100"/>
  <c r="F134" i="100"/>
  <c r="F135" i="100"/>
  <c r="F136" i="100"/>
  <c r="F137" i="100"/>
  <c r="F138" i="100"/>
  <c r="F139" i="100"/>
  <c r="F140" i="100"/>
  <c r="F141" i="100"/>
  <c r="F142" i="100"/>
  <c r="F143" i="100"/>
  <c r="F144" i="100"/>
  <c r="F145" i="100"/>
  <c r="F146" i="100"/>
  <c r="F147" i="100"/>
  <c r="F148" i="100"/>
  <c r="F149" i="100"/>
  <c r="F150" i="100"/>
  <c r="F151" i="100"/>
  <c r="F152" i="100"/>
  <c r="F153" i="100"/>
  <c r="F154" i="100"/>
  <c r="F155" i="100"/>
  <c r="F156" i="100"/>
  <c r="F157" i="100"/>
  <c r="F158" i="100"/>
  <c r="F159" i="100"/>
  <c r="F160" i="100"/>
  <c r="F161" i="100"/>
  <c r="F162" i="100"/>
  <c r="F163" i="100"/>
  <c r="F164" i="100"/>
  <c r="F165" i="100"/>
  <c r="F166" i="100"/>
  <c r="F167" i="100"/>
  <c r="F168" i="100"/>
  <c r="F169" i="100"/>
  <c r="F170" i="100"/>
  <c r="F171" i="100"/>
  <c r="F172" i="100"/>
  <c r="F173" i="100"/>
  <c r="F174" i="100"/>
  <c r="F175" i="100"/>
  <c r="F176" i="100"/>
  <c r="F177" i="100"/>
  <c r="F178" i="100"/>
  <c r="F179" i="100"/>
  <c r="F180" i="100"/>
  <c r="F181" i="100"/>
  <c r="F182" i="100"/>
  <c r="F183" i="100"/>
  <c r="F184" i="100"/>
  <c r="F185" i="100"/>
  <c r="F186" i="100"/>
  <c r="F187" i="100"/>
  <c r="F188" i="100"/>
  <c r="F189" i="100"/>
  <c r="F190" i="100"/>
  <c r="F191" i="100"/>
  <c r="F192" i="100"/>
  <c r="F193" i="100"/>
  <c r="F194" i="100"/>
  <c r="F195" i="100"/>
  <c r="F196" i="100"/>
  <c r="F197" i="100"/>
  <c r="F198" i="100"/>
  <c r="F199" i="100"/>
  <c r="F200" i="100"/>
  <c r="F201" i="100"/>
  <c r="F202" i="100"/>
  <c r="F203" i="100"/>
  <c r="F204" i="100"/>
  <c r="F205" i="100"/>
  <c r="F206" i="100"/>
  <c r="F207" i="100"/>
  <c r="F208" i="100"/>
  <c r="F209" i="100"/>
  <c r="F210" i="100"/>
  <c r="F211" i="100"/>
  <c r="F212" i="100"/>
  <c r="F213" i="100"/>
  <c r="F214" i="100"/>
  <c r="F215" i="100"/>
  <c r="F216" i="100"/>
  <c r="F217" i="100"/>
  <c r="F218" i="100"/>
  <c r="F219" i="100"/>
  <c r="F220" i="100"/>
  <c r="F221" i="100"/>
  <c r="F222" i="100"/>
  <c r="F223" i="100"/>
  <c r="F224" i="100"/>
  <c r="F225" i="100"/>
  <c r="F226" i="100"/>
  <c r="F227" i="100"/>
  <c r="F228" i="100"/>
  <c r="F229" i="100"/>
  <c r="F230" i="100"/>
  <c r="F231" i="100"/>
  <c r="F232" i="100"/>
  <c r="F233" i="100"/>
  <c r="F234" i="100"/>
  <c r="F235" i="100"/>
  <c r="F236" i="100"/>
  <c r="F237" i="100"/>
  <c r="F238" i="100"/>
  <c r="F239" i="100"/>
  <c r="F240" i="100"/>
  <c r="F241" i="100"/>
  <c r="F242" i="100"/>
  <c r="F243" i="100"/>
  <c r="F244" i="100"/>
  <c r="F245" i="100"/>
  <c r="F246" i="100"/>
  <c r="F247" i="100"/>
  <c r="F248" i="100"/>
  <c r="F249" i="100"/>
  <c r="F250" i="100"/>
  <c r="F251" i="100"/>
  <c r="F252" i="100"/>
  <c r="F253" i="100"/>
  <c r="F254" i="100"/>
  <c r="F255" i="100"/>
  <c r="F256" i="100"/>
  <c r="F257" i="100"/>
  <c r="F258" i="100"/>
  <c r="F259" i="100"/>
  <c r="F260" i="100"/>
  <c r="F261" i="100"/>
  <c r="F262" i="100"/>
  <c r="F263" i="100"/>
  <c r="F264" i="100"/>
  <c r="F265" i="100"/>
  <c r="F266" i="100"/>
  <c r="F267" i="100"/>
  <c r="F268" i="100"/>
  <c r="F269" i="100"/>
  <c r="F270" i="100"/>
  <c r="F271" i="100"/>
  <c r="F272" i="100"/>
  <c r="F273" i="100"/>
  <c r="F274" i="100"/>
  <c r="F275" i="100"/>
  <c r="F276" i="100"/>
  <c r="F277" i="100"/>
  <c r="F278" i="100"/>
  <c r="F279" i="100"/>
  <c r="F280" i="100"/>
  <c r="F281" i="100"/>
  <c r="F282" i="100"/>
  <c r="F283" i="100"/>
  <c r="F284" i="100"/>
  <c r="F285" i="100"/>
  <c r="F286" i="100"/>
  <c r="F287" i="100"/>
  <c r="F288" i="100"/>
  <c r="F289" i="100"/>
  <c r="F290" i="100"/>
  <c r="F291" i="100"/>
  <c r="F292" i="100"/>
  <c r="F293" i="100"/>
  <c r="F294" i="100"/>
  <c r="F295" i="100"/>
  <c r="F296" i="100"/>
  <c r="F297" i="100"/>
  <c r="F298" i="100"/>
  <c r="F299" i="100"/>
  <c r="F300" i="100"/>
  <c r="F301" i="100"/>
  <c r="F302" i="100"/>
  <c r="F303" i="100"/>
  <c r="F304" i="100"/>
  <c r="F305" i="100"/>
  <c r="F306" i="100"/>
  <c r="F307" i="100"/>
  <c r="F308" i="100"/>
  <c r="F309" i="100"/>
  <c r="F310" i="100"/>
  <c r="F311" i="100"/>
  <c r="F312" i="100"/>
  <c r="F313" i="100"/>
  <c r="F314" i="100"/>
  <c r="F315" i="100"/>
  <c r="F316" i="100"/>
  <c r="F317" i="100"/>
  <c r="F318" i="100"/>
  <c r="F319" i="100"/>
  <c r="F320" i="100"/>
  <c r="F321" i="100"/>
  <c r="F322" i="100"/>
  <c r="F323" i="100"/>
  <c r="F324" i="100"/>
  <c r="F325" i="100"/>
  <c r="F326" i="100"/>
  <c r="F327" i="100"/>
  <c r="F328" i="100"/>
  <c r="F329" i="100"/>
  <c r="F330" i="100"/>
  <c r="F331" i="100"/>
  <c r="F332" i="100"/>
  <c r="F333" i="100"/>
  <c r="F334" i="100"/>
  <c r="F335" i="100"/>
  <c r="F336" i="100"/>
  <c r="F337" i="100"/>
  <c r="F338" i="100"/>
  <c r="F339" i="100"/>
  <c r="F340" i="100"/>
  <c r="F341" i="100"/>
  <c r="F342" i="100"/>
  <c r="F343" i="100"/>
  <c r="F344" i="100"/>
  <c r="F345" i="100"/>
  <c r="F346" i="100"/>
  <c r="F347" i="100"/>
  <c r="F348" i="100"/>
  <c r="F349" i="100"/>
  <c r="F350" i="100"/>
  <c r="F351" i="100"/>
  <c r="F352" i="100"/>
  <c r="F353" i="100"/>
  <c r="F354" i="100"/>
  <c r="F355" i="100"/>
  <c r="F356" i="100"/>
  <c r="F357" i="100"/>
  <c r="F358" i="100"/>
  <c r="F359" i="100"/>
  <c r="F360" i="100"/>
  <c r="F361" i="100"/>
  <c r="F362" i="100"/>
  <c r="F363" i="100"/>
  <c r="F364" i="100"/>
  <c r="F365" i="100"/>
  <c r="F366" i="100"/>
  <c r="F367" i="100"/>
  <c r="F368" i="100"/>
  <c r="F369" i="100"/>
  <c r="F370" i="100"/>
  <c r="F371" i="100"/>
  <c r="F372" i="100"/>
  <c r="F373" i="100"/>
  <c r="F374" i="100"/>
  <c r="F375" i="100"/>
  <c r="F376" i="100"/>
  <c r="F377" i="100"/>
  <c r="F378" i="100"/>
  <c r="F379" i="100"/>
  <c r="F380" i="100"/>
  <c r="F381" i="100"/>
  <c r="F382" i="100"/>
  <c r="F383" i="100"/>
  <c r="F384" i="100"/>
  <c r="F385" i="100"/>
  <c r="F386" i="100"/>
  <c r="F387" i="100"/>
  <c r="F388" i="100"/>
  <c r="F389" i="100"/>
  <c r="F390" i="100"/>
  <c r="F391" i="100"/>
  <c r="F392" i="100"/>
  <c r="F393" i="100"/>
  <c r="F394" i="100"/>
  <c r="F395" i="100"/>
  <c r="F396" i="100"/>
  <c r="F397" i="100"/>
  <c r="F398" i="100"/>
  <c r="F399" i="100"/>
  <c r="F400" i="100"/>
  <c r="F401" i="100"/>
  <c r="F402" i="100"/>
  <c r="F403" i="100"/>
  <c r="F404" i="100"/>
  <c r="F405" i="100"/>
  <c r="F406" i="100"/>
  <c r="F407" i="100"/>
  <c r="F408" i="100"/>
  <c r="F409" i="100"/>
  <c r="F410" i="100"/>
  <c r="F411" i="100"/>
  <c r="F412" i="100"/>
  <c r="F413" i="100"/>
  <c r="F414" i="100"/>
  <c r="F415" i="100"/>
  <c r="F416" i="100"/>
  <c r="F417" i="100"/>
  <c r="F418" i="100"/>
  <c r="F419" i="100"/>
  <c r="F420" i="100"/>
  <c r="F421" i="100"/>
  <c r="F422" i="100"/>
  <c r="F423" i="100"/>
  <c r="F424" i="100"/>
  <c r="F425" i="100"/>
  <c r="F426" i="100"/>
  <c r="F427" i="100"/>
  <c r="F428" i="100"/>
  <c r="F429" i="100"/>
  <c r="F430" i="100"/>
  <c r="F431" i="100"/>
  <c r="F432" i="100"/>
  <c r="F433" i="100"/>
  <c r="F434" i="100"/>
  <c r="F435" i="100"/>
  <c r="F436" i="100"/>
  <c r="F437" i="100"/>
  <c r="F438" i="100"/>
  <c r="F439" i="100"/>
  <c r="F440" i="100"/>
  <c r="F441" i="100"/>
  <c r="F442" i="100"/>
  <c r="F443" i="100"/>
  <c r="F444" i="100"/>
  <c r="F445" i="100"/>
  <c r="F446" i="100"/>
  <c r="F447" i="100"/>
  <c r="F448" i="100"/>
  <c r="F449" i="100"/>
  <c r="F450" i="100"/>
  <c r="F451" i="100"/>
  <c r="F452" i="100"/>
  <c r="F453" i="100"/>
  <c r="F454" i="100"/>
  <c r="F455" i="100"/>
  <c r="F456" i="100"/>
  <c r="F457" i="100"/>
  <c r="F458" i="100"/>
  <c r="F459" i="100"/>
  <c r="F460" i="100"/>
  <c r="F461" i="100"/>
  <c r="F462" i="100"/>
  <c r="F463" i="100"/>
  <c r="F464" i="100"/>
  <c r="F465" i="100"/>
  <c r="F466" i="100"/>
  <c r="F467" i="100"/>
  <c r="F468" i="100"/>
  <c r="F469" i="100"/>
  <c r="F470" i="100"/>
  <c r="F471" i="100"/>
  <c r="F472" i="100"/>
  <c r="F473" i="100"/>
  <c r="F474" i="100"/>
  <c r="F475" i="100"/>
  <c r="F476" i="100"/>
  <c r="F477" i="100"/>
  <c r="F478" i="100"/>
  <c r="F479" i="100"/>
  <c r="F480" i="100"/>
  <c r="F481" i="100"/>
  <c r="F482" i="100"/>
  <c r="F483" i="100"/>
  <c r="F484" i="100"/>
  <c r="F485" i="100"/>
  <c r="F486" i="100"/>
  <c r="F487" i="100"/>
  <c r="F488" i="100"/>
  <c r="F489" i="100"/>
  <c r="F490" i="100"/>
  <c r="F491" i="100"/>
  <c r="F492" i="100"/>
  <c r="F493" i="100"/>
  <c r="F494" i="100"/>
  <c r="F495" i="100"/>
  <c r="F496" i="100"/>
  <c r="F497" i="100"/>
  <c r="F498" i="100"/>
  <c r="F499" i="100"/>
  <c r="F500" i="100"/>
  <c r="F501" i="100"/>
  <c r="F502" i="100"/>
  <c r="F503" i="100"/>
  <c r="F504" i="100"/>
  <c r="F505" i="100"/>
  <c r="F506" i="100"/>
  <c r="F507" i="100"/>
  <c r="F508" i="100"/>
  <c r="F509" i="100"/>
  <c r="F510" i="100"/>
  <c r="F511" i="100"/>
  <c r="F512" i="100"/>
  <c r="F513" i="100"/>
  <c r="F514" i="100"/>
  <c r="F515" i="100"/>
  <c r="F516" i="100"/>
  <c r="F517" i="100"/>
  <c r="F518" i="100"/>
  <c r="F519" i="100"/>
  <c r="F520" i="100"/>
  <c r="F521" i="100"/>
  <c r="F522" i="100"/>
  <c r="F523" i="100"/>
  <c r="F524" i="100"/>
  <c r="F525" i="100"/>
  <c r="F526" i="100"/>
  <c r="F527" i="100"/>
  <c r="F528" i="100"/>
  <c r="F529" i="100"/>
  <c r="F530" i="100"/>
  <c r="F531" i="100"/>
  <c r="F532" i="100"/>
  <c r="F533" i="100"/>
  <c r="F534" i="100"/>
  <c r="F535" i="100"/>
  <c r="F536" i="100"/>
  <c r="F537" i="100"/>
  <c r="F538" i="100"/>
  <c r="F539" i="100"/>
  <c r="F540" i="100"/>
  <c r="F541" i="100"/>
  <c r="F542" i="100"/>
  <c r="F543" i="100"/>
  <c r="F544" i="100"/>
  <c r="F545" i="100"/>
  <c r="F546" i="100"/>
  <c r="F547" i="100"/>
  <c r="F548" i="100"/>
  <c r="F549" i="100"/>
  <c r="F550" i="100"/>
  <c r="F551" i="100"/>
  <c r="F552" i="100"/>
  <c r="F553" i="100"/>
  <c r="F554" i="100"/>
  <c r="F555" i="100"/>
  <c r="F556" i="100"/>
  <c r="F557" i="100"/>
  <c r="F558" i="100"/>
  <c r="F559" i="100"/>
  <c r="F560" i="100"/>
  <c r="F561" i="100"/>
  <c r="F562" i="100"/>
  <c r="F563" i="100"/>
  <c r="F564" i="100"/>
  <c r="F565" i="100"/>
  <c r="F566" i="100"/>
  <c r="F567" i="100"/>
  <c r="F568" i="100"/>
  <c r="F569" i="100"/>
  <c r="F570" i="100"/>
  <c r="F571" i="100"/>
  <c r="F572" i="100"/>
  <c r="F573" i="100"/>
  <c r="F574" i="100"/>
  <c r="F575" i="100"/>
  <c r="F576" i="100"/>
  <c r="F577" i="100"/>
  <c r="F578" i="100"/>
  <c r="F579" i="100"/>
  <c r="F580" i="100"/>
  <c r="F581" i="100"/>
  <c r="F582" i="100"/>
  <c r="F583" i="100"/>
  <c r="F584" i="100"/>
  <c r="F585" i="100"/>
  <c r="F586" i="100"/>
  <c r="F587" i="100"/>
  <c r="F588" i="100"/>
  <c r="F589" i="100"/>
  <c r="F590" i="100"/>
  <c r="F591" i="100"/>
  <c r="F592" i="100"/>
  <c r="F593" i="100"/>
  <c r="F594" i="100"/>
  <c r="F595" i="100"/>
  <c r="F596" i="100"/>
  <c r="F597" i="100"/>
  <c r="F598" i="100"/>
  <c r="F599" i="100"/>
  <c r="F600" i="100"/>
  <c r="F601" i="100"/>
  <c r="F602" i="100"/>
  <c r="F603" i="100"/>
  <c r="F604" i="100"/>
  <c r="F605" i="100"/>
  <c r="F606" i="100"/>
  <c r="F607" i="100"/>
  <c r="F608" i="100"/>
  <c r="F609" i="100"/>
  <c r="F610" i="100"/>
  <c r="F611" i="100"/>
  <c r="F612" i="100"/>
  <c r="F613" i="100"/>
  <c r="F614" i="100"/>
  <c r="F615" i="100"/>
  <c r="F616" i="100"/>
  <c r="F617" i="100"/>
  <c r="F618" i="100"/>
  <c r="F619" i="100"/>
  <c r="F620" i="100"/>
  <c r="F621" i="100"/>
  <c r="F622" i="100"/>
  <c r="F623" i="100"/>
  <c r="F624" i="100"/>
  <c r="F625" i="100"/>
  <c r="F626" i="100"/>
  <c r="F627" i="100"/>
  <c r="F628" i="100"/>
  <c r="F629" i="100"/>
  <c r="F630" i="100"/>
  <c r="F631" i="100"/>
  <c r="F632" i="100"/>
  <c r="F633" i="100"/>
  <c r="F634" i="100"/>
  <c r="F635" i="100"/>
  <c r="F636" i="100"/>
  <c r="F637" i="100"/>
  <c r="F638" i="100"/>
  <c r="F639" i="100"/>
  <c r="F640" i="100"/>
  <c r="F641" i="100"/>
  <c r="F642" i="100"/>
  <c r="F643" i="100"/>
  <c r="F644" i="100"/>
  <c r="F645" i="100"/>
  <c r="F646" i="100"/>
  <c r="F647" i="100"/>
  <c r="F648" i="100"/>
  <c r="F649" i="100"/>
  <c r="F650" i="100"/>
  <c r="F651" i="100"/>
  <c r="F652" i="100"/>
  <c r="F653" i="100"/>
  <c r="F654" i="100"/>
  <c r="F655" i="100"/>
  <c r="F656" i="100"/>
  <c r="F657" i="100"/>
  <c r="F658" i="100"/>
  <c r="F659" i="100"/>
  <c r="F660" i="100"/>
  <c r="F661" i="100"/>
  <c r="F662" i="100"/>
  <c r="F663" i="100"/>
  <c r="F664" i="100"/>
  <c r="F665" i="100"/>
  <c r="F666" i="100"/>
  <c r="F667" i="100"/>
  <c r="F668" i="100"/>
  <c r="F669" i="100"/>
  <c r="F670" i="100"/>
  <c r="F671" i="100"/>
  <c r="F672" i="100"/>
  <c r="F673" i="100"/>
  <c r="F674" i="100"/>
  <c r="F675" i="100"/>
  <c r="F676" i="100"/>
  <c r="F677" i="100"/>
  <c r="F678" i="100"/>
  <c r="F679" i="100"/>
  <c r="F680" i="100"/>
  <c r="F681" i="100"/>
  <c r="F682" i="100"/>
  <c r="F683" i="100"/>
  <c r="F684" i="100"/>
  <c r="F685" i="100"/>
  <c r="F686" i="100"/>
  <c r="F687" i="100"/>
  <c r="F688" i="100"/>
  <c r="F689" i="100"/>
  <c r="F690" i="100"/>
  <c r="F691" i="100"/>
  <c r="F692" i="100"/>
  <c r="F693" i="100"/>
  <c r="F694" i="100"/>
  <c r="F695" i="100"/>
  <c r="F696" i="100"/>
  <c r="F697" i="100"/>
  <c r="F698" i="100"/>
  <c r="F699" i="100"/>
  <c r="F700" i="100"/>
  <c r="F701" i="100"/>
  <c r="F702" i="100"/>
  <c r="F703" i="100"/>
  <c r="F704" i="100"/>
  <c r="F705" i="100"/>
  <c r="F706" i="100"/>
  <c r="F707" i="100"/>
  <c r="F708" i="100"/>
  <c r="F709" i="100"/>
  <c r="F710" i="100"/>
  <c r="F711" i="100"/>
  <c r="F712" i="100"/>
  <c r="F713" i="100"/>
  <c r="F714" i="100"/>
  <c r="F715" i="100"/>
  <c r="F716" i="100"/>
  <c r="F717" i="100"/>
  <c r="F718" i="100"/>
  <c r="F719" i="100"/>
  <c r="F720" i="100"/>
  <c r="F721" i="100"/>
  <c r="F722" i="100"/>
  <c r="F723" i="100"/>
  <c r="F724" i="100"/>
  <c r="F725" i="100"/>
  <c r="F726" i="100"/>
  <c r="F727" i="100"/>
  <c r="F728" i="100"/>
  <c r="F729" i="100"/>
  <c r="F730" i="100"/>
  <c r="F731" i="100"/>
  <c r="F732" i="100"/>
  <c r="F733" i="100"/>
  <c r="F734" i="100"/>
  <c r="F735" i="100"/>
  <c r="F736" i="100"/>
  <c r="F737" i="100"/>
  <c r="F738" i="100"/>
  <c r="F739" i="100"/>
  <c r="F740" i="100"/>
  <c r="F741" i="100"/>
  <c r="F742" i="100"/>
  <c r="F743" i="100"/>
  <c r="F744" i="100"/>
  <c r="F745" i="100"/>
  <c r="F746" i="100"/>
  <c r="F747" i="100"/>
  <c r="F748" i="100"/>
  <c r="F749" i="100"/>
  <c r="F750" i="100"/>
  <c r="F751" i="100"/>
  <c r="F752" i="100"/>
  <c r="F753" i="100"/>
  <c r="F754" i="100"/>
  <c r="F755" i="100"/>
  <c r="F756" i="100"/>
  <c r="F757" i="100"/>
  <c r="F758" i="100"/>
  <c r="F759" i="100"/>
  <c r="F760" i="100"/>
  <c r="F761" i="100"/>
  <c r="F762" i="100"/>
  <c r="F763" i="100"/>
  <c r="F764" i="100"/>
  <c r="F765" i="100"/>
  <c r="F766" i="100"/>
  <c r="F767" i="100"/>
  <c r="F768" i="100"/>
  <c r="F769" i="100"/>
  <c r="F770" i="100"/>
  <c r="F771" i="100"/>
  <c r="F772" i="100"/>
  <c r="F773" i="100"/>
  <c r="F774" i="100"/>
  <c r="F775" i="100"/>
  <c r="F776" i="100"/>
  <c r="F777" i="100"/>
  <c r="F778" i="100"/>
  <c r="F779" i="100"/>
  <c r="F780" i="100"/>
  <c r="F781" i="100"/>
  <c r="F782" i="100"/>
  <c r="F783" i="100"/>
  <c r="F784" i="100"/>
  <c r="F785" i="100"/>
  <c r="F786" i="100"/>
  <c r="F787" i="100"/>
  <c r="F788" i="100"/>
  <c r="F789" i="100"/>
  <c r="F790" i="100"/>
  <c r="F791" i="100"/>
  <c r="F792" i="100"/>
  <c r="F793" i="100"/>
  <c r="F794" i="100"/>
  <c r="F795" i="100"/>
  <c r="F796" i="100"/>
  <c r="F797" i="100"/>
  <c r="F798" i="100"/>
  <c r="F799" i="100"/>
  <c r="F800" i="100"/>
  <c r="F801" i="100"/>
  <c r="F802" i="100"/>
  <c r="F803" i="100"/>
  <c r="F804" i="100"/>
  <c r="F805" i="100"/>
  <c r="F806" i="100"/>
  <c r="F807" i="100"/>
  <c r="F808" i="100"/>
  <c r="F809" i="100"/>
  <c r="F810" i="100"/>
  <c r="F811" i="100"/>
  <c r="F812" i="100"/>
  <c r="F813" i="100"/>
  <c r="F814" i="100"/>
  <c r="F815" i="100"/>
  <c r="F816" i="100"/>
  <c r="F817" i="100"/>
  <c r="F818" i="100"/>
  <c r="F819" i="100"/>
  <c r="F820" i="100"/>
  <c r="F821" i="100"/>
  <c r="F822" i="100"/>
  <c r="F823" i="100"/>
  <c r="F824" i="100"/>
  <c r="F825" i="100"/>
  <c r="F826" i="100"/>
  <c r="F827" i="100"/>
  <c r="F828" i="100"/>
  <c r="F829" i="100"/>
  <c r="F830" i="100"/>
  <c r="F831" i="100"/>
  <c r="F832" i="100"/>
  <c r="F833" i="100"/>
  <c r="F834" i="100"/>
  <c r="F835" i="100"/>
  <c r="F836" i="100"/>
  <c r="F837" i="100"/>
  <c r="F838" i="100"/>
  <c r="F839" i="100"/>
  <c r="F840" i="100"/>
  <c r="F841" i="100"/>
  <c r="F842" i="100"/>
  <c r="F843" i="100"/>
  <c r="F844" i="100"/>
  <c r="F845" i="100"/>
  <c r="F846" i="100"/>
  <c r="F847" i="100"/>
  <c r="F848" i="100"/>
  <c r="F849" i="100"/>
  <c r="F850" i="100"/>
  <c r="F851" i="100"/>
  <c r="F852" i="100"/>
  <c r="F853" i="100"/>
  <c r="F854" i="100"/>
  <c r="F855" i="100"/>
  <c r="F856" i="100"/>
  <c r="F857" i="100"/>
  <c r="F858" i="100"/>
  <c r="F859" i="100"/>
  <c r="F860" i="100"/>
  <c r="F861" i="100"/>
  <c r="F862" i="100"/>
  <c r="F863" i="100"/>
  <c r="F864" i="100"/>
  <c r="F865" i="100"/>
  <c r="F866" i="100"/>
  <c r="F867" i="100"/>
  <c r="F868" i="100"/>
  <c r="F869" i="100"/>
  <c r="F870" i="100"/>
  <c r="F871" i="100"/>
  <c r="F872" i="100"/>
  <c r="F873" i="100"/>
  <c r="F874" i="100"/>
  <c r="F875" i="100"/>
  <c r="F876" i="100"/>
  <c r="F877" i="100"/>
  <c r="F878" i="100"/>
  <c r="F879" i="100"/>
  <c r="F880" i="100"/>
  <c r="F881" i="100"/>
  <c r="F882" i="100"/>
  <c r="F883" i="100"/>
  <c r="F884" i="100"/>
  <c r="F885" i="100"/>
  <c r="F886" i="100"/>
  <c r="F887" i="100"/>
  <c r="F888" i="100"/>
  <c r="F889" i="100"/>
  <c r="F890" i="100"/>
  <c r="F891" i="100"/>
  <c r="F892" i="100"/>
  <c r="F893" i="100"/>
  <c r="F894" i="100"/>
  <c r="F895" i="100"/>
  <c r="F896" i="100"/>
  <c r="F897" i="100"/>
  <c r="F898" i="100"/>
  <c r="F899" i="100"/>
  <c r="F900" i="100"/>
  <c r="F901" i="100"/>
  <c r="F902" i="100"/>
  <c r="F903" i="100"/>
  <c r="F904" i="100"/>
  <c r="F905" i="100"/>
  <c r="F906" i="100"/>
  <c r="F907" i="100"/>
  <c r="F908" i="100"/>
  <c r="F909" i="100"/>
  <c r="F910" i="100"/>
  <c r="F911" i="100"/>
  <c r="F912" i="100"/>
  <c r="F913" i="100"/>
  <c r="F914" i="100"/>
  <c r="F915" i="100"/>
  <c r="F916" i="100"/>
  <c r="F917" i="100"/>
  <c r="F918" i="100"/>
  <c r="F919" i="100"/>
  <c r="F920" i="100"/>
  <c r="F921" i="100"/>
  <c r="F922" i="100"/>
  <c r="F923" i="100"/>
  <c r="F924" i="100"/>
  <c r="F925" i="100"/>
  <c r="F926" i="100"/>
  <c r="F927" i="100"/>
  <c r="F928" i="100"/>
  <c r="F929" i="100"/>
  <c r="F930" i="100"/>
  <c r="F931" i="100"/>
  <c r="F932" i="100"/>
  <c r="F933" i="100"/>
  <c r="F934" i="100"/>
  <c r="F935" i="100"/>
  <c r="F936" i="100"/>
  <c r="F937" i="100"/>
  <c r="F938" i="100"/>
  <c r="F939" i="100"/>
  <c r="F940" i="100"/>
  <c r="F941" i="100"/>
  <c r="F942" i="100"/>
  <c r="F943" i="100"/>
  <c r="F944" i="100"/>
  <c r="F945" i="100"/>
  <c r="F946" i="100"/>
  <c r="F947" i="100"/>
  <c r="F948" i="100"/>
  <c r="F949" i="100"/>
  <c r="F950" i="100"/>
  <c r="F951" i="100"/>
  <c r="F952" i="100"/>
  <c r="F953" i="100"/>
  <c r="F954" i="100"/>
  <c r="F955" i="100"/>
  <c r="F956" i="100"/>
  <c r="F957" i="100"/>
  <c r="F958" i="100"/>
  <c r="F959" i="100"/>
  <c r="F960" i="100"/>
  <c r="F961" i="100"/>
  <c r="F962" i="100"/>
  <c r="F963" i="100"/>
  <c r="F964" i="100"/>
  <c r="F965" i="100"/>
  <c r="F966" i="100"/>
  <c r="F967" i="100"/>
  <c r="F968" i="100"/>
  <c r="F969" i="100"/>
  <c r="F970" i="100"/>
  <c r="F971" i="100"/>
  <c r="F972" i="100"/>
  <c r="F973" i="100"/>
  <c r="F974" i="100"/>
  <c r="F975" i="100"/>
  <c r="F976" i="100"/>
  <c r="F977" i="100"/>
  <c r="F978" i="100"/>
  <c r="F979" i="100"/>
  <c r="F980" i="100"/>
  <c r="F981" i="100"/>
  <c r="F982" i="100"/>
  <c r="F983" i="100"/>
  <c r="F984" i="100"/>
  <c r="F985" i="100"/>
  <c r="F986" i="100"/>
  <c r="F987" i="100"/>
  <c r="F988" i="100"/>
  <c r="F989" i="100"/>
  <c r="F990" i="100"/>
  <c r="F991" i="100"/>
  <c r="F992" i="100"/>
  <c r="F993" i="100"/>
  <c r="F994" i="100"/>
  <c r="F995" i="100"/>
  <c r="F996" i="100"/>
  <c r="F997" i="100"/>
  <c r="F998" i="100"/>
  <c r="F999" i="100"/>
  <c r="F1000" i="100"/>
  <c r="F1001" i="100"/>
  <c r="F1002" i="100"/>
  <c r="F1003" i="100"/>
  <c r="F1004" i="100"/>
  <c r="F1005" i="100"/>
  <c r="F1006" i="100"/>
  <c r="F1007" i="100"/>
  <c r="F1008" i="100"/>
  <c r="F1009" i="100"/>
  <c r="F1010" i="100"/>
  <c r="F1011" i="100"/>
  <c r="F1012" i="100"/>
  <c r="F1013" i="100"/>
  <c r="F1014" i="100"/>
  <c r="F1015" i="100"/>
  <c r="F1016" i="100"/>
  <c r="F1017" i="100"/>
  <c r="F1018" i="100"/>
  <c r="F1019" i="100"/>
  <c r="F1020" i="100"/>
  <c r="F1021" i="100"/>
  <c r="F1022" i="100"/>
  <c r="F1023" i="100"/>
  <c r="F1024" i="100"/>
  <c r="F1025" i="100"/>
  <c r="F1026" i="100"/>
  <c r="F1027" i="100"/>
  <c r="F1028" i="100"/>
  <c r="F1029" i="100"/>
  <c r="F1030" i="100"/>
  <c r="F1031" i="100"/>
  <c r="F1032" i="100"/>
  <c r="F1033" i="100"/>
  <c r="F1034" i="100"/>
  <c r="F1035" i="100"/>
  <c r="F1036" i="100"/>
  <c r="F1037" i="100"/>
  <c r="F1038" i="100"/>
  <c r="F1039" i="100"/>
  <c r="F1040" i="100"/>
  <c r="F1041" i="100"/>
  <c r="F1042" i="100"/>
  <c r="F1043" i="100"/>
  <c r="F1044" i="100"/>
  <c r="F1045" i="100"/>
  <c r="F1046" i="100"/>
  <c r="F1047" i="100"/>
  <c r="F1048" i="100"/>
  <c r="F1049" i="100"/>
  <c r="F1050" i="100"/>
  <c r="F1051" i="100"/>
  <c r="F1052" i="100"/>
  <c r="F1053" i="100"/>
  <c r="F1054" i="100"/>
  <c r="F1055" i="100"/>
  <c r="F1056" i="100"/>
  <c r="F1057" i="100"/>
  <c r="F1058" i="100"/>
  <c r="F1059" i="100"/>
  <c r="F1060" i="100"/>
  <c r="F1061" i="100"/>
  <c r="F1062" i="100"/>
  <c r="F1063" i="100"/>
  <c r="F1064" i="100"/>
  <c r="F1065" i="100"/>
  <c r="F1066" i="100"/>
  <c r="F1067" i="100"/>
  <c r="F1068" i="100"/>
  <c r="F1069" i="100"/>
  <c r="F1070" i="100"/>
  <c r="F1071" i="100"/>
  <c r="F1072" i="100"/>
  <c r="F1073" i="100"/>
  <c r="F1074" i="100"/>
  <c r="F1075" i="100"/>
  <c r="F1076" i="100"/>
  <c r="F1077" i="100"/>
  <c r="F1078" i="100"/>
  <c r="F1079" i="100"/>
  <c r="F1080" i="100"/>
  <c r="F1081" i="100"/>
  <c r="F1082" i="100"/>
  <c r="F1083" i="100"/>
  <c r="F1084" i="100"/>
  <c r="F1085" i="100"/>
  <c r="F1086" i="100"/>
  <c r="F1087" i="100"/>
  <c r="F1088" i="100"/>
  <c r="F1089" i="100"/>
  <c r="F1090" i="100"/>
  <c r="F1091" i="100"/>
  <c r="F1092" i="100"/>
  <c r="F1093" i="100"/>
  <c r="F1094" i="100"/>
  <c r="F1095" i="100"/>
  <c r="F1096" i="100"/>
  <c r="F1097" i="100"/>
  <c r="F1098" i="100"/>
  <c r="F1099" i="100"/>
  <c r="F1100" i="100"/>
  <c r="F1101" i="100"/>
  <c r="F1102" i="100"/>
  <c r="F1103" i="100"/>
  <c r="F1104" i="100"/>
  <c r="F1105" i="100"/>
  <c r="F1106" i="100"/>
  <c r="F1107" i="100"/>
  <c r="F1108" i="100"/>
  <c r="F1109" i="100"/>
  <c r="F1110" i="100"/>
  <c r="F1111" i="100"/>
  <c r="F1112" i="100"/>
  <c r="F1113" i="100"/>
  <c r="F1114" i="100"/>
  <c r="F1115" i="100"/>
  <c r="F1116" i="100"/>
  <c r="F1117" i="100"/>
  <c r="F1118" i="100"/>
  <c r="F1119" i="100"/>
  <c r="F1120" i="100"/>
  <c r="F1121" i="100"/>
  <c r="F1122" i="100"/>
  <c r="F1123" i="100"/>
  <c r="F1124" i="100"/>
  <c r="F1125" i="100"/>
  <c r="F1126" i="100"/>
  <c r="F1127" i="100"/>
  <c r="F1128" i="100"/>
  <c r="F1129" i="100"/>
  <c r="F1130" i="100"/>
  <c r="F1131" i="100"/>
  <c r="F1132" i="100"/>
  <c r="F1133" i="100"/>
  <c r="F1134" i="100"/>
  <c r="F1135" i="100"/>
  <c r="F1136" i="100"/>
  <c r="F1137" i="100"/>
  <c r="F1138" i="100"/>
  <c r="F1139" i="100"/>
  <c r="F1140" i="100"/>
  <c r="F1141" i="100"/>
  <c r="F1142" i="100"/>
  <c r="F1143" i="100"/>
  <c r="F1144" i="100"/>
  <c r="F1145" i="100"/>
  <c r="F1146" i="100"/>
  <c r="F1147" i="100"/>
  <c r="F1148" i="100"/>
  <c r="F1149" i="100"/>
  <c r="F1150" i="100"/>
  <c r="F1151" i="100"/>
  <c r="F1152" i="100"/>
  <c r="F1153" i="100"/>
  <c r="F1154" i="100"/>
  <c r="F1155" i="100"/>
  <c r="F1156" i="100"/>
  <c r="F1157" i="100"/>
  <c r="F1158" i="100"/>
  <c r="F1159" i="100"/>
  <c r="F1160" i="100"/>
  <c r="F1161" i="100"/>
  <c r="F1162" i="100"/>
  <c r="F1163" i="100"/>
  <c r="F1164" i="100"/>
  <c r="F1165" i="100"/>
  <c r="F1166" i="100"/>
  <c r="F1167" i="100"/>
  <c r="F1168" i="100"/>
  <c r="F1169" i="100"/>
  <c r="F1170" i="100"/>
  <c r="F1171" i="100"/>
  <c r="F1172" i="100"/>
  <c r="F1173" i="100"/>
  <c r="F1174" i="100"/>
  <c r="F1175" i="100"/>
  <c r="F1176" i="100"/>
  <c r="F1177" i="100"/>
  <c r="F1178" i="100"/>
  <c r="F1179" i="100"/>
  <c r="F1180" i="100"/>
  <c r="F1181" i="100"/>
  <c r="F1182" i="100"/>
  <c r="F1183" i="100"/>
  <c r="F1184" i="100"/>
  <c r="F1185" i="100"/>
  <c r="F1186" i="100"/>
  <c r="F1187" i="100"/>
  <c r="F1188" i="100"/>
  <c r="F1189" i="100"/>
  <c r="F1190" i="100"/>
  <c r="F1191" i="100"/>
  <c r="F1192" i="100"/>
  <c r="F1193" i="100"/>
  <c r="F1194" i="100"/>
  <c r="F1195" i="100"/>
  <c r="F1196" i="100"/>
  <c r="F1197" i="100"/>
  <c r="F1198" i="100"/>
  <c r="F1199" i="100"/>
  <c r="F1200" i="100"/>
  <c r="F1201" i="100"/>
  <c r="F1202" i="100"/>
  <c r="F1203" i="100"/>
  <c r="F1204" i="100"/>
  <c r="F1205" i="100"/>
  <c r="F1206" i="100"/>
  <c r="F1207" i="100"/>
  <c r="F1208" i="100"/>
  <c r="F1209" i="100"/>
  <c r="F1210" i="100"/>
  <c r="F1211" i="100"/>
  <c r="F1212" i="100"/>
  <c r="F1213" i="100"/>
  <c r="F1214" i="100"/>
  <c r="F1215" i="100"/>
  <c r="F1216" i="100"/>
  <c r="F1217" i="100"/>
  <c r="F1218" i="100"/>
  <c r="F1219" i="100"/>
  <c r="F1220" i="100"/>
  <c r="F1221" i="100"/>
  <c r="F1222" i="100"/>
  <c r="F1223" i="100"/>
  <c r="F1224" i="100"/>
  <c r="F1225" i="100"/>
  <c r="F1226" i="100"/>
  <c r="F1227" i="100"/>
  <c r="F1228" i="100"/>
  <c r="F1229" i="100"/>
  <c r="F1230" i="100"/>
  <c r="F1231" i="100"/>
  <c r="F1232" i="100"/>
  <c r="F1233" i="100"/>
  <c r="F1234" i="100"/>
  <c r="F1235" i="100"/>
  <c r="F1236" i="100"/>
  <c r="F1237" i="100"/>
  <c r="F1238" i="100"/>
  <c r="F1239" i="100"/>
  <c r="F1240" i="100"/>
  <c r="F1241" i="100"/>
  <c r="F1242" i="100"/>
  <c r="F1243" i="100"/>
  <c r="F1244" i="100"/>
  <c r="F1245" i="100"/>
  <c r="F1246" i="100"/>
  <c r="F1247" i="100"/>
  <c r="F1248" i="100"/>
  <c r="F1249" i="100"/>
  <c r="F1250" i="100"/>
  <c r="F1251" i="100"/>
  <c r="F1252" i="100"/>
  <c r="F1253" i="100"/>
  <c r="F1254" i="100"/>
  <c r="F1255" i="100"/>
  <c r="F1256" i="100"/>
  <c r="F1257" i="100"/>
  <c r="F1258" i="100"/>
  <c r="F1259" i="100"/>
  <c r="F1260" i="100"/>
  <c r="F1261" i="100"/>
  <c r="F1262" i="100"/>
  <c r="F1263" i="100"/>
  <c r="F1264" i="100"/>
  <c r="F1265" i="100"/>
  <c r="F1266" i="100"/>
  <c r="F1267" i="100"/>
  <c r="F1268" i="100"/>
  <c r="F1269" i="100"/>
  <c r="F1270" i="100"/>
  <c r="F1271" i="100"/>
  <c r="F1272" i="100"/>
  <c r="F1273" i="100"/>
  <c r="F1274" i="100"/>
  <c r="F1275" i="100"/>
  <c r="F1276" i="100"/>
  <c r="F1277" i="100"/>
  <c r="F1278" i="100"/>
  <c r="F1279" i="100"/>
  <c r="F1280" i="100"/>
  <c r="F1281" i="100"/>
  <c r="F1282" i="100"/>
  <c r="F1283" i="100"/>
  <c r="F1284" i="100"/>
  <c r="F1285" i="100"/>
  <c r="F1286" i="100"/>
  <c r="F1287" i="100"/>
  <c r="F1288" i="100"/>
  <c r="F1289" i="100"/>
  <c r="F1290" i="100"/>
  <c r="F1291" i="100"/>
  <c r="F1292" i="100"/>
  <c r="F1293" i="100"/>
  <c r="F1294" i="100"/>
  <c r="F1295" i="100"/>
  <c r="F1296" i="100"/>
  <c r="F1297" i="100"/>
  <c r="F1298" i="100"/>
  <c r="F1299" i="100"/>
  <c r="F1300" i="100"/>
  <c r="F1301" i="100"/>
  <c r="F1302" i="100"/>
  <c r="F1303" i="100"/>
  <c r="F1304" i="100"/>
  <c r="F1305" i="100"/>
  <c r="F1306" i="100"/>
  <c r="F1307" i="100"/>
  <c r="F1308" i="100"/>
  <c r="F1309" i="100"/>
  <c r="F1310" i="100"/>
  <c r="F1311" i="100"/>
  <c r="F1312" i="100"/>
  <c r="F1313" i="100"/>
  <c r="F1314" i="100"/>
  <c r="F1315" i="100"/>
  <c r="F1316" i="100"/>
  <c r="F1317" i="100"/>
  <c r="F1318" i="100"/>
  <c r="F1319" i="100"/>
  <c r="F1320" i="100"/>
  <c r="F1321" i="100"/>
  <c r="F1322" i="100"/>
  <c r="F1323" i="100"/>
  <c r="F1324" i="100"/>
  <c r="F1325" i="100"/>
  <c r="F1326" i="100"/>
  <c r="F1327" i="100"/>
  <c r="F1328" i="100"/>
  <c r="F1329" i="100"/>
  <c r="F1330" i="100"/>
  <c r="F1331" i="100"/>
  <c r="F1332" i="100"/>
  <c r="F1333" i="100"/>
  <c r="F1334" i="100"/>
  <c r="F1335" i="100"/>
  <c r="F1336" i="100"/>
  <c r="F1337" i="100"/>
  <c r="F1338" i="100"/>
  <c r="F1339" i="100"/>
  <c r="F1340" i="100"/>
  <c r="F1341" i="100"/>
  <c r="F1342" i="100"/>
  <c r="F1343" i="100"/>
  <c r="F1344" i="100"/>
  <c r="F1345" i="100"/>
  <c r="F1346" i="100"/>
  <c r="F1347" i="100"/>
  <c r="F1348" i="100"/>
  <c r="F1349" i="100"/>
  <c r="F1350" i="100"/>
  <c r="F1351" i="100"/>
  <c r="F1352" i="100"/>
  <c r="F1353" i="100"/>
  <c r="F1354" i="100"/>
  <c r="F1355" i="100"/>
  <c r="F1356" i="100"/>
  <c r="F1357" i="100"/>
  <c r="F1358" i="100"/>
  <c r="F1359" i="100"/>
  <c r="F1360" i="100"/>
  <c r="F1361" i="100"/>
  <c r="F1362" i="100"/>
  <c r="F1363" i="100"/>
  <c r="F1364" i="100"/>
  <c r="F1365" i="100"/>
  <c r="F1366" i="100"/>
  <c r="F1367" i="100"/>
  <c r="F1368" i="100"/>
  <c r="F1369" i="100"/>
  <c r="F1370" i="100"/>
  <c r="F1371" i="100"/>
  <c r="F1372" i="100"/>
  <c r="F1373" i="100"/>
  <c r="F1374" i="100"/>
  <c r="F1375" i="100"/>
  <c r="F1376" i="100"/>
  <c r="F1377" i="100"/>
  <c r="F1378" i="100"/>
  <c r="F1379" i="100"/>
  <c r="F1380" i="100"/>
  <c r="F1381" i="100"/>
  <c r="F1382" i="100"/>
  <c r="F1383" i="100"/>
  <c r="F1384" i="100"/>
  <c r="F1385" i="100"/>
  <c r="F1386" i="100"/>
  <c r="F1387" i="100"/>
  <c r="F1388" i="100"/>
  <c r="F1389" i="100"/>
  <c r="F1390" i="100"/>
  <c r="F1391" i="100"/>
  <c r="F1392" i="100"/>
  <c r="F1393" i="100"/>
  <c r="F1394" i="100"/>
  <c r="F1395" i="100"/>
  <c r="F1396" i="100"/>
  <c r="F1397" i="100"/>
  <c r="F1398" i="100"/>
  <c r="F1399" i="100"/>
  <c r="F1400" i="100"/>
  <c r="F1401" i="100"/>
  <c r="F1402" i="100"/>
  <c r="F1403" i="100"/>
  <c r="F1404" i="100"/>
  <c r="F1405" i="100"/>
  <c r="F1406" i="100"/>
  <c r="F1407" i="100"/>
  <c r="F1408" i="100"/>
  <c r="F1409" i="100"/>
  <c r="F1410" i="100"/>
  <c r="F1411" i="100"/>
  <c r="F1412" i="100"/>
  <c r="F1413" i="100"/>
  <c r="F1414" i="100"/>
  <c r="F1415" i="100"/>
  <c r="F1416" i="100"/>
  <c r="F1417" i="100"/>
  <c r="F1418" i="100"/>
  <c r="F1419" i="100"/>
  <c r="F1420" i="100"/>
  <c r="F1421" i="100"/>
  <c r="F1422" i="100"/>
  <c r="F1423" i="100"/>
  <c r="F1424" i="100"/>
  <c r="F1425" i="100"/>
  <c r="F1426" i="100"/>
  <c r="F1427" i="100"/>
  <c r="F1428" i="100"/>
  <c r="F1429" i="100"/>
  <c r="F1430" i="100"/>
  <c r="F1431" i="100"/>
  <c r="F1432" i="100"/>
  <c r="F1433" i="100"/>
  <c r="F1434" i="100"/>
  <c r="F1435" i="100"/>
  <c r="F1436" i="100"/>
  <c r="F1437" i="100"/>
  <c r="F1438" i="100"/>
  <c r="F1439" i="100"/>
  <c r="F1440" i="100"/>
  <c r="F1441" i="100"/>
  <c r="F1442" i="100"/>
  <c r="F1443" i="100"/>
  <c r="F1444" i="100"/>
  <c r="F1445" i="100"/>
  <c r="F1446" i="100"/>
  <c r="F1447" i="100"/>
  <c r="F1448" i="100"/>
  <c r="F1449" i="100"/>
  <c r="F1450" i="100"/>
  <c r="F1451" i="100"/>
  <c r="F1452" i="100"/>
  <c r="F1453" i="100"/>
  <c r="F1454" i="100"/>
  <c r="F1455" i="100"/>
  <c r="F1456" i="100"/>
  <c r="F1457" i="100"/>
  <c r="F1458" i="100"/>
  <c r="F1459" i="100"/>
  <c r="F1460" i="100"/>
  <c r="F1461" i="100"/>
  <c r="F1462" i="100"/>
  <c r="F1463" i="100"/>
  <c r="F1464" i="100"/>
  <c r="F1465" i="100"/>
  <c r="F1466" i="100"/>
  <c r="F1467" i="100"/>
  <c r="F1468" i="100"/>
  <c r="F1469" i="100"/>
  <c r="F1470" i="100"/>
  <c r="F1471" i="100"/>
  <c r="F1472" i="100"/>
  <c r="F1473" i="100"/>
  <c r="F1474" i="100"/>
  <c r="F1475" i="100"/>
  <c r="F1476" i="100"/>
  <c r="F1477" i="100"/>
  <c r="F1478" i="100"/>
  <c r="F1479" i="100"/>
  <c r="F1480" i="100"/>
  <c r="F1481" i="100"/>
  <c r="F1482" i="100"/>
  <c r="F1483" i="100"/>
  <c r="F1484" i="100"/>
  <c r="F1485" i="100"/>
  <c r="F1486" i="100"/>
  <c r="F1487" i="100"/>
  <c r="F1488" i="100"/>
  <c r="F1489" i="100"/>
  <c r="F1490" i="100"/>
  <c r="F1491" i="100"/>
  <c r="F1492" i="100"/>
  <c r="F1493" i="100"/>
  <c r="F1494" i="100"/>
  <c r="F1495" i="100"/>
  <c r="F1496" i="100"/>
  <c r="F1497" i="100"/>
  <c r="F1498" i="100"/>
  <c r="P8" i="97"/>
  <c r="J16" i="97" l="1"/>
  <c r="J15" i="97"/>
  <c r="Q15" i="97"/>
  <c r="S15" i="97"/>
  <c r="Q16" i="97"/>
  <c r="S16" i="97"/>
  <c r="Q17" i="97"/>
  <c r="S17" i="97"/>
  <c r="Q18" i="97"/>
  <c r="S18" i="97"/>
  <c r="Q19" i="97"/>
  <c r="S19" i="97"/>
  <c r="Q20" i="97"/>
  <c r="S20" i="97"/>
  <c r="Q21" i="97"/>
  <c r="S21" i="97"/>
  <c r="Q22" i="97"/>
  <c r="S22" i="97"/>
  <c r="Q23" i="97"/>
  <c r="S23" i="97"/>
  <c r="Q24" i="97"/>
  <c r="S24" i="97"/>
  <c r="Q25" i="97"/>
  <c r="S25" i="97"/>
  <c r="Q26" i="97"/>
  <c r="S26" i="97"/>
  <c r="Q27" i="97"/>
  <c r="S27" i="97"/>
  <c r="Q28" i="97"/>
  <c r="S28" i="97"/>
  <c r="Q29" i="97"/>
  <c r="S29" i="97"/>
  <c r="Q30" i="97"/>
  <c r="S30" i="97"/>
  <c r="Q31" i="97"/>
  <c r="S31" i="97"/>
  <c r="Q32" i="97"/>
  <c r="S32" i="97"/>
  <c r="Q33" i="97"/>
  <c r="S33" i="97"/>
  <c r="Q34" i="97"/>
  <c r="S34" i="97"/>
  <c r="Q35" i="97"/>
  <c r="S35" i="97"/>
  <c r="Q36" i="97"/>
  <c r="S36" i="97"/>
  <c r="Q37" i="97"/>
  <c r="S37" i="97"/>
  <c r="Q38" i="97"/>
  <c r="S38" i="97"/>
  <c r="Q39" i="97"/>
  <c r="S39" i="97"/>
  <c r="Q40" i="97"/>
  <c r="S40" i="97"/>
  <c r="Q41" i="97"/>
  <c r="S41" i="97"/>
  <c r="Q42" i="97"/>
  <c r="S42" i="97"/>
  <c r="Q43" i="97"/>
  <c r="S43" i="97"/>
  <c r="Q44" i="97"/>
  <c r="S44" i="97"/>
  <c r="Q45" i="97"/>
  <c r="S45" i="97"/>
  <c r="Q46" i="97"/>
  <c r="S46" i="97"/>
  <c r="Q47" i="97"/>
  <c r="S47" i="97"/>
  <c r="Q48" i="97"/>
  <c r="S48" i="97"/>
  <c r="Q49" i="97"/>
  <c r="S49" i="97"/>
  <c r="Q50" i="97"/>
  <c r="S50" i="97"/>
  <c r="Q51" i="97"/>
  <c r="S51" i="97"/>
  <c r="Q52" i="97"/>
  <c r="S52" i="97"/>
  <c r="Q53" i="97"/>
  <c r="S53" i="97"/>
  <c r="Q54" i="97"/>
  <c r="S54" i="97"/>
  <c r="Q55" i="97"/>
  <c r="S55" i="97"/>
  <c r="Q56" i="97"/>
  <c r="S56" i="97"/>
  <c r="Q57" i="97"/>
  <c r="S57" i="97"/>
  <c r="Q58" i="97"/>
  <c r="S58" i="97"/>
  <c r="Q59" i="97"/>
  <c r="S59" i="97"/>
  <c r="Q60" i="97"/>
  <c r="S60" i="97"/>
  <c r="Q61" i="97"/>
  <c r="S61" i="97"/>
  <c r="Q62" i="97"/>
  <c r="S62" i="97"/>
  <c r="Q63" i="97"/>
  <c r="S63" i="97"/>
  <c r="Q64" i="97"/>
  <c r="S64" i="97"/>
  <c r="Q65" i="97"/>
  <c r="S65" i="97"/>
  <c r="Q66" i="97"/>
  <c r="S66" i="97"/>
  <c r="Q67" i="97"/>
  <c r="S67" i="97"/>
  <c r="Q68" i="97"/>
  <c r="S68" i="97"/>
  <c r="Q69" i="97"/>
  <c r="S69" i="97"/>
  <c r="Q70" i="97"/>
  <c r="S70" i="97"/>
  <c r="Q71" i="97"/>
  <c r="S71" i="97"/>
  <c r="Q72" i="97"/>
  <c r="S72" i="97"/>
  <c r="Q73" i="97"/>
  <c r="S73" i="97"/>
  <c r="Q74" i="97"/>
  <c r="S74" i="97"/>
  <c r="Q75" i="97"/>
  <c r="S75" i="97"/>
  <c r="Q76" i="97"/>
  <c r="S76" i="97"/>
  <c r="Q77" i="97"/>
  <c r="S77" i="97"/>
  <c r="Q78" i="97"/>
  <c r="S78" i="97"/>
  <c r="Q79" i="97"/>
  <c r="S79" i="97"/>
  <c r="Q80" i="97"/>
  <c r="S80" i="97"/>
  <c r="Q81" i="97"/>
  <c r="S81" i="97"/>
  <c r="Q82" i="97"/>
  <c r="S82" i="97"/>
  <c r="Q83" i="97"/>
  <c r="S83" i="97"/>
  <c r="Q84" i="97"/>
  <c r="S84" i="97"/>
  <c r="Q85" i="97"/>
  <c r="S85" i="97"/>
  <c r="Q86" i="97"/>
  <c r="S86" i="97"/>
  <c r="Q87" i="97"/>
  <c r="S87" i="97"/>
  <c r="Q88" i="97"/>
  <c r="S88" i="97"/>
  <c r="Q89" i="97"/>
  <c r="S89" i="97"/>
  <c r="Q90" i="97"/>
  <c r="S90" i="97"/>
  <c r="Q91" i="97"/>
  <c r="S91" i="97"/>
  <c r="Q92" i="97"/>
  <c r="S92" i="97"/>
  <c r="Q93" i="97"/>
  <c r="S93" i="97"/>
  <c r="Q94" i="97"/>
  <c r="S94" i="97"/>
  <c r="Q95" i="97"/>
  <c r="S95" i="97"/>
  <c r="Q96" i="97"/>
  <c r="S96" i="97"/>
  <c r="Q97" i="97"/>
  <c r="S97" i="97"/>
  <c r="Q98" i="97"/>
  <c r="S98" i="97"/>
  <c r="Q99" i="97"/>
  <c r="S99" i="97"/>
  <c r="Q100" i="97"/>
  <c r="S100" i="97"/>
  <c r="Q101" i="97"/>
  <c r="S101" i="97"/>
  <c r="Q102" i="97"/>
  <c r="S102" i="97"/>
  <c r="Q103" i="97"/>
  <c r="S103" i="97"/>
  <c r="Q104" i="97"/>
  <c r="S104" i="97"/>
  <c r="Q105" i="97"/>
  <c r="S105" i="97"/>
  <c r="Q106" i="97"/>
  <c r="S106" i="97"/>
  <c r="Q107" i="97"/>
  <c r="S107" i="97"/>
  <c r="Q108" i="97"/>
  <c r="S108" i="97"/>
  <c r="Q109" i="97"/>
  <c r="S109" i="97"/>
  <c r="Q110" i="97"/>
  <c r="S110" i="97"/>
  <c r="Q111" i="97"/>
  <c r="S111" i="97"/>
  <c r="Q112" i="97"/>
  <c r="S112" i="97"/>
  <c r="Q113" i="97"/>
  <c r="S113" i="97"/>
  <c r="Q114" i="97"/>
  <c r="S114" i="97"/>
  <c r="Q115" i="97"/>
  <c r="S115" i="97"/>
  <c r="Q116" i="97"/>
  <c r="S116" i="97"/>
  <c r="Q117" i="97"/>
  <c r="S117" i="97"/>
  <c r="Q118" i="97"/>
  <c r="S118" i="97"/>
  <c r="Q119" i="97"/>
  <c r="S119" i="97"/>
  <c r="Q120" i="97"/>
  <c r="S120" i="97"/>
  <c r="Q121" i="97"/>
  <c r="S121" i="97"/>
  <c r="Q122" i="97"/>
  <c r="S122" i="97"/>
  <c r="Q123" i="97"/>
  <c r="S123" i="97"/>
  <c r="Q124" i="97"/>
  <c r="S124" i="97"/>
  <c r="Q125" i="97"/>
  <c r="S125" i="97"/>
  <c r="Q126" i="97"/>
  <c r="S126" i="97"/>
  <c r="Q127" i="97"/>
  <c r="S127" i="97"/>
  <c r="Q128" i="97"/>
  <c r="S128" i="97"/>
  <c r="Q129" i="97"/>
  <c r="S129" i="97"/>
  <c r="Q130" i="97"/>
  <c r="S130" i="97"/>
  <c r="Q131" i="97"/>
  <c r="S131" i="97"/>
  <c r="Q132" i="97"/>
  <c r="S132" i="97"/>
  <c r="Q133" i="97"/>
  <c r="S133" i="97"/>
  <c r="Q134" i="97"/>
  <c r="S134" i="97"/>
  <c r="Q135" i="97"/>
  <c r="S135" i="97"/>
  <c r="Q136" i="97"/>
  <c r="S136" i="97"/>
  <c r="Q137" i="97"/>
  <c r="S137" i="97"/>
  <c r="Q138" i="97"/>
  <c r="S138" i="97"/>
  <c r="Q139" i="97"/>
  <c r="S139" i="97"/>
  <c r="Q140" i="97"/>
  <c r="S140" i="97"/>
  <c r="Q141" i="97"/>
  <c r="S141" i="97"/>
  <c r="Q142" i="97"/>
  <c r="S142" i="97"/>
  <c r="Q143" i="97"/>
  <c r="S143" i="97"/>
  <c r="Q144" i="97"/>
  <c r="S144" i="97"/>
  <c r="Q145" i="97"/>
  <c r="S145" i="97"/>
  <c r="Q146" i="97"/>
  <c r="S146" i="97"/>
  <c r="Q147" i="97"/>
  <c r="S147" i="97"/>
  <c r="Q148" i="97"/>
  <c r="S148" i="97"/>
  <c r="Q149" i="97"/>
  <c r="S149" i="97"/>
  <c r="Q150" i="97"/>
  <c r="S150" i="97"/>
  <c r="Q151" i="97"/>
  <c r="S151" i="97"/>
  <c r="Q152" i="97"/>
  <c r="S152" i="97"/>
  <c r="Q153" i="97"/>
  <c r="S153" i="97"/>
  <c r="Q154" i="97"/>
  <c r="S154" i="97"/>
  <c r="Q155" i="97"/>
  <c r="S155" i="97"/>
  <c r="Q156" i="97"/>
  <c r="S156" i="97"/>
  <c r="Q157" i="97"/>
  <c r="S157" i="97"/>
  <c r="Q158" i="97"/>
  <c r="S158" i="97"/>
  <c r="Q159" i="97"/>
  <c r="S159" i="97"/>
  <c r="Q160" i="97"/>
  <c r="S160" i="97"/>
  <c r="Q161" i="97"/>
  <c r="S161" i="97"/>
  <c r="Q162" i="97"/>
  <c r="S162" i="97"/>
  <c r="Q163" i="97"/>
  <c r="S163" i="97"/>
  <c r="Q164" i="97"/>
  <c r="S164" i="97"/>
  <c r="Q165" i="97"/>
  <c r="S165" i="97"/>
  <c r="Q166" i="97"/>
  <c r="S166" i="97"/>
  <c r="Q167" i="97"/>
  <c r="S167" i="97"/>
  <c r="Q168" i="97"/>
  <c r="S168" i="97"/>
  <c r="Q169" i="97"/>
  <c r="S169" i="97"/>
  <c r="Q170" i="97"/>
  <c r="S170" i="97"/>
  <c r="Q171" i="97"/>
  <c r="S171" i="97"/>
  <c r="Q172" i="97"/>
  <c r="S172" i="97"/>
  <c r="Q173" i="97"/>
  <c r="S173" i="97"/>
  <c r="Q174" i="97"/>
  <c r="S174" i="97"/>
  <c r="Q175" i="97"/>
  <c r="S175" i="97"/>
  <c r="Q176" i="97"/>
  <c r="S176" i="97"/>
  <c r="Q177" i="97"/>
  <c r="S177" i="97"/>
  <c r="Q178" i="97"/>
  <c r="S178" i="97"/>
  <c r="Q179" i="97"/>
  <c r="S179" i="97"/>
  <c r="Q180" i="97"/>
  <c r="S180" i="97"/>
  <c r="Q181" i="97"/>
  <c r="S181" i="97"/>
  <c r="Q182" i="97"/>
  <c r="S182" i="97"/>
  <c r="Q183" i="97"/>
  <c r="S183" i="97"/>
  <c r="Q184" i="97"/>
  <c r="S184" i="97"/>
  <c r="Q185" i="97"/>
  <c r="S185" i="97"/>
  <c r="Q186" i="97"/>
  <c r="S186" i="97"/>
  <c r="Q187" i="97"/>
  <c r="S187" i="97"/>
  <c r="Q188" i="97"/>
  <c r="S188" i="97"/>
  <c r="Q189" i="97"/>
  <c r="S189" i="97"/>
  <c r="Q190" i="97"/>
  <c r="S190" i="97"/>
  <c r="Q191" i="97"/>
  <c r="S191" i="97"/>
  <c r="Q192" i="97"/>
  <c r="S192" i="97"/>
  <c r="Q193" i="97"/>
  <c r="S193" i="97"/>
  <c r="Q194" i="97"/>
  <c r="S194" i="97"/>
  <c r="Q195" i="97"/>
  <c r="S195" i="97"/>
  <c r="Q196" i="97"/>
  <c r="S196" i="97"/>
  <c r="Q197" i="97"/>
  <c r="S197" i="97"/>
  <c r="Q198" i="97"/>
  <c r="S198" i="97"/>
  <c r="Q199" i="97"/>
  <c r="S199" i="97"/>
  <c r="Q200" i="97"/>
  <c r="S200" i="97"/>
  <c r="Q201" i="97"/>
  <c r="S201" i="97"/>
  <c r="Q202" i="97"/>
  <c r="S202" i="97"/>
  <c r="Q203" i="97"/>
  <c r="S203" i="97"/>
  <c r="Q204" i="97"/>
  <c r="S204" i="97"/>
  <c r="Q205" i="97"/>
  <c r="S205" i="97"/>
  <c r="Q206" i="97"/>
  <c r="S206" i="97"/>
  <c r="Q207" i="97"/>
  <c r="S207" i="97"/>
  <c r="Q208" i="97"/>
  <c r="S208" i="97"/>
  <c r="Q209" i="97"/>
  <c r="S209" i="97"/>
  <c r="Q210" i="97"/>
  <c r="S210" i="97"/>
  <c r="Q211" i="97"/>
  <c r="S211" i="97"/>
  <c r="Q212" i="97"/>
  <c r="S212" i="97"/>
  <c r="Q213" i="97"/>
  <c r="S213" i="97"/>
  <c r="Q214" i="97"/>
  <c r="S214" i="97"/>
  <c r="Q215" i="97"/>
  <c r="S215" i="97"/>
  <c r="Q216" i="97"/>
  <c r="S216" i="97"/>
  <c r="Q217" i="97"/>
  <c r="S217" i="97"/>
  <c r="Q218" i="97"/>
  <c r="S218" i="97"/>
  <c r="Q219" i="97"/>
  <c r="S219" i="97"/>
  <c r="Q220" i="97"/>
  <c r="S220" i="97"/>
  <c r="Q221" i="97"/>
  <c r="S221" i="97"/>
  <c r="Q222" i="97"/>
  <c r="S222" i="97"/>
  <c r="Q223" i="97"/>
  <c r="S223" i="97"/>
  <c r="Q224" i="97"/>
  <c r="S224" i="97"/>
  <c r="Q225" i="97"/>
  <c r="S225" i="97"/>
  <c r="Q226" i="97"/>
  <c r="S226" i="97"/>
  <c r="Q227" i="97"/>
  <c r="S227" i="97"/>
  <c r="Q228" i="97"/>
  <c r="S228" i="97"/>
  <c r="Q229" i="97"/>
  <c r="S229" i="97"/>
  <c r="Q230" i="97"/>
  <c r="S230" i="97"/>
  <c r="Q231" i="97"/>
  <c r="S231" i="97"/>
  <c r="Q232" i="97"/>
  <c r="S232" i="97"/>
  <c r="Q233" i="97"/>
  <c r="S233" i="97"/>
  <c r="Q234" i="97"/>
  <c r="S234" i="97"/>
  <c r="Q235" i="97"/>
  <c r="S235" i="97"/>
  <c r="Q236" i="97"/>
  <c r="S236" i="97"/>
  <c r="Q237" i="97"/>
  <c r="S237" i="97"/>
  <c r="Q238" i="97"/>
  <c r="S238" i="97"/>
  <c r="Q239" i="97"/>
  <c r="S239" i="97"/>
  <c r="Q240" i="97"/>
  <c r="S240" i="97"/>
  <c r="Q241" i="97"/>
  <c r="S241" i="97"/>
  <c r="Q242" i="97"/>
  <c r="S242" i="97"/>
  <c r="Q243" i="97"/>
  <c r="S243" i="97"/>
  <c r="Q244" i="97"/>
  <c r="S244" i="97"/>
  <c r="Q245" i="97"/>
  <c r="S245" i="97"/>
  <c r="Q246" i="97"/>
  <c r="S246" i="97"/>
  <c r="Q247" i="97"/>
  <c r="S247" i="97"/>
  <c r="Q248" i="97"/>
  <c r="S248" i="97"/>
  <c r="Q249" i="97"/>
  <c r="S249" i="97"/>
  <c r="Q250" i="97"/>
  <c r="S250" i="97"/>
  <c r="Q251" i="97"/>
  <c r="S251" i="97"/>
  <c r="Q252" i="97"/>
  <c r="S252" i="97"/>
  <c r="Q253" i="97"/>
  <c r="S253" i="97"/>
  <c r="Q254" i="97"/>
  <c r="S254" i="97"/>
  <c r="Q255" i="97"/>
  <c r="S255" i="97"/>
  <c r="Q256" i="97"/>
  <c r="S256" i="97"/>
  <c r="Q257" i="97"/>
  <c r="S257" i="97"/>
  <c r="Q258" i="97"/>
  <c r="S258" i="97"/>
  <c r="Q259" i="97"/>
  <c r="S259" i="97"/>
  <c r="Q260" i="97"/>
  <c r="S260" i="97"/>
  <c r="Q261" i="97"/>
  <c r="S261" i="97"/>
  <c r="Q262" i="97"/>
  <c r="S262" i="97"/>
  <c r="Q263" i="97"/>
  <c r="S263" i="97"/>
  <c r="Q264" i="97"/>
  <c r="S264" i="97"/>
  <c r="Q265" i="97"/>
  <c r="S265" i="97"/>
  <c r="Q266" i="97"/>
  <c r="S266" i="97"/>
  <c r="Q267" i="97"/>
  <c r="S267" i="97"/>
  <c r="Q268" i="97"/>
  <c r="S268" i="97"/>
  <c r="Q269" i="97"/>
  <c r="S269" i="97"/>
  <c r="Q270" i="97"/>
  <c r="S270" i="97"/>
  <c r="Q271" i="97"/>
  <c r="S271" i="97"/>
  <c r="Q272" i="97"/>
  <c r="S272" i="97"/>
  <c r="Q273" i="97"/>
  <c r="S273" i="97"/>
  <c r="Q274" i="97"/>
  <c r="S274" i="97"/>
  <c r="Q275" i="97"/>
  <c r="S275" i="97"/>
  <c r="Q276" i="97"/>
  <c r="S276" i="97"/>
  <c r="Q277" i="97"/>
  <c r="S277" i="97"/>
  <c r="Q278" i="97"/>
  <c r="S278" i="97"/>
  <c r="Q279" i="97"/>
  <c r="S279" i="97"/>
  <c r="Q280" i="97"/>
  <c r="S280" i="97"/>
  <c r="Q281" i="97"/>
  <c r="S281" i="97"/>
  <c r="Q282" i="97"/>
  <c r="S282" i="97"/>
  <c r="Q283" i="97"/>
  <c r="S283" i="97"/>
  <c r="Q284" i="97"/>
  <c r="S284" i="97"/>
  <c r="Q285" i="97"/>
  <c r="S285" i="97"/>
  <c r="Q286" i="97"/>
  <c r="S286" i="97"/>
  <c r="Q287" i="97"/>
  <c r="S287" i="97"/>
  <c r="Q288" i="97"/>
  <c r="S288" i="97"/>
  <c r="Q289" i="97"/>
  <c r="S289" i="97"/>
  <c r="Q290" i="97"/>
  <c r="S290" i="97"/>
  <c r="Q291" i="97"/>
  <c r="S291" i="97"/>
  <c r="Q292" i="97"/>
  <c r="S292" i="97"/>
  <c r="Q293" i="97"/>
  <c r="S293" i="97"/>
  <c r="Q294" i="97"/>
  <c r="S294" i="97"/>
  <c r="Q295" i="97"/>
  <c r="S295" i="97"/>
  <c r="Q296" i="97"/>
  <c r="S296" i="97"/>
  <c r="Q297" i="97"/>
  <c r="S297" i="97"/>
  <c r="Q298" i="97"/>
  <c r="S298" i="97"/>
  <c r="Q299" i="97"/>
  <c r="S299" i="97"/>
  <c r="Q300" i="97"/>
  <c r="S300" i="97"/>
  <c r="Q301" i="97"/>
  <c r="S301" i="97"/>
  <c r="Q302" i="97"/>
  <c r="S302" i="97"/>
  <c r="Q303" i="97"/>
  <c r="S303" i="97"/>
  <c r="Q304" i="97"/>
  <c r="S304" i="97"/>
  <c r="Q305" i="97"/>
  <c r="S305" i="97"/>
  <c r="Q306" i="97"/>
  <c r="S306" i="97"/>
  <c r="Q307" i="97"/>
  <c r="S307" i="97"/>
  <c r="Q308" i="97"/>
  <c r="S308" i="97"/>
  <c r="Q309" i="97"/>
  <c r="S309" i="97"/>
  <c r="Q310" i="97"/>
  <c r="S310" i="97"/>
  <c r="Q311" i="97"/>
  <c r="S311" i="97"/>
  <c r="Q312" i="97"/>
  <c r="S312" i="97"/>
  <c r="Q313" i="97"/>
  <c r="S313" i="97"/>
  <c r="Q314" i="97"/>
  <c r="S314" i="97"/>
  <c r="Q315" i="97"/>
  <c r="S315" i="97"/>
  <c r="Q316" i="97"/>
  <c r="S316" i="97"/>
  <c r="Q317" i="97"/>
  <c r="S317" i="97"/>
  <c r="Q318" i="97"/>
  <c r="S318" i="97"/>
  <c r="Q319" i="97"/>
  <c r="S319" i="97"/>
  <c r="Q320" i="97"/>
  <c r="S320" i="97"/>
  <c r="Q321" i="97"/>
  <c r="S321" i="97"/>
  <c r="Q322" i="97"/>
  <c r="S322" i="97"/>
  <c r="Q323" i="97"/>
  <c r="S323" i="97"/>
  <c r="Q324" i="97"/>
  <c r="S324" i="97"/>
  <c r="Q325" i="97"/>
  <c r="S325" i="97"/>
  <c r="Q326" i="97"/>
  <c r="S326" i="97"/>
  <c r="Q327" i="97"/>
  <c r="S327" i="97"/>
  <c r="Q328" i="97"/>
  <c r="S328" i="97"/>
  <c r="Q329" i="97"/>
  <c r="S329" i="97"/>
  <c r="Q330" i="97"/>
  <c r="S330" i="97"/>
  <c r="Q331" i="97"/>
  <c r="S331" i="97"/>
  <c r="Q332" i="97"/>
  <c r="S332" i="97"/>
  <c r="Q333" i="97"/>
  <c r="S333" i="97"/>
  <c r="Q334" i="97"/>
  <c r="S334" i="97"/>
  <c r="Q335" i="97"/>
  <c r="S335" i="97"/>
  <c r="Q336" i="97"/>
  <c r="S336" i="97"/>
  <c r="Q337" i="97"/>
  <c r="S337" i="97"/>
  <c r="Q338" i="97"/>
  <c r="S338" i="97"/>
  <c r="Q339" i="97"/>
  <c r="S339" i="97"/>
  <c r="Q340" i="97"/>
  <c r="S340" i="97"/>
  <c r="Q341" i="97"/>
  <c r="S341" i="97"/>
  <c r="Q342" i="97"/>
  <c r="S342" i="97"/>
  <c r="Q343" i="97"/>
  <c r="S343" i="97"/>
  <c r="Q344" i="97"/>
  <c r="S344" i="97"/>
  <c r="Q345" i="97"/>
  <c r="S345" i="97"/>
  <c r="Q346" i="97"/>
  <c r="S346" i="97"/>
  <c r="Q347" i="97"/>
  <c r="S347" i="97"/>
  <c r="Q348" i="97"/>
  <c r="S348" i="97"/>
  <c r="Q349" i="97"/>
  <c r="S349" i="97"/>
  <c r="Q350" i="97"/>
  <c r="S350" i="97"/>
  <c r="Q351" i="97"/>
  <c r="S351" i="97"/>
  <c r="Q352" i="97"/>
  <c r="S352" i="97"/>
  <c r="Q353" i="97"/>
  <c r="S353" i="97"/>
  <c r="Q354" i="97"/>
  <c r="S354" i="97"/>
  <c r="Q355" i="97"/>
  <c r="S355" i="97"/>
  <c r="Q356" i="97"/>
  <c r="S356" i="97"/>
  <c r="Q357" i="97"/>
  <c r="S357" i="97"/>
  <c r="Q358" i="97"/>
  <c r="S358" i="97"/>
  <c r="Q359" i="97"/>
  <c r="S359" i="97"/>
  <c r="Q360" i="97"/>
  <c r="S360" i="97"/>
  <c r="Q361" i="97"/>
  <c r="S361" i="97"/>
  <c r="Q362" i="97"/>
  <c r="S362" i="97"/>
  <c r="Q363" i="97"/>
  <c r="S363" i="97"/>
  <c r="Q364" i="97"/>
  <c r="S364" i="97"/>
  <c r="Q365" i="97"/>
  <c r="S365" i="97"/>
  <c r="Q366" i="97"/>
  <c r="S366" i="97"/>
  <c r="Q367" i="97"/>
  <c r="S367" i="97"/>
  <c r="Q368" i="97"/>
  <c r="S368" i="97"/>
  <c r="Q369" i="97"/>
  <c r="S369" i="97"/>
  <c r="Q370" i="97"/>
  <c r="S370" i="97"/>
  <c r="Q371" i="97"/>
  <c r="S371" i="97"/>
  <c r="Q372" i="97"/>
  <c r="S372" i="97"/>
  <c r="Q373" i="97"/>
  <c r="S373" i="97"/>
  <c r="Q374" i="97"/>
  <c r="S374" i="97"/>
  <c r="Q375" i="97"/>
  <c r="S375" i="97"/>
  <c r="Q376" i="97"/>
  <c r="S376" i="97"/>
  <c r="Q377" i="97"/>
  <c r="S377" i="97"/>
  <c r="Q378" i="97"/>
  <c r="S378" i="97"/>
  <c r="Q379" i="97"/>
  <c r="S379" i="97"/>
  <c r="Q380" i="97"/>
  <c r="S380" i="97"/>
  <c r="Q381" i="97"/>
  <c r="S381" i="97"/>
  <c r="Q382" i="97"/>
  <c r="S382" i="97"/>
  <c r="Q383" i="97"/>
  <c r="S383" i="97"/>
  <c r="Q384" i="97"/>
  <c r="S384" i="97"/>
  <c r="Q385" i="97"/>
  <c r="S385" i="97"/>
  <c r="Q386" i="97"/>
  <c r="S386" i="97"/>
  <c r="Q387" i="97"/>
  <c r="S387" i="97"/>
  <c r="Q388" i="97"/>
  <c r="S388" i="97"/>
  <c r="Q389" i="97"/>
  <c r="S389" i="97"/>
  <c r="Q390" i="97"/>
  <c r="S390" i="97"/>
  <c r="Q391" i="97"/>
  <c r="S391" i="97"/>
  <c r="Q392" i="97"/>
  <c r="S392" i="97"/>
  <c r="Q393" i="97"/>
  <c r="S393" i="97"/>
  <c r="Q394" i="97"/>
  <c r="S394" i="97"/>
  <c r="Q395" i="97"/>
  <c r="S395" i="97"/>
  <c r="Q396" i="97"/>
  <c r="S396" i="97"/>
  <c r="Q397" i="97"/>
  <c r="S397" i="97"/>
  <c r="Q398" i="97"/>
  <c r="S398" i="97"/>
  <c r="Q399" i="97"/>
  <c r="S399" i="97"/>
  <c r="Q400" i="97"/>
  <c r="S400" i="97"/>
  <c r="Q401" i="97"/>
  <c r="S401" i="97"/>
  <c r="Q402" i="97"/>
  <c r="S402" i="97"/>
  <c r="Q403" i="97"/>
  <c r="S403" i="97"/>
  <c r="Q404" i="97"/>
  <c r="S404" i="97"/>
  <c r="Q405" i="97"/>
  <c r="S405" i="97"/>
  <c r="Q406" i="97"/>
  <c r="S406" i="97"/>
  <c r="Q407" i="97"/>
  <c r="S407" i="97"/>
  <c r="Q408" i="97"/>
  <c r="S408" i="97"/>
  <c r="Q409" i="97"/>
  <c r="S409" i="97"/>
  <c r="Q410" i="97"/>
  <c r="S410" i="97"/>
  <c r="Q411" i="97"/>
  <c r="S411" i="97"/>
  <c r="Q412" i="97"/>
  <c r="S412" i="97"/>
  <c r="Q413" i="97"/>
  <c r="S413" i="97"/>
  <c r="Q414" i="97"/>
  <c r="S414" i="97"/>
  <c r="Q415" i="97"/>
  <c r="S415" i="97"/>
  <c r="Q416" i="97"/>
  <c r="S416" i="97"/>
  <c r="Q417" i="97"/>
  <c r="S417" i="97"/>
  <c r="Q418" i="97"/>
  <c r="S418" i="97"/>
  <c r="Q419" i="97"/>
  <c r="S419" i="97"/>
  <c r="Q420" i="97"/>
  <c r="S420" i="97"/>
  <c r="Q421" i="97"/>
  <c r="S421" i="97"/>
  <c r="Q422" i="97"/>
  <c r="S422" i="97"/>
  <c r="Q423" i="97"/>
  <c r="S423" i="97"/>
  <c r="Q424" i="97"/>
  <c r="S424" i="97"/>
  <c r="Q425" i="97"/>
  <c r="S425" i="97"/>
  <c r="Q426" i="97"/>
  <c r="S426" i="97"/>
  <c r="Q427" i="97"/>
  <c r="S427" i="97"/>
  <c r="Q428" i="97"/>
  <c r="S428" i="97"/>
  <c r="Q429" i="97"/>
  <c r="S429" i="97"/>
  <c r="Q430" i="97"/>
  <c r="S430" i="97"/>
  <c r="Q431" i="97"/>
  <c r="S431" i="97"/>
  <c r="Q432" i="97"/>
  <c r="S432" i="97"/>
  <c r="Q433" i="97"/>
  <c r="S433" i="97"/>
  <c r="Q434" i="97"/>
  <c r="S434" i="97"/>
  <c r="Q435" i="97"/>
  <c r="S435" i="97"/>
  <c r="Q436" i="97"/>
  <c r="S436" i="97"/>
  <c r="Q437" i="97"/>
  <c r="S437" i="97"/>
  <c r="Q438" i="97"/>
  <c r="S438" i="97"/>
  <c r="Q439" i="97"/>
  <c r="S439" i="97"/>
  <c r="Q440" i="97"/>
  <c r="S440" i="97"/>
  <c r="Q441" i="97"/>
  <c r="S441" i="97"/>
  <c r="Q442" i="97"/>
  <c r="S442" i="97"/>
  <c r="Q443" i="97"/>
  <c r="S443" i="97"/>
  <c r="Q444" i="97"/>
  <c r="S444" i="97"/>
  <c r="Q445" i="97"/>
  <c r="S445" i="97"/>
  <c r="Q446" i="97"/>
  <c r="S446" i="97"/>
  <c r="Q447" i="97"/>
  <c r="S447" i="97"/>
  <c r="Q448" i="97"/>
  <c r="S448" i="97"/>
  <c r="Q449" i="97"/>
  <c r="S449" i="97"/>
  <c r="Q450" i="97"/>
  <c r="S450" i="97"/>
  <c r="Q451" i="97"/>
  <c r="S451" i="97"/>
  <c r="Q452" i="97"/>
  <c r="S452" i="97"/>
  <c r="Q453" i="97"/>
  <c r="S453" i="97"/>
  <c r="Q454" i="97"/>
  <c r="S454" i="97"/>
  <c r="Q455" i="97"/>
  <c r="S455" i="97"/>
  <c r="Q456" i="97"/>
  <c r="S456" i="97"/>
  <c r="Q457" i="97"/>
  <c r="S457" i="97"/>
  <c r="Q458" i="97"/>
  <c r="S458" i="97"/>
  <c r="Q459" i="97"/>
  <c r="S459" i="97"/>
  <c r="Q460" i="97"/>
  <c r="S460" i="97"/>
  <c r="Q461" i="97"/>
  <c r="S461" i="97"/>
  <c r="Q462" i="97"/>
  <c r="S462" i="97"/>
  <c r="Q463" i="97"/>
  <c r="S463" i="97"/>
  <c r="Q464" i="97"/>
  <c r="S464" i="97"/>
  <c r="Q465" i="97"/>
  <c r="S465" i="97"/>
  <c r="Q466" i="97"/>
  <c r="S466" i="97"/>
  <c r="Q467" i="97"/>
  <c r="S467" i="97"/>
  <c r="Q468" i="97"/>
  <c r="S468" i="97"/>
  <c r="Q469" i="97"/>
  <c r="S469" i="97"/>
  <c r="Q470" i="97"/>
  <c r="S470" i="97"/>
  <c r="Q471" i="97"/>
  <c r="S471" i="97"/>
  <c r="Q472" i="97"/>
  <c r="S472" i="97"/>
  <c r="Q473" i="97"/>
  <c r="S473" i="97"/>
  <c r="Q474" i="97"/>
  <c r="S474" i="97"/>
  <c r="Q475" i="97"/>
  <c r="S475" i="97"/>
  <c r="Q476" i="97"/>
  <c r="S476" i="97"/>
  <c r="Q477" i="97"/>
  <c r="S477" i="97"/>
  <c r="Q478" i="97"/>
  <c r="S478" i="97"/>
  <c r="Q479" i="97"/>
  <c r="S479" i="97"/>
  <c r="Q480" i="97"/>
  <c r="S480" i="97"/>
  <c r="Q481" i="97"/>
  <c r="S481" i="97"/>
  <c r="Q482" i="97"/>
  <c r="S482" i="97"/>
  <c r="Q483" i="97"/>
  <c r="S483" i="97"/>
  <c r="Q484" i="97"/>
  <c r="S484" i="97"/>
  <c r="Q485" i="97"/>
  <c r="S485" i="97"/>
  <c r="Q486" i="97"/>
  <c r="S486" i="97"/>
  <c r="Q487" i="97"/>
  <c r="S487" i="97"/>
  <c r="Q488" i="97"/>
  <c r="S488" i="97"/>
  <c r="Q489" i="97"/>
  <c r="S489" i="97"/>
  <c r="Q490" i="97"/>
  <c r="S490" i="97"/>
  <c r="Q491" i="97"/>
  <c r="S491" i="97"/>
  <c r="Q492" i="97"/>
  <c r="S492" i="97"/>
  <c r="Q493" i="97"/>
  <c r="S493" i="97"/>
  <c r="Q494" i="97"/>
  <c r="S494" i="97"/>
  <c r="Q495" i="97"/>
  <c r="S495" i="97"/>
  <c r="Q496" i="97"/>
  <c r="S496" i="97"/>
  <c r="Q497" i="97"/>
  <c r="S497" i="97"/>
  <c r="Q498" i="97"/>
  <c r="S498" i="97"/>
  <c r="Q499" i="97"/>
  <c r="S499" i="97"/>
  <c r="Q500" i="97"/>
  <c r="S500" i="97"/>
  <c r="Q501" i="97"/>
  <c r="S501" i="97"/>
  <c r="Q502" i="97"/>
  <c r="S502" i="97"/>
  <c r="Q503" i="97"/>
  <c r="S503" i="97"/>
  <c r="Q504" i="97"/>
  <c r="S504" i="97"/>
  <c r="Q505" i="97"/>
  <c r="S505" i="97"/>
  <c r="Q506" i="97"/>
  <c r="S506" i="97"/>
  <c r="Q507" i="97"/>
  <c r="S507" i="97"/>
  <c r="Q508" i="97"/>
  <c r="S508" i="97"/>
  <c r="Q509" i="97"/>
  <c r="S509" i="97"/>
  <c r="Q510" i="97"/>
  <c r="S510" i="97"/>
  <c r="Q511" i="97"/>
  <c r="S511" i="97"/>
  <c r="Q512" i="97"/>
  <c r="S512" i="97"/>
  <c r="Q513" i="97"/>
  <c r="S513" i="97"/>
  <c r="Q514" i="97"/>
  <c r="S514" i="97"/>
  <c r="Q515" i="97"/>
  <c r="S515" i="97"/>
  <c r="Q516" i="97"/>
  <c r="S516" i="97"/>
  <c r="Q517" i="97"/>
  <c r="S517" i="97"/>
  <c r="Q518" i="97"/>
  <c r="S518" i="97"/>
  <c r="Q519" i="97"/>
  <c r="S519" i="97"/>
  <c r="Q520" i="97"/>
  <c r="S520" i="97"/>
  <c r="Q521" i="97"/>
  <c r="S521" i="97"/>
  <c r="Q522" i="97"/>
  <c r="S522" i="97"/>
  <c r="Q523" i="97"/>
  <c r="S523" i="97"/>
  <c r="Q524" i="97"/>
  <c r="S524" i="97"/>
  <c r="Q525" i="97"/>
  <c r="S525" i="97"/>
  <c r="Q526" i="97"/>
  <c r="S526" i="97"/>
  <c r="Q527" i="97"/>
  <c r="S527" i="97"/>
  <c r="Q528" i="97"/>
  <c r="S528" i="97"/>
  <c r="Q529" i="97"/>
  <c r="S529" i="97"/>
  <c r="Q530" i="97"/>
  <c r="S530" i="97"/>
  <c r="Q531" i="97"/>
  <c r="S531" i="97"/>
  <c r="Q532" i="97"/>
  <c r="S532" i="97"/>
  <c r="Q533" i="97"/>
  <c r="S533" i="97"/>
  <c r="Q534" i="97"/>
  <c r="S534" i="97"/>
  <c r="Q535" i="97"/>
  <c r="S535" i="97"/>
  <c r="Q536" i="97"/>
  <c r="S536" i="97"/>
  <c r="Q537" i="97"/>
  <c r="S537" i="97"/>
  <c r="Q538" i="97"/>
  <c r="S538" i="97"/>
  <c r="Q539" i="97"/>
  <c r="S539" i="97"/>
  <c r="Q540" i="97"/>
  <c r="S540" i="97"/>
  <c r="Q541" i="97"/>
  <c r="S541" i="97"/>
  <c r="Q542" i="97"/>
  <c r="S542" i="97"/>
  <c r="Q543" i="97"/>
  <c r="S543" i="97"/>
  <c r="Q544" i="97"/>
  <c r="S544" i="97"/>
  <c r="Q545" i="97"/>
  <c r="S545" i="97"/>
  <c r="Q546" i="97"/>
  <c r="S546" i="97"/>
  <c r="Q547" i="97"/>
  <c r="S547" i="97"/>
  <c r="Q548" i="97"/>
  <c r="S548" i="97"/>
  <c r="Q549" i="97"/>
  <c r="S549" i="97"/>
  <c r="Q550" i="97"/>
  <c r="S550" i="97"/>
  <c r="Q551" i="97"/>
  <c r="S551" i="97"/>
  <c r="Q552" i="97"/>
  <c r="S552" i="97"/>
  <c r="Q553" i="97"/>
  <c r="S553" i="97"/>
  <c r="Q554" i="97"/>
  <c r="S554" i="97"/>
  <c r="Q555" i="97"/>
  <c r="S555" i="97"/>
  <c r="Q556" i="97"/>
  <c r="S556" i="97"/>
  <c r="Q557" i="97"/>
  <c r="S557" i="97"/>
  <c r="Q558" i="97"/>
  <c r="S558" i="97"/>
  <c r="Q559" i="97"/>
  <c r="S559" i="97"/>
  <c r="Q560" i="97"/>
  <c r="S560" i="97"/>
  <c r="Q561" i="97"/>
  <c r="S561" i="97"/>
  <c r="Q562" i="97"/>
  <c r="S562" i="97"/>
  <c r="Q563" i="97"/>
  <c r="S563" i="97"/>
  <c r="Q564" i="97"/>
  <c r="S564" i="97"/>
  <c r="Q565" i="97"/>
  <c r="S565" i="97"/>
  <c r="Q566" i="97"/>
  <c r="S566" i="97"/>
  <c r="Q567" i="97"/>
  <c r="S567" i="97"/>
  <c r="Q568" i="97"/>
  <c r="S568" i="97"/>
  <c r="Q569" i="97"/>
  <c r="S569" i="97"/>
  <c r="Q570" i="97"/>
  <c r="S570" i="97"/>
  <c r="Q571" i="97"/>
  <c r="S571" i="97"/>
  <c r="Q572" i="97"/>
  <c r="S572" i="97"/>
  <c r="Q573" i="97"/>
  <c r="S573" i="97"/>
  <c r="Q574" i="97"/>
  <c r="S574" i="97"/>
  <c r="Q575" i="97"/>
  <c r="S575" i="97"/>
  <c r="Q576" i="97"/>
  <c r="S576" i="97"/>
  <c r="Q577" i="97"/>
  <c r="S577" i="97"/>
  <c r="Q578" i="97"/>
  <c r="S578" i="97"/>
  <c r="Q579" i="97"/>
  <c r="S579" i="97"/>
  <c r="Q580" i="97"/>
  <c r="S580" i="97"/>
  <c r="Q581" i="97"/>
  <c r="S581" i="97"/>
  <c r="Q582" i="97"/>
  <c r="S582" i="97"/>
  <c r="Q583" i="97"/>
  <c r="S583" i="97"/>
  <c r="Q584" i="97"/>
  <c r="S584" i="97"/>
  <c r="Q585" i="97"/>
  <c r="S585" i="97"/>
  <c r="Q586" i="97"/>
  <c r="S586" i="97"/>
  <c r="Q587" i="97"/>
  <c r="S587" i="97"/>
  <c r="Q588" i="97"/>
  <c r="S588" i="97"/>
  <c r="Q589" i="97"/>
  <c r="S589" i="97"/>
  <c r="Q590" i="97"/>
  <c r="S590" i="97"/>
  <c r="Q591" i="97"/>
  <c r="S591" i="97"/>
  <c r="Q592" i="97"/>
  <c r="S592" i="97"/>
  <c r="Q593" i="97"/>
  <c r="S593" i="97"/>
  <c r="Q594" i="97"/>
  <c r="S594" i="97"/>
  <c r="Q595" i="97"/>
  <c r="S595" i="97"/>
  <c r="Q596" i="97"/>
  <c r="S596" i="97"/>
  <c r="Q597" i="97"/>
  <c r="S597" i="97"/>
  <c r="Q598" i="97"/>
  <c r="S598" i="97"/>
  <c r="Q599" i="97"/>
  <c r="S599" i="97"/>
  <c r="Q600" i="97"/>
  <c r="S600" i="97"/>
  <c r="Q601" i="97"/>
  <c r="S601" i="97"/>
  <c r="Q602" i="97"/>
  <c r="S602" i="97"/>
  <c r="Q603" i="97"/>
  <c r="S603" i="97"/>
  <c r="Q604" i="97"/>
  <c r="S604" i="97"/>
  <c r="Q605" i="97"/>
  <c r="S605" i="97"/>
  <c r="Q606" i="97"/>
  <c r="S606" i="97"/>
  <c r="Q607" i="97"/>
  <c r="S607" i="97"/>
  <c r="Q608" i="97"/>
  <c r="S608" i="97"/>
  <c r="Q609" i="97"/>
  <c r="S609" i="97"/>
  <c r="Q610" i="97"/>
  <c r="S610" i="97"/>
  <c r="Q611" i="97"/>
  <c r="S611" i="97"/>
  <c r="Q612" i="97"/>
  <c r="S612" i="97"/>
  <c r="Q613" i="97"/>
  <c r="S613" i="97"/>
  <c r="Q614" i="97"/>
  <c r="S614" i="97"/>
  <c r="Q615" i="97"/>
  <c r="S615" i="97"/>
  <c r="Q616" i="97"/>
  <c r="S616" i="97"/>
  <c r="Q617" i="97"/>
  <c r="S617" i="97"/>
  <c r="Q618" i="97"/>
  <c r="S618" i="97"/>
  <c r="Q619" i="97"/>
  <c r="S619" i="97"/>
  <c r="Q620" i="97"/>
  <c r="S620" i="97"/>
  <c r="Q621" i="97"/>
  <c r="S621" i="97"/>
  <c r="Q622" i="97"/>
  <c r="S622" i="97"/>
  <c r="Q623" i="97"/>
  <c r="S623" i="97"/>
  <c r="Q624" i="97"/>
  <c r="S624" i="97"/>
  <c r="Q625" i="97"/>
  <c r="S625" i="97"/>
  <c r="Q626" i="97"/>
  <c r="S626" i="97"/>
  <c r="Q627" i="97"/>
  <c r="S627" i="97"/>
  <c r="Q628" i="97"/>
  <c r="S628" i="97"/>
  <c r="Q629" i="97"/>
  <c r="S629" i="97"/>
  <c r="Q630" i="97"/>
  <c r="S630" i="97"/>
  <c r="Q631" i="97"/>
  <c r="S631" i="97"/>
  <c r="Q632" i="97"/>
  <c r="S632" i="97"/>
  <c r="Q633" i="97"/>
  <c r="S633" i="97"/>
  <c r="Q634" i="97"/>
  <c r="S634" i="97"/>
  <c r="Q635" i="97"/>
  <c r="S635" i="97"/>
  <c r="Q636" i="97"/>
  <c r="S636" i="97"/>
  <c r="Q637" i="97"/>
  <c r="S637" i="97"/>
  <c r="Q638" i="97"/>
  <c r="S638" i="97"/>
  <c r="Q639" i="97"/>
  <c r="S639" i="97"/>
  <c r="Q640" i="97"/>
  <c r="S640" i="97"/>
  <c r="Q641" i="97"/>
  <c r="S641" i="97"/>
  <c r="Q642" i="97"/>
  <c r="S642" i="97"/>
  <c r="Q643" i="97"/>
  <c r="S643" i="97"/>
  <c r="Q644" i="97"/>
  <c r="S644" i="97"/>
  <c r="Q645" i="97"/>
  <c r="S645" i="97"/>
  <c r="Q646" i="97"/>
  <c r="S646" i="97"/>
  <c r="Q647" i="97"/>
  <c r="S647" i="97"/>
  <c r="Q648" i="97"/>
  <c r="S648" i="97"/>
  <c r="Q649" i="97"/>
  <c r="S649" i="97"/>
  <c r="Q650" i="97"/>
  <c r="S650" i="97"/>
  <c r="Q651" i="97"/>
  <c r="S651" i="97"/>
  <c r="Q652" i="97"/>
  <c r="S652" i="97"/>
  <c r="Q653" i="97"/>
  <c r="S653" i="97"/>
  <c r="Q654" i="97"/>
  <c r="S654" i="97"/>
  <c r="Q655" i="97"/>
  <c r="S655" i="97"/>
  <c r="Q656" i="97"/>
  <c r="S656" i="97"/>
  <c r="Q657" i="97"/>
  <c r="S657" i="97"/>
  <c r="Q658" i="97"/>
  <c r="S658" i="97"/>
  <c r="Q659" i="97"/>
  <c r="S659" i="97"/>
  <c r="Q660" i="97"/>
  <c r="S660" i="97"/>
  <c r="Q661" i="97"/>
  <c r="S661" i="97"/>
  <c r="Q662" i="97"/>
  <c r="S662" i="97"/>
  <c r="Q663" i="97"/>
  <c r="S663" i="97"/>
  <c r="Q664" i="97"/>
  <c r="S664" i="97"/>
  <c r="Q665" i="97"/>
  <c r="S665" i="97"/>
  <c r="Q666" i="97"/>
  <c r="S666" i="97"/>
  <c r="Q667" i="97"/>
  <c r="S667" i="97"/>
  <c r="Q668" i="97"/>
  <c r="S668" i="97"/>
  <c r="Q669" i="97"/>
  <c r="S669" i="97"/>
  <c r="Q670" i="97"/>
  <c r="S670" i="97"/>
  <c r="Q671" i="97"/>
  <c r="S671" i="97"/>
  <c r="Q672" i="97"/>
  <c r="S672" i="97"/>
  <c r="Q673" i="97"/>
  <c r="S673" i="97"/>
  <c r="Q674" i="97"/>
  <c r="S674" i="97"/>
  <c r="Q675" i="97"/>
  <c r="S675" i="97"/>
  <c r="Q676" i="97"/>
  <c r="S676" i="97"/>
  <c r="Q677" i="97"/>
  <c r="S677" i="97"/>
  <c r="Q678" i="97"/>
  <c r="S678" i="97"/>
  <c r="Q679" i="97"/>
  <c r="S679" i="97"/>
  <c r="Q680" i="97"/>
  <c r="S680" i="97"/>
  <c r="Q681" i="97"/>
  <c r="S681" i="97"/>
  <c r="Q682" i="97"/>
  <c r="S682" i="97"/>
  <c r="Q683" i="97"/>
  <c r="S683" i="97"/>
  <c r="Q684" i="97"/>
  <c r="S684" i="97"/>
  <c r="Q685" i="97"/>
  <c r="S685" i="97"/>
  <c r="Q686" i="97"/>
  <c r="S686" i="97"/>
  <c r="Q687" i="97"/>
  <c r="S687" i="97"/>
  <c r="Q688" i="97"/>
  <c r="S688" i="97"/>
  <c r="Q689" i="97"/>
  <c r="S689" i="97"/>
  <c r="Q690" i="97"/>
  <c r="S690" i="97"/>
  <c r="Q691" i="97"/>
  <c r="S691" i="97"/>
  <c r="Q692" i="97"/>
  <c r="S692" i="97"/>
  <c r="Q693" i="97"/>
  <c r="S693" i="97"/>
  <c r="Q694" i="97"/>
  <c r="S694" i="97"/>
  <c r="Q695" i="97"/>
  <c r="S695" i="97"/>
  <c r="Q696" i="97"/>
  <c r="S696" i="97"/>
  <c r="Q697" i="97"/>
  <c r="S697" i="97"/>
  <c r="Q698" i="97"/>
  <c r="S698" i="97"/>
  <c r="Q699" i="97"/>
  <c r="S699" i="97"/>
  <c r="Q700" i="97"/>
  <c r="S700" i="97"/>
  <c r="Q701" i="97"/>
  <c r="S701" i="97"/>
  <c r="Q702" i="97"/>
  <c r="S702" i="97"/>
  <c r="Q703" i="97"/>
  <c r="S703" i="97"/>
  <c r="Q704" i="97"/>
  <c r="S704" i="97"/>
  <c r="Q705" i="97"/>
  <c r="S705" i="97"/>
  <c r="Q706" i="97"/>
  <c r="S706" i="97"/>
  <c r="Q707" i="97"/>
  <c r="S707" i="97"/>
  <c r="Q708" i="97"/>
  <c r="S708" i="97"/>
  <c r="Q709" i="97"/>
  <c r="S709" i="97"/>
  <c r="Q710" i="97"/>
  <c r="S710" i="97"/>
  <c r="Q711" i="97"/>
  <c r="S711" i="97"/>
  <c r="Q712" i="97"/>
  <c r="S712" i="97"/>
  <c r="Q713" i="97"/>
  <c r="S713" i="97"/>
  <c r="Q714" i="97"/>
  <c r="S714" i="97"/>
  <c r="Q715" i="97"/>
  <c r="S715" i="97"/>
  <c r="Q716" i="97"/>
  <c r="S716" i="97"/>
  <c r="Q717" i="97"/>
  <c r="S717" i="97"/>
  <c r="Q718" i="97"/>
  <c r="S718" i="97"/>
  <c r="Q719" i="97"/>
  <c r="S719" i="97"/>
  <c r="Q720" i="97"/>
  <c r="S720" i="97"/>
  <c r="Q721" i="97"/>
  <c r="S721" i="97"/>
  <c r="Q722" i="97"/>
  <c r="S722" i="97"/>
  <c r="Q723" i="97"/>
  <c r="S723" i="97"/>
  <c r="Q724" i="97"/>
  <c r="S724" i="97"/>
  <c r="Q725" i="97"/>
  <c r="S725" i="97"/>
  <c r="Q726" i="97"/>
  <c r="S726" i="97"/>
  <c r="Q727" i="97"/>
  <c r="S727" i="97"/>
  <c r="Q728" i="97"/>
  <c r="S728" i="97"/>
  <c r="Q729" i="97"/>
  <c r="S729" i="97"/>
  <c r="Q730" i="97"/>
  <c r="S730" i="97"/>
  <c r="Q731" i="97"/>
  <c r="S731" i="97"/>
  <c r="Q732" i="97"/>
  <c r="S732" i="97"/>
  <c r="Q733" i="97"/>
  <c r="S733" i="97"/>
  <c r="Q734" i="97"/>
  <c r="S734" i="97"/>
  <c r="Q735" i="97"/>
  <c r="S735" i="97"/>
  <c r="Q736" i="97"/>
  <c r="S736" i="97"/>
  <c r="Q737" i="97"/>
  <c r="S737" i="97"/>
  <c r="Q738" i="97"/>
  <c r="S738" i="97"/>
  <c r="Q739" i="97"/>
  <c r="S739" i="97"/>
  <c r="Q740" i="97"/>
  <c r="S740" i="97"/>
  <c r="Q741" i="97"/>
  <c r="S741" i="97"/>
  <c r="Q742" i="97"/>
  <c r="S742" i="97"/>
  <c r="Q743" i="97"/>
  <c r="S743" i="97"/>
  <c r="Q744" i="97"/>
  <c r="S744" i="97"/>
  <c r="Q745" i="97"/>
  <c r="S745" i="97"/>
  <c r="Q746" i="97"/>
  <c r="S746" i="97"/>
  <c r="Q747" i="97"/>
  <c r="S747" i="97"/>
  <c r="Q748" i="97"/>
  <c r="S748" i="97"/>
  <c r="Q749" i="97"/>
  <c r="S749" i="97"/>
  <c r="Q750" i="97"/>
  <c r="S750" i="97"/>
  <c r="Q751" i="97"/>
  <c r="S751" i="97"/>
  <c r="Q752" i="97"/>
  <c r="S752" i="97"/>
  <c r="Q753" i="97"/>
  <c r="S753" i="97"/>
  <c r="Q754" i="97"/>
  <c r="S754" i="97"/>
  <c r="Q755" i="97"/>
  <c r="S755" i="97"/>
  <c r="Q756" i="97"/>
  <c r="S756" i="97"/>
  <c r="Q757" i="97"/>
  <c r="S757" i="97"/>
  <c r="Q758" i="97"/>
  <c r="S758" i="97"/>
  <c r="Q759" i="97"/>
  <c r="S759" i="97"/>
  <c r="Q760" i="97"/>
  <c r="S760" i="97"/>
  <c r="Q761" i="97"/>
  <c r="S761" i="97"/>
  <c r="Q762" i="97"/>
  <c r="S762" i="97"/>
  <c r="Q763" i="97"/>
  <c r="S763" i="97"/>
  <c r="Q764" i="97"/>
  <c r="S764" i="97"/>
  <c r="Q765" i="97"/>
  <c r="S765" i="97"/>
  <c r="Q766" i="97"/>
  <c r="S766" i="97"/>
  <c r="Q767" i="97"/>
  <c r="S767" i="97"/>
  <c r="Q768" i="97"/>
  <c r="S768" i="97"/>
  <c r="Q769" i="97"/>
  <c r="S769" i="97"/>
  <c r="Q770" i="97"/>
  <c r="S770" i="97"/>
  <c r="Q771" i="97"/>
  <c r="S771" i="97"/>
  <c r="Q772" i="97"/>
  <c r="S772" i="97"/>
  <c r="Q773" i="97"/>
  <c r="S773" i="97"/>
  <c r="Q774" i="97"/>
  <c r="S774" i="97"/>
  <c r="Q775" i="97"/>
  <c r="S775" i="97"/>
  <c r="Q776" i="97"/>
  <c r="S776" i="97"/>
  <c r="Q777" i="97"/>
  <c r="S777" i="97"/>
  <c r="Q778" i="97"/>
  <c r="S778" i="97"/>
  <c r="Q779" i="97"/>
  <c r="S779" i="97"/>
  <c r="Q780" i="97"/>
  <c r="S780" i="97"/>
  <c r="Q781" i="97"/>
  <c r="S781" i="97"/>
  <c r="Q782" i="97"/>
  <c r="S782" i="97"/>
  <c r="Q783" i="97"/>
  <c r="S783" i="97"/>
  <c r="Q784" i="97"/>
  <c r="S784" i="97"/>
  <c r="Q785" i="97"/>
  <c r="S785" i="97"/>
  <c r="Q786" i="97"/>
  <c r="S786" i="97"/>
  <c r="Q787" i="97"/>
  <c r="S787" i="97"/>
  <c r="Q788" i="97"/>
  <c r="S788" i="97"/>
  <c r="Q789" i="97"/>
  <c r="S789" i="97"/>
  <c r="Q790" i="97"/>
  <c r="S790" i="97"/>
  <c r="Q791" i="97"/>
  <c r="S791" i="97"/>
  <c r="Q792" i="97"/>
  <c r="S792" i="97"/>
  <c r="Q793" i="97"/>
  <c r="S793" i="97"/>
  <c r="Q794" i="97"/>
  <c r="S794" i="97"/>
  <c r="Q795" i="97"/>
  <c r="S795" i="97"/>
  <c r="Q796" i="97"/>
  <c r="S796" i="97"/>
  <c r="Q797" i="97"/>
  <c r="S797" i="97"/>
  <c r="Q798" i="97"/>
  <c r="S798" i="97"/>
  <c r="Q799" i="97"/>
  <c r="S799" i="97"/>
  <c r="Q800" i="97"/>
  <c r="S800" i="97"/>
  <c r="Q801" i="97"/>
  <c r="S801" i="97"/>
  <c r="Q802" i="97"/>
  <c r="S802" i="97"/>
  <c r="Q803" i="97"/>
  <c r="S803" i="97"/>
  <c r="Q804" i="97"/>
  <c r="S804" i="97"/>
  <c r="Q805" i="97"/>
  <c r="S805" i="97"/>
  <c r="Q806" i="97"/>
  <c r="S806" i="97"/>
  <c r="Q807" i="97"/>
  <c r="S807" i="97"/>
  <c r="Q808" i="97"/>
  <c r="S808" i="97"/>
  <c r="Q809" i="97"/>
  <c r="S809" i="97"/>
  <c r="Q810" i="97"/>
  <c r="S810" i="97"/>
  <c r="Q811" i="97"/>
  <c r="S811" i="97"/>
  <c r="Q812" i="97"/>
  <c r="S812" i="97"/>
  <c r="Q813" i="97"/>
  <c r="S813" i="97"/>
  <c r="Q814" i="97"/>
  <c r="S814" i="97"/>
  <c r="Q815" i="97"/>
  <c r="S815" i="97"/>
  <c r="Q816" i="97"/>
  <c r="S816" i="97"/>
  <c r="Q817" i="97"/>
  <c r="S817" i="97"/>
  <c r="Q818" i="97"/>
  <c r="S818" i="97"/>
  <c r="Q819" i="97"/>
  <c r="S819" i="97"/>
  <c r="Q820" i="97"/>
  <c r="S820" i="97"/>
  <c r="Q821" i="97"/>
  <c r="S821" i="97"/>
  <c r="Q822" i="97"/>
  <c r="S822" i="97"/>
  <c r="Q823" i="97"/>
  <c r="S823" i="97"/>
  <c r="Q824" i="97"/>
  <c r="S824" i="97"/>
  <c r="Q825" i="97"/>
  <c r="S825" i="97"/>
  <c r="Q826" i="97"/>
  <c r="S826" i="97"/>
  <c r="Q827" i="97"/>
  <c r="S827" i="97"/>
  <c r="Q828" i="97"/>
  <c r="S828" i="97"/>
  <c r="Q829" i="97"/>
  <c r="S829" i="97"/>
  <c r="Q830" i="97"/>
  <c r="S830" i="97"/>
  <c r="Q831" i="97"/>
  <c r="S831" i="97"/>
  <c r="Q832" i="97"/>
  <c r="S832" i="97"/>
  <c r="Q833" i="97"/>
  <c r="S833" i="97"/>
  <c r="Q834" i="97"/>
  <c r="S834" i="97"/>
  <c r="Q835" i="97"/>
  <c r="S835" i="97"/>
  <c r="Q836" i="97"/>
  <c r="S836" i="97"/>
  <c r="Q837" i="97"/>
  <c r="S837" i="97"/>
  <c r="Q838" i="97"/>
  <c r="S838" i="97"/>
  <c r="Q839" i="97"/>
  <c r="S839" i="97"/>
  <c r="Q840" i="97"/>
  <c r="S840" i="97"/>
  <c r="Q841" i="97"/>
  <c r="S841" i="97"/>
  <c r="Q842" i="97"/>
  <c r="S842" i="97"/>
  <c r="Q843" i="97"/>
  <c r="S843" i="97"/>
  <c r="Q844" i="97"/>
  <c r="S844" i="97"/>
  <c r="Q845" i="97"/>
  <c r="S845" i="97"/>
  <c r="Q846" i="97"/>
  <c r="S846" i="97"/>
  <c r="Q847" i="97"/>
  <c r="S847" i="97"/>
  <c r="Q848" i="97"/>
  <c r="S848" i="97"/>
  <c r="Q849" i="97"/>
  <c r="S849" i="97"/>
  <c r="Q850" i="97"/>
  <c r="S850" i="97"/>
  <c r="Q851" i="97"/>
  <c r="S851" i="97"/>
  <c r="Q852" i="97"/>
  <c r="S852" i="97"/>
  <c r="Q853" i="97"/>
  <c r="S853" i="97"/>
  <c r="Q854" i="97"/>
  <c r="S854" i="97"/>
  <c r="Q855" i="97"/>
  <c r="S855" i="97"/>
  <c r="Q856" i="97"/>
  <c r="S856" i="97"/>
  <c r="Q857" i="97"/>
  <c r="S857" i="97"/>
  <c r="Q858" i="97"/>
  <c r="S858" i="97"/>
  <c r="Q859" i="97"/>
  <c r="S859" i="97"/>
  <c r="Q860" i="97"/>
  <c r="S860" i="97"/>
  <c r="Q861" i="97"/>
  <c r="S861" i="97"/>
  <c r="Q862" i="97"/>
  <c r="S862" i="97"/>
  <c r="Q863" i="97"/>
  <c r="S863" i="97"/>
  <c r="Q864" i="97"/>
  <c r="S864" i="97"/>
  <c r="Q865" i="97"/>
  <c r="S865" i="97"/>
  <c r="Q866" i="97"/>
  <c r="S866" i="97"/>
  <c r="Q867" i="97"/>
  <c r="S867" i="97"/>
  <c r="Q868" i="97"/>
  <c r="S868" i="97"/>
  <c r="Q869" i="97"/>
  <c r="S869" i="97"/>
  <c r="Q870" i="97"/>
  <c r="S870" i="97"/>
  <c r="Q871" i="97"/>
  <c r="S871" i="97"/>
  <c r="Q872" i="97"/>
  <c r="S872" i="97"/>
  <c r="Q873" i="97"/>
  <c r="S873" i="97"/>
  <c r="Q874" i="97"/>
  <c r="S874" i="97"/>
  <c r="Q875" i="97"/>
  <c r="S875" i="97"/>
  <c r="Q876" i="97"/>
  <c r="S876" i="97"/>
  <c r="Q877" i="97"/>
  <c r="S877" i="97"/>
  <c r="Q878" i="97"/>
  <c r="S878" i="97"/>
  <c r="Q879" i="97"/>
  <c r="S879" i="97"/>
  <c r="Q880" i="97"/>
  <c r="S880" i="97"/>
  <c r="Q881" i="97"/>
  <c r="S881" i="97"/>
  <c r="Q882" i="97"/>
  <c r="S882" i="97"/>
  <c r="Q883" i="97"/>
  <c r="S883" i="97"/>
  <c r="Q884" i="97"/>
  <c r="S884" i="97"/>
  <c r="Q885" i="97"/>
  <c r="S885" i="97"/>
  <c r="Q886" i="97"/>
  <c r="S886" i="97"/>
  <c r="Q887" i="97"/>
  <c r="S887" i="97"/>
  <c r="Q888" i="97"/>
  <c r="S888" i="97"/>
  <c r="Q889" i="97"/>
  <c r="S889" i="97"/>
  <c r="Q890" i="97"/>
  <c r="S890" i="97"/>
  <c r="Q891" i="97"/>
  <c r="S891" i="97"/>
  <c r="Q892" i="97"/>
  <c r="S892" i="97"/>
  <c r="Q893" i="97"/>
  <c r="S893" i="97"/>
  <c r="Q894" i="97"/>
  <c r="S894" i="97"/>
  <c r="Q895" i="97"/>
  <c r="S895" i="97"/>
  <c r="Q896" i="97"/>
  <c r="S896" i="97"/>
  <c r="Q897" i="97"/>
  <c r="S897" i="97"/>
  <c r="Q898" i="97"/>
  <c r="S898" i="97"/>
  <c r="Q899" i="97"/>
  <c r="S899" i="97"/>
  <c r="Q900" i="97"/>
  <c r="S900" i="97"/>
  <c r="Q901" i="97"/>
  <c r="S901" i="97"/>
  <c r="Q902" i="97"/>
  <c r="S902" i="97"/>
  <c r="Q903" i="97"/>
  <c r="S903" i="97"/>
  <c r="Q904" i="97"/>
  <c r="S904" i="97"/>
  <c r="Q905" i="97"/>
  <c r="S905" i="97"/>
  <c r="Q906" i="97"/>
  <c r="S906" i="97"/>
  <c r="Q907" i="97"/>
  <c r="S907" i="97"/>
  <c r="Q908" i="97"/>
  <c r="S908" i="97"/>
  <c r="Q909" i="97"/>
  <c r="S909" i="97"/>
  <c r="Q910" i="97"/>
  <c r="S910" i="97"/>
  <c r="Q911" i="97"/>
  <c r="S911" i="97"/>
  <c r="Q912" i="97"/>
  <c r="S912" i="97"/>
  <c r="Q913" i="97"/>
  <c r="S913" i="97"/>
  <c r="Q914" i="97"/>
  <c r="S914" i="97"/>
  <c r="Q915" i="97"/>
  <c r="S915" i="97"/>
  <c r="Q916" i="97"/>
  <c r="S916" i="97"/>
  <c r="Q917" i="97"/>
  <c r="S917" i="97"/>
  <c r="Q918" i="97"/>
  <c r="S918" i="97"/>
  <c r="Q919" i="97"/>
  <c r="S919" i="97"/>
  <c r="Q920" i="97"/>
  <c r="S920" i="97"/>
  <c r="Q921" i="97"/>
  <c r="S921" i="97"/>
  <c r="Q922" i="97"/>
  <c r="S922" i="97"/>
  <c r="Q923" i="97"/>
  <c r="S923" i="97"/>
  <c r="Q924" i="97"/>
  <c r="S924" i="97"/>
  <c r="Q925" i="97"/>
  <c r="S925" i="97"/>
  <c r="Q926" i="97"/>
  <c r="S926" i="97"/>
  <c r="Q927" i="97"/>
  <c r="S927" i="97"/>
  <c r="Q928" i="97"/>
  <c r="S928" i="97"/>
  <c r="Q929" i="97"/>
  <c r="S929" i="97"/>
  <c r="Q930" i="97"/>
  <c r="S930" i="97"/>
  <c r="Q931" i="97"/>
  <c r="S931" i="97"/>
  <c r="Q932" i="97"/>
  <c r="S932" i="97"/>
  <c r="Q933" i="97"/>
  <c r="S933" i="97"/>
  <c r="Q934" i="97"/>
  <c r="S934" i="97"/>
  <c r="Q935" i="97"/>
  <c r="S935" i="97"/>
  <c r="Q936" i="97"/>
  <c r="S936" i="97"/>
  <c r="Q937" i="97"/>
  <c r="S937" i="97"/>
  <c r="Q938" i="97"/>
  <c r="S938" i="97"/>
  <c r="Q939" i="97"/>
  <c r="S939" i="97"/>
  <c r="Q940" i="97"/>
  <c r="S940" i="97"/>
  <c r="Q941" i="97"/>
  <c r="S941" i="97"/>
  <c r="Q942" i="97"/>
  <c r="S942" i="97"/>
  <c r="Q943" i="97"/>
  <c r="S943" i="97"/>
  <c r="Q944" i="97"/>
  <c r="S944" i="97"/>
  <c r="Q945" i="97"/>
  <c r="S945" i="97"/>
  <c r="Q946" i="97"/>
  <c r="S946" i="97"/>
  <c r="Q947" i="97"/>
  <c r="S947" i="97"/>
  <c r="Q948" i="97"/>
  <c r="S948" i="97"/>
  <c r="Q949" i="97"/>
  <c r="S949" i="97"/>
  <c r="Q950" i="97"/>
  <c r="S950" i="97"/>
  <c r="Q951" i="97"/>
  <c r="S951" i="97"/>
  <c r="Q952" i="97"/>
  <c r="S952" i="97"/>
  <c r="Q953" i="97"/>
  <c r="S953" i="97"/>
  <c r="Q954" i="97"/>
  <c r="S954" i="97"/>
  <c r="Q955" i="97"/>
  <c r="S955" i="97"/>
  <c r="Q956" i="97"/>
  <c r="S956" i="97"/>
  <c r="Q957" i="97"/>
  <c r="S957" i="97"/>
  <c r="Q958" i="97"/>
  <c r="S958" i="97"/>
  <c r="Q959" i="97"/>
  <c r="S959" i="97"/>
  <c r="Q960" i="97"/>
  <c r="S960" i="97"/>
  <c r="Q961" i="97"/>
  <c r="S961" i="97"/>
  <c r="Q962" i="97"/>
  <c r="S962" i="97"/>
  <c r="Q963" i="97"/>
  <c r="S963" i="97"/>
  <c r="Q964" i="97"/>
  <c r="S964" i="97"/>
  <c r="Q965" i="97"/>
  <c r="S965" i="97"/>
  <c r="Q966" i="97"/>
  <c r="S966" i="97"/>
  <c r="Q967" i="97"/>
  <c r="S967" i="97"/>
  <c r="Q968" i="97"/>
  <c r="S968" i="97"/>
  <c r="Q969" i="97"/>
  <c r="S969" i="97"/>
  <c r="Q970" i="97"/>
  <c r="S970" i="97"/>
  <c r="Q971" i="97"/>
  <c r="S971" i="97"/>
  <c r="Q972" i="97"/>
  <c r="S972" i="97"/>
  <c r="Q973" i="97"/>
  <c r="S973" i="97"/>
  <c r="Q974" i="97"/>
  <c r="S974" i="97"/>
  <c r="Q975" i="97"/>
  <c r="S975" i="97"/>
  <c r="Q976" i="97"/>
  <c r="S976" i="97"/>
  <c r="Q977" i="97"/>
  <c r="S977" i="97"/>
  <c r="Q978" i="97"/>
  <c r="S978" i="97"/>
  <c r="Q979" i="97"/>
  <c r="S979" i="97"/>
  <c r="Q980" i="97"/>
  <c r="S980" i="97"/>
  <c r="Q981" i="97"/>
  <c r="S981" i="97"/>
  <c r="Q982" i="97"/>
  <c r="S982" i="97"/>
  <c r="Q983" i="97"/>
  <c r="S983" i="97"/>
  <c r="Q984" i="97"/>
  <c r="S984" i="97"/>
  <c r="Q985" i="97"/>
  <c r="S985" i="97"/>
  <c r="Q986" i="97"/>
  <c r="S986" i="97"/>
  <c r="Q987" i="97"/>
  <c r="S987" i="97"/>
  <c r="Q988" i="97"/>
  <c r="S988" i="97"/>
  <c r="Q989" i="97"/>
  <c r="S989" i="97"/>
  <c r="Q990" i="97"/>
  <c r="S990" i="97"/>
  <c r="Q991" i="97"/>
  <c r="S991" i="97"/>
  <c r="Q992" i="97"/>
  <c r="S992" i="97"/>
  <c r="Q993" i="97"/>
  <c r="S993" i="97"/>
  <c r="Q994" i="97"/>
  <c r="S994" i="97"/>
  <c r="Q995" i="97"/>
  <c r="S995" i="97"/>
  <c r="Q996" i="97"/>
  <c r="S996" i="97"/>
  <c r="Q997" i="97"/>
  <c r="S997" i="97"/>
  <c r="Q998" i="97"/>
  <c r="S998" i="97"/>
  <c r="Q999" i="97"/>
  <c r="S999" i="97"/>
  <c r="Q1000" i="97"/>
  <c r="S1000" i="97"/>
  <c r="Q1001" i="97"/>
  <c r="S1001" i="97"/>
  <c r="Q1002" i="97"/>
  <c r="S1002" i="97"/>
  <c r="Q1003" i="97"/>
  <c r="S1003" i="97"/>
  <c r="Q1004" i="97"/>
  <c r="S1004" i="97"/>
  <c r="Q1005" i="97"/>
  <c r="S1005" i="97"/>
  <c r="Q1006" i="97"/>
  <c r="S1006" i="97"/>
  <c r="Q1007" i="97"/>
  <c r="S1007" i="97"/>
  <c r="Q1008" i="97"/>
  <c r="S1008" i="97"/>
  <c r="Q1009" i="97"/>
  <c r="S1009" i="97"/>
  <c r="Q1010" i="97"/>
  <c r="S1010" i="97"/>
  <c r="Q1011" i="97"/>
  <c r="S1011" i="97"/>
  <c r="Q1012" i="97"/>
  <c r="S1012" i="97"/>
  <c r="Q1013" i="97"/>
  <c r="S1013" i="97"/>
  <c r="Q1014" i="97"/>
  <c r="S1014" i="97"/>
  <c r="Q1015" i="97"/>
  <c r="S1015" i="97"/>
  <c r="Q1016" i="97"/>
  <c r="S1016" i="97"/>
  <c r="Q1017" i="97"/>
  <c r="S1017" i="97"/>
  <c r="Q1018" i="97"/>
  <c r="S1018" i="97"/>
  <c r="Q1019" i="97"/>
  <c r="S1019" i="97"/>
  <c r="Q1020" i="97"/>
  <c r="S1020" i="97"/>
  <c r="Q1021" i="97"/>
  <c r="S1021" i="97"/>
  <c r="Q1022" i="97"/>
  <c r="S1022" i="97"/>
  <c r="Q1023" i="97"/>
  <c r="S1023" i="97"/>
  <c r="Q1024" i="97"/>
  <c r="S1024" i="97"/>
  <c r="Q1025" i="97"/>
  <c r="S1025" i="97"/>
  <c r="Q1026" i="97"/>
  <c r="S1026" i="97"/>
  <c r="Q1027" i="97"/>
  <c r="S1027" i="97"/>
  <c r="Q1028" i="97"/>
  <c r="S1028" i="97"/>
  <c r="Q1029" i="97"/>
  <c r="S1029" i="97"/>
  <c r="Q1030" i="97"/>
  <c r="S1030" i="97"/>
  <c r="Q1031" i="97"/>
  <c r="S1031" i="97"/>
  <c r="Q1032" i="97"/>
  <c r="S1032" i="97"/>
  <c r="Q1033" i="97"/>
  <c r="S1033" i="97"/>
  <c r="Q1034" i="97"/>
  <c r="S1034" i="97"/>
  <c r="Q1035" i="97"/>
  <c r="S1035" i="97"/>
  <c r="Q1036" i="97"/>
  <c r="S1036" i="97"/>
  <c r="Q1037" i="97"/>
  <c r="S1037" i="97"/>
  <c r="Q1038" i="97"/>
  <c r="S1038" i="97"/>
  <c r="Q1039" i="97"/>
  <c r="S1039" i="97"/>
  <c r="Q1040" i="97"/>
  <c r="S1040" i="97"/>
  <c r="Q1041" i="97"/>
  <c r="S1041" i="97"/>
  <c r="Q1042" i="97"/>
  <c r="S1042" i="97"/>
  <c r="Q1043" i="97"/>
  <c r="S1043" i="97"/>
  <c r="Q1044" i="97"/>
  <c r="S1044" i="97"/>
  <c r="Q1045" i="97"/>
  <c r="S1045" i="97"/>
  <c r="Q1046" i="97"/>
  <c r="S1046" i="97"/>
  <c r="Q1047" i="97"/>
  <c r="S1047" i="97"/>
  <c r="Q1048" i="97"/>
  <c r="S1048" i="97"/>
  <c r="Q1049" i="97"/>
  <c r="S1049" i="97"/>
  <c r="Q1050" i="97"/>
  <c r="S1050" i="97"/>
  <c r="Q1051" i="97"/>
  <c r="S1051" i="97"/>
  <c r="Q1052" i="97"/>
  <c r="S1052" i="97"/>
  <c r="Q1053" i="97"/>
  <c r="S1053" i="97"/>
  <c r="Q1054" i="97"/>
  <c r="S1054" i="97"/>
  <c r="Q1055" i="97"/>
  <c r="S1055" i="97"/>
  <c r="Q1056" i="97"/>
  <c r="S1056" i="97"/>
  <c r="Q1057" i="97"/>
  <c r="S1057" i="97"/>
  <c r="Q1058" i="97"/>
  <c r="S1058" i="97"/>
  <c r="Q1059" i="97"/>
  <c r="S1059" i="97"/>
  <c r="Q1060" i="97"/>
  <c r="S1060" i="97"/>
  <c r="Q1061" i="97"/>
  <c r="S1061" i="97"/>
  <c r="Q1062" i="97"/>
  <c r="S1062" i="97"/>
  <c r="Q1063" i="97"/>
  <c r="S1063" i="97"/>
  <c r="Q1064" i="97"/>
  <c r="S1064" i="97"/>
  <c r="Q1065" i="97"/>
  <c r="S1065" i="97"/>
  <c r="Q1066" i="97"/>
  <c r="S1066" i="97"/>
  <c r="Q1067" i="97"/>
  <c r="S1067" i="97"/>
  <c r="Q1068" i="97"/>
  <c r="S1068" i="97"/>
  <c r="Q1069" i="97"/>
  <c r="S1069" i="97"/>
  <c r="Q1070" i="97"/>
  <c r="S1070" i="97"/>
  <c r="Q1071" i="97"/>
  <c r="S1071" i="97"/>
  <c r="Q1072" i="97"/>
  <c r="S1072" i="97"/>
  <c r="Q1073" i="97"/>
  <c r="S1073" i="97"/>
  <c r="Q1074" i="97"/>
  <c r="S1074" i="97"/>
  <c r="Q1075" i="97"/>
  <c r="S1075" i="97"/>
  <c r="Q1076" i="97"/>
  <c r="S1076" i="97"/>
  <c r="Q1077" i="97"/>
  <c r="S1077" i="97"/>
  <c r="Q1078" i="97"/>
  <c r="S1078" i="97"/>
  <c r="Q1079" i="97"/>
  <c r="S1079" i="97"/>
  <c r="Q1080" i="97"/>
  <c r="S1080" i="97"/>
  <c r="Q1081" i="97"/>
  <c r="S1081" i="97"/>
  <c r="Q1082" i="97"/>
  <c r="S1082" i="97"/>
  <c r="Q1083" i="97"/>
  <c r="S1083" i="97"/>
  <c r="Q1084" i="97"/>
  <c r="S1084" i="97"/>
  <c r="Q1085" i="97"/>
  <c r="S1085" i="97"/>
  <c r="Q1086" i="97"/>
  <c r="S1086" i="97"/>
  <c r="Q1087" i="97"/>
  <c r="S1087" i="97"/>
  <c r="Q1088" i="97"/>
  <c r="S1088" i="97"/>
  <c r="Q1089" i="97"/>
  <c r="S1089" i="97"/>
  <c r="Q1090" i="97"/>
  <c r="S1090" i="97"/>
  <c r="Q1091" i="97"/>
  <c r="S1091" i="97"/>
  <c r="Q1092" i="97"/>
  <c r="S1092" i="97"/>
  <c r="Q1093" i="97"/>
  <c r="S1093" i="97"/>
  <c r="Q1094" i="97"/>
  <c r="S1094" i="97"/>
  <c r="Q1095" i="97"/>
  <c r="S1095" i="97"/>
  <c r="Q1096" i="97"/>
  <c r="S1096" i="97"/>
  <c r="Q1097" i="97"/>
  <c r="S1097" i="97"/>
  <c r="Q1098" i="97"/>
  <c r="S1098" i="97"/>
  <c r="Q1099" i="97"/>
  <c r="S1099" i="97"/>
  <c r="Q1100" i="97"/>
  <c r="S1100" i="97"/>
  <c r="Q1101" i="97"/>
  <c r="S1101" i="97"/>
  <c r="Q1102" i="97"/>
  <c r="S1102" i="97"/>
  <c r="Q1103" i="97"/>
  <c r="S1103" i="97"/>
  <c r="Q1104" i="97"/>
  <c r="S1104" i="97"/>
  <c r="Q1105" i="97"/>
  <c r="S1105" i="97"/>
  <c r="Q1106" i="97"/>
  <c r="S1106" i="97"/>
  <c r="Q1107" i="97"/>
  <c r="S1107" i="97"/>
  <c r="Q1108" i="97"/>
  <c r="S1108" i="97"/>
  <c r="Q1109" i="97"/>
  <c r="S1109" i="97"/>
  <c r="Q1110" i="97"/>
  <c r="S1110" i="97"/>
  <c r="Q1111" i="97"/>
  <c r="S1111" i="97"/>
  <c r="Q1112" i="97"/>
  <c r="S1112" i="97"/>
  <c r="Q1113" i="97"/>
  <c r="S1113" i="97"/>
  <c r="Q1114" i="97"/>
  <c r="S1114" i="97"/>
  <c r="Q1115" i="97"/>
  <c r="S1115" i="97"/>
  <c r="Q1116" i="97"/>
  <c r="S1116" i="97"/>
  <c r="Q1117" i="97"/>
  <c r="S1117" i="97"/>
  <c r="Q1118" i="97"/>
  <c r="S1118" i="97"/>
  <c r="Q1119" i="97"/>
  <c r="S1119" i="97"/>
  <c r="Q1120" i="97"/>
  <c r="S1120" i="97"/>
  <c r="Q1121" i="97"/>
  <c r="S1121" i="97"/>
  <c r="Q1122" i="97"/>
  <c r="S1122" i="97"/>
  <c r="Q1123" i="97"/>
  <c r="S1123" i="97"/>
  <c r="Q1124" i="97"/>
  <c r="S1124" i="97"/>
  <c r="Q1125" i="97"/>
  <c r="S1125" i="97"/>
  <c r="Q1126" i="97"/>
  <c r="S1126" i="97"/>
  <c r="Q1127" i="97"/>
  <c r="S1127" i="97"/>
  <c r="Q1128" i="97"/>
  <c r="S1128" i="97"/>
  <c r="Q1129" i="97"/>
  <c r="S1129" i="97"/>
  <c r="Q1130" i="97"/>
  <c r="S1130" i="97"/>
  <c r="Q1131" i="97"/>
  <c r="S1131" i="97"/>
  <c r="Q1132" i="97"/>
  <c r="S1132" i="97"/>
  <c r="Q1133" i="97"/>
  <c r="S1133" i="97"/>
  <c r="Q1134" i="97"/>
  <c r="S1134" i="97"/>
  <c r="Q1135" i="97"/>
  <c r="S1135" i="97"/>
  <c r="Q1136" i="97"/>
  <c r="S1136" i="97"/>
  <c r="Q1137" i="97"/>
  <c r="S1137" i="97"/>
  <c r="Q1138" i="97"/>
  <c r="S1138" i="97"/>
  <c r="Q1139" i="97"/>
  <c r="S1139" i="97"/>
  <c r="Q1140" i="97"/>
  <c r="S1140" i="97"/>
  <c r="Q1141" i="97"/>
  <c r="S1141" i="97"/>
  <c r="Q1142" i="97"/>
  <c r="S1142" i="97"/>
  <c r="Q1143" i="97"/>
  <c r="S1143" i="97"/>
  <c r="Q1144" i="97"/>
  <c r="S1144" i="97"/>
  <c r="Q1145" i="97"/>
  <c r="S1145" i="97"/>
  <c r="Q1146" i="97"/>
  <c r="S1146" i="97"/>
  <c r="Q1147" i="97"/>
  <c r="S1147" i="97"/>
  <c r="Q1148" i="97"/>
  <c r="S1148" i="97"/>
  <c r="Q1149" i="97"/>
  <c r="S1149" i="97"/>
  <c r="Q1150" i="97"/>
  <c r="S1150" i="97"/>
  <c r="Q1151" i="97"/>
  <c r="S1151" i="97"/>
  <c r="Q1152" i="97"/>
  <c r="S1152" i="97"/>
  <c r="Q1153" i="97"/>
  <c r="S1153" i="97"/>
  <c r="Q1154" i="97"/>
  <c r="S1154" i="97"/>
  <c r="Q1155" i="97"/>
  <c r="S1155" i="97"/>
  <c r="Q1156" i="97"/>
  <c r="S1156" i="97"/>
  <c r="Q1157" i="97"/>
  <c r="S1157" i="97"/>
  <c r="Q1158" i="97"/>
  <c r="S1158" i="97"/>
  <c r="Q1159" i="97"/>
  <c r="S1159" i="97"/>
  <c r="Q1160" i="97"/>
  <c r="S1160" i="97"/>
  <c r="Q1161" i="97"/>
  <c r="S1161" i="97"/>
  <c r="Q1162" i="97"/>
  <c r="S1162" i="97"/>
  <c r="Q1163" i="97"/>
  <c r="S1163" i="97"/>
  <c r="Q1164" i="97"/>
  <c r="S1164" i="97"/>
  <c r="Q1165" i="97"/>
  <c r="S1165" i="97"/>
  <c r="Q1166" i="97"/>
  <c r="S1166" i="97"/>
  <c r="Q1167" i="97"/>
  <c r="S1167" i="97"/>
  <c r="Q1168" i="97"/>
  <c r="S1168" i="97"/>
  <c r="Q1169" i="97"/>
  <c r="S1169" i="97"/>
  <c r="Q1170" i="97"/>
  <c r="S1170" i="97"/>
  <c r="Q1171" i="97"/>
  <c r="S1171" i="97"/>
  <c r="Q1172" i="97"/>
  <c r="S1172" i="97"/>
  <c r="Q1173" i="97"/>
  <c r="S1173" i="97"/>
  <c r="Q1174" i="97"/>
  <c r="S1174" i="97"/>
  <c r="Q1175" i="97"/>
  <c r="S1175" i="97"/>
  <c r="Q1176" i="97"/>
  <c r="S1176" i="97"/>
  <c r="Q1177" i="97"/>
  <c r="S1177" i="97"/>
  <c r="Q1178" i="97"/>
  <c r="S1178" i="97"/>
  <c r="Q1179" i="97"/>
  <c r="S1179" i="97"/>
  <c r="Q1180" i="97"/>
  <c r="S1180" i="97"/>
  <c r="Q1181" i="97"/>
  <c r="S1181" i="97"/>
  <c r="Q1182" i="97"/>
  <c r="S1182" i="97"/>
  <c r="Q1183" i="97"/>
  <c r="S1183" i="97"/>
  <c r="Q1184" i="97"/>
  <c r="S1184" i="97"/>
  <c r="Q1185" i="97"/>
  <c r="S1185" i="97"/>
  <c r="Q1186" i="97"/>
  <c r="S1186" i="97"/>
  <c r="Q1187" i="97"/>
  <c r="S1187" i="97"/>
  <c r="Q1188" i="97"/>
  <c r="S1188" i="97"/>
  <c r="Q1189" i="97"/>
  <c r="S1189" i="97"/>
  <c r="Q1190" i="97"/>
  <c r="S1190" i="97"/>
  <c r="Q1191" i="97"/>
  <c r="S1191" i="97"/>
  <c r="Q1192" i="97"/>
  <c r="S1192" i="97"/>
  <c r="Q1193" i="97"/>
  <c r="S1193" i="97"/>
  <c r="Q1194" i="97"/>
  <c r="S1194" i="97"/>
  <c r="Q1195" i="97"/>
  <c r="S1195" i="97"/>
  <c r="Q1196" i="97"/>
  <c r="S1196" i="97"/>
  <c r="Q1197" i="97"/>
  <c r="S1197" i="97"/>
  <c r="Q1198" i="97"/>
  <c r="S1198" i="97"/>
  <c r="Q1199" i="97"/>
  <c r="S1199" i="97"/>
  <c r="Q1200" i="97"/>
  <c r="S1200" i="97"/>
  <c r="Q1201" i="97"/>
  <c r="S1201" i="97"/>
  <c r="Q1202" i="97"/>
  <c r="S1202" i="97"/>
  <c r="Q1203" i="97"/>
  <c r="S1203" i="97"/>
  <c r="Q1204" i="97"/>
  <c r="S1204" i="97"/>
  <c r="Q1205" i="97"/>
  <c r="S1205" i="97"/>
  <c r="Q1206" i="97"/>
  <c r="S1206" i="97"/>
  <c r="Q1207" i="97"/>
  <c r="S1207" i="97"/>
  <c r="Q1208" i="97"/>
  <c r="S1208" i="97"/>
  <c r="Q1209" i="97"/>
  <c r="S1209" i="97"/>
  <c r="Q1210" i="97"/>
  <c r="S1210" i="97"/>
  <c r="Q1211" i="97"/>
  <c r="S1211" i="97"/>
  <c r="Q1212" i="97"/>
  <c r="S1212" i="97"/>
  <c r="Q1213" i="97"/>
  <c r="S1213" i="97"/>
  <c r="Q1214" i="97"/>
  <c r="S1214" i="97"/>
  <c r="Q1215" i="97"/>
  <c r="S1215" i="97"/>
  <c r="Q1216" i="97"/>
  <c r="S1216" i="97"/>
  <c r="Q1217" i="97"/>
  <c r="S1217" i="97"/>
  <c r="Q1218" i="97"/>
  <c r="S1218" i="97"/>
  <c r="Q1219" i="97"/>
  <c r="S1219" i="97"/>
  <c r="Q1220" i="97"/>
  <c r="S1220" i="97"/>
  <c r="Q1221" i="97"/>
  <c r="S1221" i="97"/>
  <c r="Q1222" i="97"/>
  <c r="S1222" i="97"/>
  <c r="Q1223" i="97"/>
  <c r="S1223" i="97"/>
  <c r="Q1224" i="97"/>
  <c r="S1224" i="97"/>
  <c r="Q1225" i="97"/>
  <c r="S1225" i="97"/>
  <c r="Q1226" i="97"/>
  <c r="S1226" i="97"/>
  <c r="Q1227" i="97"/>
  <c r="S1227" i="97"/>
  <c r="Q1228" i="97"/>
  <c r="S1228" i="97"/>
  <c r="Q1229" i="97"/>
  <c r="S1229" i="97"/>
  <c r="Q1230" i="97"/>
  <c r="S1230" i="97"/>
  <c r="Q1231" i="97"/>
  <c r="S1231" i="97"/>
  <c r="Q1232" i="97"/>
  <c r="S1232" i="97"/>
  <c r="Q1233" i="97"/>
  <c r="S1233" i="97"/>
  <c r="Q1234" i="97"/>
  <c r="S1234" i="97"/>
  <c r="Q1235" i="97"/>
  <c r="S1235" i="97"/>
  <c r="Q1236" i="97"/>
  <c r="S1236" i="97"/>
  <c r="Q1237" i="97"/>
  <c r="S1237" i="97"/>
  <c r="Q1238" i="97"/>
  <c r="S1238" i="97"/>
  <c r="Q1239" i="97"/>
  <c r="S1239" i="97"/>
  <c r="Q1240" i="97"/>
  <c r="S1240" i="97"/>
  <c r="Q1241" i="97"/>
  <c r="S1241" i="97"/>
  <c r="Q1242" i="97"/>
  <c r="S1242" i="97"/>
  <c r="Q1243" i="97"/>
  <c r="S1243" i="97"/>
  <c r="Q1244" i="97"/>
  <c r="S1244" i="97"/>
  <c r="Q1245" i="97"/>
  <c r="S1245" i="97"/>
  <c r="Q1246" i="97"/>
  <c r="S1246" i="97"/>
  <c r="Q1247" i="97"/>
  <c r="S1247" i="97"/>
  <c r="Q1248" i="97"/>
  <c r="S1248" i="97"/>
  <c r="Q1249" i="97"/>
  <c r="S1249" i="97"/>
  <c r="Q1250" i="97"/>
  <c r="S1250" i="97"/>
  <c r="Q1251" i="97"/>
  <c r="S1251" i="97"/>
  <c r="Q1252" i="97"/>
  <c r="S1252" i="97"/>
  <c r="Q1253" i="97"/>
  <c r="S1253" i="97"/>
  <c r="Q1254" i="97"/>
  <c r="S1254" i="97"/>
  <c r="Q1255" i="97"/>
  <c r="S1255" i="97"/>
  <c r="Q1256" i="97"/>
  <c r="S1256" i="97"/>
  <c r="Q1257" i="97"/>
  <c r="S1257" i="97"/>
  <c r="Q1258" i="97"/>
  <c r="S1258" i="97"/>
  <c r="Q1259" i="97"/>
  <c r="S1259" i="97"/>
  <c r="Q1260" i="97"/>
  <c r="S1260" i="97"/>
  <c r="Q1261" i="97"/>
  <c r="S1261" i="97"/>
  <c r="Q1262" i="97"/>
  <c r="S1262" i="97"/>
  <c r="Q1263" i="97"/>
  <c r="S1263" i="97"/>
  <c r="Q1264" i="97"/>
  <c r="S1264" i="97"/>
  <c r="Q1265" i="97"/>
  <c r="S1265" i="97"/>
  <c r="Q1266" i="97"/>
  <c r="S1266" i="97"/>
  <c r="Q1267" i="97"/>
  <c r="S1267" i="97"/>
  <c r="Q1268" i="97"/>
  <c r="S1268" i="97"/>
  <c r="Q1269" i="97"/>
  <c r="S1269" i="97"/>
  <c r="Q1270" i="97"/>
  <c r="S1270" i="97"/>
  <c r="Q1271" i="97"/>
  <c r="S1271" i="97"/>
  <c r="Q1272" i="97"/>
  <c r="S1272" i="97"/>
  <c r="Q1273" i="97"/>
  <c r="S1273" i="97"/>
  <c r="Q1274" i="97"/>
  <c r="S1274" i="97"/>
  <c r="Q1275" i="97"/>
  <c r="S1275" i="97"/>
  <c r="Q1276" i="97"/>
  <c r="S1276" i="97"/>
  <c r="Q1277" i="97"/>
  <c r="S1277" i="97"/>
  <c r="Q1278" i="97"/>
  <c r="S1278" i="97"/>
  <c r="Q1279" i="97"/>
  <c r="S1279" i="97"/>
  <c r="Q1280" i="97"/>
  <c r="S1280" i="97"/>
  <c r="Q1281" i="97"/>
  <c r="S1281" i="97"/>
  <c r="Q1282" i="97"/>
  <c r="S1282" i="97"/>
  <c r="Q1283" i="97"/>
  <c r="S1283" i="97"/>
  <c r="Q1284" i="97"/>
  <c r="S1284" i="97"/>
  <c r="Q1285" i="97"/>
  <c r="S1285" i="97"/>
  <c r="Q1286" i="97"/>
  <c r="S1286" i="97"/>
  <c r="Q1287" i="97"/>
  <c r="S1287" i="97"/>
  <c r="Q1288" i="97"/>
  <c r="S1288" i="97"/>
  <c r="Q1289" i="97"/>
  <c r="S1289" i="97"/>
  <c r="Q1290" i="97"/>
  <c r="S1290" i="97"/>
  <c r="Q1291" i="97"/>
  <c r="S1291" i="97"/>
  <c r="Q1292" i="97"/>
  <c r="S1292" i="97"/>
  <c r="Q1293" i="97"/>
  <c r="S1293" i="97"/>
  <c r="Q1294" i="97"/>
  <c r="S1294" i="97"/>
  <c r="Q1295" i="97"/>
  <c r="S1295" i="97"/>
  <c r="Q1296" i="97"/>
  <c r="S1296" i="97"/>
  <c r="Q1297" i="97"/>
  <c r="S1297" i="97"/>
  <c r="Q1298" i="97"/>
  <c r="S1298" i="97"/>
  <c r="Q1299" i="97"/>
  <c r="S1299" i="97"/>
  <c r="Q1300" i="97"/>
  <c r="S1300" i="97"/>
  <c r="Q1301" i="97"/>
  <c r="S1301" i="97"/>
  <c r="Q1302" i="97"/>
  <c r="S1302" i="97"/>
  <c r="Q1303" i="97"/>
  <c r="S1303" i="97"/>
  <c r="Q1304" i="97"/>
  <c r="S1304" i="97"/>
  <c r="Q1305" i="97"/>
  <c r="S1305" i="97"/>
  <c r="Q1306" i="97"/>
  <c r="S1306" i="97"/>
  <c r="Q1307" i="97"/>
  <c r="S1307" i="97"/>
  <c r="Q1308" i="97"/>
  <c r="S1308" i="97"/>
  <c r="Q1309" i="97"/>
  <c r="S1309" i="97"/>
  <c r="Q1310" i="97"/>
  <c r="S1310" i="97"/>
  <c r="Q1311" i="97"/>
  <c r="S1311" i="97"/>
  <c r="Q1312" i="97"/>
  <c r="S1312" i="97"/>
  <c r="Q1313" i="97"/>
  <c r="S1313" i="97"/>
  <c r="Q1314" i="97"/>
  <c r="S1314" i="97"/>
  <c r="Q1315" i="97"/>
  <c r="S1315" i="97"/>
  <c r="Q1316" i="97"/>
  <c r="S1316" i="97"/>
  <c r="Q1317" i="97"/>
  <c r="S1317" i="97"/>
  <c r="Q1318" i="97"/>
  <c r="S1318" i="97"/>
  <c r="Q1319" i="97"/>
  <c r="S1319" i="97"/>
  <c r="Q1320" i="97"/>
  <c r="S1320" i="97"/>
  <c r="Q1321" i="97"/>
  <c r="S1321" i="97"/>
  <c r="Q1322" i="97"/>
  <c r="S1322" i="97"/>
  <c r="Q1323" i="97"/>
  <c r="S1323" i="97"/>
  <c r="Q1324" i="97"/>
  <c r="S1324" i="97"/>
  <c r="Q1325" i="97"/>
  <c r="S1325" i="97"/>
  <c r="Q1326" i="97"/>
  <c r="S1326" i="97"/>
  <c r="Q1327" i="97"/>
  <c r="S1327" i="97"/>
  <c r="Q1328" i="97"/>
  <c r="S1328" i="97"/>
  <c r="Q1329" i="97"/>
  <c r="S1329" i="97"/>
  <c r="Q1330" i="97"/>
  <c r="S1330" i="97"/>
  <c r="Q1331" i="97"/>
  <c r="S1331" i="97"/>
  <c r="Q1332" i="97"/>
  <c r="S1332" i="97"/>
  <c r="Q1333" i="97"/>
  <c r="S1333" i="97"/>
  <c r="Q1334" i="97"/>
  <c r="S1334" i="97"/>
  <c r="Q1335" i="97"/>
  <c r="S1335" i="97"/>
  <c r="Q1336" i="97"/>
  <c r="S1336" i="97"/>
  <c r="Q1337" i="97"/>
  <c r="S1337" i="97"/>
  <c r="Q1338" i="97"/>
  <c r="S1338" i="97"/>
  <c r="Q1339" i="97"/>
  <c r="S1339" i="97"/>
  <c r="Q1340" i="97"/>
  <c r="S1340" i="97"/>
  <c r="Q1341" i="97"/>
  <c r="S1341" i="97"/>
  <c r="Q1342" i="97"/>
  <c r="S1342" i="97"/>
  <c r="Q1343" i="97"/>
  <c r="S1343" i="97"/>
  <c r="Q1344" i="97"/>
  <c r="S1344" i="97"/>
  <c r="Q1345" i="97"/>
  <c r="S1345" i="97"/>
  <c r="Q1346" i="97"/>
  <c r="S1346" i="97"/>
  <c r="Q1347" i="97"/>
  <c r="S1347" i="97"/>
  <c r="Q1348" i="97"/>
  <c r="S1348" i="97"/>
  <c r="Q1349" i="97"/>
  <c r="S1349" i="97"/>
  <c r="Q1350" i="97"/>
  <c r="S1350" i="97"/>
  <c r="Q1351" i="97"/>
  <c r="S1351" i="97"/>
  <c r="Q1352" i="97"/>
  <c r="S1352" i="97"/>
  <c r="Q1353" i="97"/>
  <c r="S1353" i="97"/>
  <c r="Q1354" i="97"/>
  <c r="S1354" i="97"/>
  <c r="Q1355" i="97"/>
  <c r="S1355" i="97"/>
  <c r="Q1356" i="97"/>
  <c r="S1356" i="97"/>
  <c r="Q1357" i="97"/>
  <c r="S1357" i="97"/>
  <c r="Q1358" i="97"/>
  <c r="S1358" i="97"/>
  <c r="Q1359" i="97"/>
  <c r="S1359" i="97"/>
  <c r="Q1360" i="97"/>
  <c r="S1360" i="97"/>
  <c r="Q1361" i="97"/>
  <c r="S1361" i="97"/>
  <c r="Q1362" i="97"/>
  <c r="S1362" i="97"/>
  <c r="Q1363" i="97"/>
  <c r="S1363" i="97"/>
  <c r="Q1364" i="97"/>
  <c r="S1364" i="97"/>
  <c r="Q1365" i="97"/>
  <c r="S1365" i="97"/>
  <c r="Q1366" i="97"/>
  <c r="S1366" i="97"/>
  <c r="Q1367" i="97"/>
  <c r="S1367" i="97"/>
  <c r="Q1368" i="97"/>
  <c r="S1368" i="97"/>
  <c r="Q1369" i="97"/>
  <c r="S1369" i="97"/>
  <c r="Q1370" i="97"/>
  <c r="S1370" i="97"/>
  <c r="Q1371" i="97"/>
  <c r="S1371" i="97"/>
  <c r="Q1372" i="97"/>
  <c r="S1372" i="97"/>
  <c r="Q1373" i="97"/>
  <c r="S1373" i="97"/>
  <c r="Q1374" i="97"/>
  <c r="S1374" i="97"/>
  <c r="Q1375" i="97"/>
  <c r="S1375" i="97"/>
  <c r="Q1376" i="97"/>
  <c r="S1376" i="97"/>
  <c r="Q1377" i="97"/>
  <c r="S1377" i="97"/>
  <c r="Q1378" i="97"/>
  <c r="S1378" i="97"/>
  <c r="Q1379" i="97"/>
  <c r="S1379" i="97"/>
  <c r="Q1380" i="97"/>
  <c r="S1380" i="97"/>
  <c r="Q1381" i="97"/>
  <c r="S1381" i="97"/>
  <c r="Q1382" i="97"/>
  <c r="S1382" i="97"/>
  <c r="Q1383" i="97"/>
  <c r="S1383" i="97"/>
  <c r="Q1384" i="97"/>
  <c r="S1384" i="97"/>
  <c r="Q1385" i="97"/>
  <c r="S1385" i="97"/>
  <c r="Q1386" i="97"/>
  <c r="S1386" i="97"/>
  <c r="Q1387" i="97"/>
  <c r="S1387" i="97"/>
  <c r="Q1388" i="97"/>
  <c r="S1388" i="97"/>
  <c r="Q1389" i="97"/>
  <c r="S1389" i="97"/>
  <c r="Q1390" i="97"/>
  <c r="S1390" i="97"/>
  <c r="Q1391" i="97"/>
  <c r="S1391" i="97"/>
  <c r="Q1392" i="97"/>
  <c r="S1392" i="97"/>
  <c r="Q1393" i="97"/>
  <c r="S1393" i="97"/>
  <c r="Q1394" i="97"/>
  <c r="S1394" i="97"/>
  <c r="Q1395" i="97"/>
  <c r="S1395" i="97"/>
  <c r="Q1396" i="97"/>
  <c r="S1396" i="97"/>
  <c r="Q1397" i="97"/>
  <c r="S1397" i="97"/>
  <c r="Q1398" i="97"/>
  <c r="S1398" i="97"/>
  <c r="Q1399" i="97"/>
  <c r="S1399" i="97"/>
  <c r="Q1400" i="97"/>
  <c r="S1400" i="97"/>
  <c r="Q1401" i="97"/>
  <c r="S1401" i="97"/>
  <c r="Q1402" i="97"/>
  <c r="S1402" i="97"/>
  <c r="Q1403" i="97"/>
  <c r="S1403" i="97"/>
  <c r="Q1404" i="97"/>
  <c r="S1404" i="97"/>
  <c r="Q1405" i="97"/>
  <c r="S1405" i="97"/>
  <c r="Q1406" i="97"/>
  <c r="S1406" i="97"/>
  <c r="Q1407" i="97"/>
  <c r="S1407" i="97"/>
  <c r="Q1408" i="97"/>
  <c r="S1408" i="97"/>
  <c r="Q1409" i="97"/>
  <c r="S1409" i="97"/>
  <c r="Q1410" i="97"/>
  <c r="S1410" i="97"/>
  <c r="Q1411" i="97"/>
  <c r="S1411" i="97"/>
  <c r="Q1412" i="97"/>
  <c r="S1412" i="97"/>
  <c r="Q1413" i="97"/>
  <c r="S1413" i="97"/>
  <c r="Q1414" i="97"/>
  <c r="S1414" i="97"/>
  <c r="Q1415" i="97"/>
  <c r="S1415" i="97"/>
  <c r="Q1416" i="97"/>
  <c r="S1416" i="97"/>
  <c r="Q1417" i="97"/>
  <c r="S1417" i="97"/>
  <c r="Q1418" i="97"/>
  <c r="S1418" i="97"/>
  <c r="Q1419" i="97"/>
  <c r="S1419" i="97"/>
  <c r="Q1420" i="97"/>
  <c r="S1420" i="97"/>
  <c r="Q1421" i="97"/>
  <c r="S1421" i="97"/>
  <c r="Q1422" i="97"/>
  <c r="S1422" i="97"/>
  <c r="Q1423" i="97"/>
  <c r="S1423" i="97"/>
  <c r="Q1424" i="97"/>
  <c r="S1424" i="97"/>
  <c r="Q1425" i="97"/>
  <c r="S1425" i="97"/>
  <c r="Q1426" i="97"/>
  <c r="S1426" i="97"/>
  <c r="Q1427" i="97"/>
  <c r="S1427" i="97"/>
  <c r="Q1428" i="97"/>
  <c r="S1428" i="97"/>
  <c r="Q1429" i="97"/>
  <c r="S1429" i="97"/>
  <c r="Q1430" i="97"/>
  <c r="S1430" i="97"/>
  <c r="Q1431" i="97"/>
  <c r="S1431" i="97"/>
  <c r="Q1432" i="97"/>
  <c r="S1432" i="97"/>
  <c r="Q1433" i="97"/>
  <c r="S1433" i="97"/>
  <c r="Q1434" i="97"/>
  <c r="S1434" i="97"/>
  <c r="Q1435" i="97"/>
  <c r="S1435" i="97"/>
  <c r="Q1436" i="97"/>
  <c r="S1436" i="97"/>
  <c r="Q1437" i="97"/>
  <c r="S1437" i="97"/>
  <c r="Q1438" i="97"/>
  <c r="S1438" i="97"/>
  <c r="Q1439" i="97"/>
  <c r="S1439" i="97"/>
  <c r="Q1440" i="97"/>
  <c r="S1440" i="97"/>
  <c r="Q1441" i="97"/>
  <c r="S1441" i="97"/>
  <c r="Q1442" i="97"/>
  <c r="S1442" i="97"/>
  <c r="Q1443" i="97"/>
  <c r="S1443" i="97"/>
  <c r="Q1444" i="97"/>
  <c r="S1444" i="97"/>
  <c r="Q1445" i="97"/>
  <c r="S1445" i="97"/>
  <c r="Q1446" i="97"/>
  <c r="S1446" i="97"/>
  <c r="Q1447" i="97"/>
  <c r="S1447" i="97"/>
  <c r="Q1448" i="97"/>
  <c r="S1448" i="97"/>
  <c r="Q1449" i="97"/>
  <c r="S1449" i="97"/>
  <c r="Q1450" i="97"/>
  <c r="S1450" i="97"/>
  <c r="Q1451" i="97"/>
  <c r="S1451" i="97"/>
  <c r="Q1452" i="97"/>
  <c r="S1452" i="97"/>
  <c r="Q1453" i="97"/>
  <c r="S1453" i="97"/>
  <c r="Q1454" i="97"/>
  <c r="S1454" i="97"/>
  <c r="Q1455" i="97"/>
  <c r="S1455" i="97"/>
  <c r="Q1456" i="97"/>
  <c r="S1456" i="97"/>
  <c r="Q1457" i="97"/>
  <c r="S1457" i="97"/>
  <c r="Q1458" i="97"/>
  <c r="S1458" i="97"/>
  <c r="Q1459" i="97"/>
  <c r="S1459" i="97"/>
  <c r="Q1460" i="97"/>
  <c r="S1460" i="97"/>
  <c r="Q1461" i="97"/>
  <c r="S1461" i="97"/>
  <c r="Q1462" i="97"/>
  <c r="S1462" i="97"/>
  <c r="Q1463" i="97"/>
  <c r="S1463" i="97"/>
  <c r="Q1464" i="97"/>
  <c r="S1464" i="97"/>
  <c r="Q1465" i="97"/>
  <c r="S1465" i="97"/>
  <c r="Q1466" i="97"/>
  <c r="S1466" i="97"/>
  <c r="Q1467" i="97"/>
  <c r="S1467" i="97"/>
  <c r="Q1468" i="97"/>
  <c r="S1468" i="97"/>
  <c r="Q1469" i="97"/>
  <c r="S1469" i="97"/>
  <c r="Q1470" i="97"/>
  <c r="S1470" i="97"/>
  <c r="Q1471" i="97"/>
  <c r="S1471" i="97"/>
  <c r="Q1472" i="97"/>
  <c r="S1472" i="97"/>
  <c r="Q1473" i="97"/>
  <c r="S1473" i="97"/>
  <c r="Q1474" i="97"/>
  <c r="S1474" i="97"/>
  <c r="Q1475" i="97"/>
  <c r="S1475" i="97"/>
  <c r="Q1476" i="97"/>
  <c r="S1476" i="97"/>
  <c r="Q1477" i="97"/>
  <c r="S1477" i="97"/>
  <c r="Q1478" i="97"/>
  <c r="S1478" i="97"/>
  <c r="Q1479" i="97"/>
  <c r="S1479" i="97"/>
  <c r="Q1480" i="97"/>
  <c r="S1480" i="97"/>
  <c r="Q1481" i="97"/>
  <c r="S1481" i="97"/>
  <c r="Q1482" i="97"/>
  <c r="S1482" i="97"/>
  <c r="Q1483" i="97"/>
  <c r="S1483" i="97"/>
  <c r="Q1484" i="97"/>
  <c r="S1484" i="97"/>
  <c r="Q1485" i="97"/>
  <c r="S1485" i="97"/>
  <c r="Q1486" i="97"/>
  <c r="S1486" i="97"/>
  <c r="Q1487" i="97"/>
  <c r="S1487" i="97"/>
  <c r="Q1488" i="97"/>
  <c r="S1488" i="97"/>
  <c r="Q1489" i="97"/>
  <c r="S1489" i="97"/>
  <c r="Q1490" i="97"/>
  <c r="S1490" i="97"/>
  <c r="M15" i="97"/>
  <c r="L15" i="97"/>
  <c r="K16" i="97"/>
  <c r="I17" i="97"/>
  <c r="I15" i="97"/>
  <c r="K15" i="97"/>
  <c r="I16" i="97"/>
  <c r="L16" i="97"/>
  <c r="M16" i="97"/>
  <c r="K17" i="97"/>
  <c r="L17" i="97"/>
  <c r="M17" i="97"/>
  <c r="I18" i="97"/>
  <c r="K18" i="97"/>
  <c r="L18" i="97"/>
  <c r="M18" i="97"/>
  <c r="I19" i="97"/>
  <c r="K19" i="97"/>
  <c r="L19" i="97"/>
  <c r="M19" i="97"/>
  <c r="I20" i="97"/>
  <c r="K20" i="97"/>
  <c r="L20" i="97"/>
  <c r="M20" i="97"/>
  <c r="I21" i="97"/>
  <c r="K21" i="97"/>
  <c r="L21" i="97"/>
  <c r="M21" i="97"/>
  <c r="I22" i="97"/>
  <c r="K22" i="97"/>
  <c r="L22" i="97"/>
  <c r="M22" i="97"/>
  <c r="I23" i="97"/>
  <c r="K23" i="97"/>
  <c r="L23" i="97"/>
  <c r="M23" i="97"/>
  <c r="I24" i="97"/>
  <c r="K24" i="97"/>
  <c r="L24" i="97"/>
  <c r="M24" i="97"/>
  <c r="I25" i="97"/>
  <c r="K25" i="97"/>
  <c r="L25" i="97"/>
  <c r="M25" i="97"/>
  <c r="I26" i="97"/>
  <c r="K26" i="97"/>
  <c r="L26" i="97"/>
  <c r="M26" i="97"/>
  <c r="I27" i="97"/>
  <c r="K27" i="97"/>
  <c r="L27" i="97"/>
  <c r="M27" i="97"/>
  <c r="I28" i="97"/>
  <c r="K28" i="97"/>
  <c r="L28" i="97"/>
  <c r="M28" i="97"/>
  <c r="I29" i="97"/>
  <c r="K29" i="97"/>
  <c r="L29" i="97"/>
  <c r="M29" i="97"/>
  <c r="I30" i="97"/>
  <c r="K30" i="97"/>
  <c r="L30" i="97"/>
  <c r="M30" i="97"/>
  <c r="I31" i="97"/>
  <c r="K31" i="97"/>
  <c r="L31" i="97"/>
  <c r="M31" i="97"/>
  <c r="I32" i="97"/>
  <c r="K32" i="97"/>
  <c r="L32" i="97"/>
  <c r="M32" i="97"/>
  <c r="I33" i="97"/>
  <c r="K33" i="97"/>
  <c r="L33" i="97"/>
  <c r="M33" i="97"/>
  <c r="I34" i="97"/>
  <c r="K34" i="97"/>
  <c r="L34" i="97"/>
  <c r="M34" i="97"/>
  <c r="I35" i="97"/>
  <c r="K35" i="97"/>
  <c r="L35" i="97"/>
  <c r="M35" i="97"/>
  <c r="I36" i="97"/>
  <c r="K36" i="97"/>
  <c r="L36" i="97"/>
  <c r="M36" i="97"/>
  <c r="I37" i="97"/>
  <c r="K37" i="97"/>
  <c r="L37" i="97"/>
  <c r="M37" i="97"/>
  <c r="I38" i="97"/>
  <c r="K38" i="97"/>
  <c r="L38" i="97"/>
  <c r="M38" i="97"/>
  <c r="I39" i="97"/>
  <c r="K39" i="97"/>
  <c r="L39" i="97"/>
  <c r="M39" i="97"/>
  <c r="I40" i="97"/>
  <c r="K40" i="97"/>
  <c r="L40" i="97"/>
  <c r="M40" i="97"/>
  <c r="I41" i="97"/>
  <c r="K41" i="97"/>
  <c r="L41" i="97"/>
  <c r="M41" i="97"/>
  <c r="I42" i="97"/>
  <c r="K42" i="97"/>
  <c r="L42" i="97"/>
  <c r="M42" i="97"/>
  <c r="I43" i="97"/>
  <c r="K43" i="97"/>
  <c r="L43" i="97"/>
  <c r="M43" i="97"/>
  <c r="I44" i="97"/>
  <c r="K44" i="97"/>
  <c r="L44" i="97"/>
  <c r="M44" i="97"/>
  <c r="I45" i="97"/>
  <c r="K45" i="97"/>
  <c r="L45" i="97"/>
  <c r="M45" i="97"/>
  <c r="I46" i="97"/>
  <c r="K46" i="97"/>
  <c r="L46" i="97"/>
  <c r="M46" i="97"/>
  <c r="I47" i="97"/>
  <c r="K47" i="97"/>
  <c r="L47" i="97"/>
  <c r="M47" i="97"/>
  <c r="I48" i="97"/>
  <c r="K48" i="97"/>
  <c r="L48" i="97"/>
  <c r="M48" i="97"/>
  <c r="I49" i="97"/>
  <c r="K49" i="97"/>
  <c r="L49" i="97"/>
  <c r="M49" i="97"/>
  <c r="I50" i="97"/>
  <c r="K50" i="97"/>
  <c r="L50" i="97"/>
  <c r="M50" i="97"/>
  <c r="I51" i="97"/>
  <c r="K51" i="97"/>
  <c r="L51" i="97"/>
  <c r="M51" i="97"/>
  <c r="I52" i="97"/>
  <c r="K52" i="97"/>
  <c r="L52" i="97"/>
  <c r="M52" i="97"/>
  <c r="I53" i="97"/>
  <c r="K53" i="97"/>
  <c r="L53" i="97"/>
  <c r="M53" i="97"/>
  <c r="I54" i="97"/>
  <c r="K54" i="97"/>
  <c r="L54" i="97"/>
  <c r="M54" i="97"/>
  <c r="I55" i="97"/>
  <c r="K55" i="97"/>
  <c r="L55" i="97"/>
  <c r="M55" i="97"/>
  <c r="I56" i="97"/>
  <c r="K56" i="97"/>
  <c r="L56" i="97"/>
  <c r="M56" i="97"/>
  <c r="I57" i="97"/>
  <c r="K57" i="97"/>
  <c r="L57" i="97"/>
  <c r="M57" i="97"/>
  <c r="I58" i="97"/>
  <c r="K58" i="97"/>
  <c r="L58" i="97"/>
  <c r="M58" i="97"/>
  <c r="I59" i="97"/>
  <c r="K59" i="97"/>
  <c r="L59" i="97"/>
  <c r="M59" i="97"/>
  <c r="I60" i="97"/>
  <c r="K60" i="97"/>
  <c r="L60" i="97"/>
  <c r="M60" i="97"/>
  <c r="I61" i="97"/>
  <c r="K61" i="97"/>
  <c r="L61" i="97"/>
  <c r="M61" i="97"/>
  <c r="I62" i="97"/>
  <c r="K62" i="97"/>
  <c r="L62" i="97"/>
  <c r="M62" i="97"/>
  <c r="I63" i="97"/>
  <c r="K63" i="97"/>
  <c r="L63" i="97"/>
  <c r="M63" i="97"/>
  <c r="I64" i="97"/>
  <c r="K64" i="97"/>
  <c r="L64" i="97"/>
  <c r="M64" i="97"/>
  <c r="I65" i="97"/>
  <c r="K65" i="97"/>
  <c r="L65" i="97"/>
  <c r="M65" i="97"/>
  <c r="I66" i="97"/>
  <c r="K66" i="97"/>
  <c r="L66" i="97"/>
  <c r="M66" i="97"/>
  <c r="I67" i="97"/>
  <c r="K67" i="97"/>
  <c r="L67" i="97"/>
  <c r="M67" i="97"/>
  <c r="I68" i="97"/>
  <c r="K68" i="97"/>
  <c r="L68" i="97"/>
  <c r="M68" i="97"/>
  <c r="I69" i="97"/>
  <c r="K69" i="97"/>
  <c r="L69" i="97"/>
  <c r="M69" i="97"/>
  <c r="I70" i="97"/>
  <c r="K70" i="97"/>
  <c r="L70" i="97"/>
  <c r="M70" i="97"/>
  <c r="I71" i="97"/>
  <c r="K71" i="97"/>
  <c r="L71" i="97"/>
  <c r="M71" i="97"/>
  <c r="I72" i="97"/>
  <c r="K72" i="97"/>
  <c r="L72" i="97"/>
  <c r="M72" i="97"/>
  <c r="I73" i="97"/>
  <c r="K73" i="97"/>
  <c r="L73" i="97"/>
  <c r="M73" i="97"/>
  <c r="I74" i="97"/>
  <c r="K74" i="97"/>
  <c r="L74" i="97"/>
  <c r="M74" i="97"/>
  <c r="I75" i="97"/>
  <c r="K75" i="97"/>
  <c r="L75" i="97"/>
  <c r="M75" i="97"/>
  <c r="I76" i="97"/>
  <c r="K76" i="97"/>
  <c r="L76" i="97"/>
  <c r="M76" i="97"/>
  <c r="I77" i="97"/>
  <c r="K77" i="97"/>
  <c r="L77" i="97"/>
  <c r="M77" i="97"/>
  <c r="I78" i="97"/>
  <c r="K78" i="97"/>
  <c r="L78" i="97"/>
  <c r="M78" i="97"/>
  <c r="I79" i="97"/>
  <c r="K79" i="97"/>
  <c r="L79" i="97"/>
  <c r="M79" i="97"/>
  <c r="I80" i="97"/>
  <c r="K80" i="97"/>
  <c r="L80" i="97"/>
  <c r="M80" i="97"/>
  <c r="I81" i="97"/>
  <c r="K81" i="97"/>
  <c r="L81" i="97"/>
  <c r="M81" i="97"/>
  <c r="I82" i="97"/>
  <c r="K82" i="97"/>
  <c r="L82" i="97"/>
  <c r="M82" i="97"/>
  <c r="I83" i="97"/>
  <c r="K83" i="97"/>
  <c r="L83" i="97"/>
  <c r="M83" i="97"/>
  <c r="I84" i="97"/>
  <c r="K84" i="97"/>
  <c r="L84" i="97"/>
  <c r="M84" i="97"/>
  <c r="I85" i="97"/>
  <c r="K85" i="97"/>
  <c r="L85" i="97"/>
  <c r="M85" i="97"/>
  <c r="I86" i="97"/>
  <c r="K86" i="97"/>
  <c r="L86" i="97"/>
  <c r="M86" i="97"/>
  <c r="I87" i="97"/>
  <c r="K87" i="97"/>
  <c r="L87" i="97"/>
  <c r="M87" i="97"/>
  <c r="I88" i="97"/>
  <c r="K88" i="97"/>
  <c r="L88" i="97"/>
  <c r="M88" i="97"/>
  <c r="I89" i="97"/>
  <c r="K89" i="97"/>
  <c r="L89" i="97"/>
  <c r="M89" i="97"/>
  <c r="I90" i="97"/>
  <c r="K90" i="97"/>
  <c r="L90" i="97"/>
  <c r="M90" i="97"/>
  <c r="I91" i="97"/>
  <c r="K91" i="97"/>
  <c r="L91" i="97"/>
  <c r="M91" i="97"/>
  <c r="I92" i="97"/>
  <c r="K92" i="97"/>
  <c r="L92" i="97"/>
  <c r="M92" i="97"/>
  <c r="I93" i="97"/>
  <c r="K93" i="97"/>
  <c r="L93" i="97"/>
  <c r="M93" i="97"/>
  <c r="I94" i="97"/>
  <c r="K94" i="97"/>
  <c r="L94" i="97"/>
  <c r="M94" i="97"/>
  <c r="I95" i="97"/>
  <c r="K95" i="97"/>
  <c r="L95" i="97"/>
  <c r="M95" i="97"/>
  <c r="I96" i="97"/>
  <c r="K96" i="97"/>
  <c r="L96" i="97"/>
  <c r="M96" i="97"/>
  <c r="I97" i="97"/>
  <c r="K97" i="97"/>
  <c r="L97" i="97"/>
  <c r="M97" i="97"/>
  <c r="I98" i="97"/>
  <c r="K98" i="97"/>
  <c r="L98" i="97"/>
  <c r="M98" i="97"/>
  <c r="I99" i="97"/>
  <c r="K99" i="97"/>
  <c r="L99" i="97"/>
  <c r="M99" i="97"/>
  <c r="I100" i="97"/>
  <c r="K100" i="97"/>
  <c r="L100" i="97"/>
  <c r="M100" i="97"/>
  <c r="I101" i="97"/>
  <c r="K101" i="97"/>
  <c r="L101" i="97"/>
  <c r="M101" i="97"/>
  <c r="I102" i="97"/>
  <c r="K102" i="97"/>
  <c r="L102" i="97"/>
  <c r="M102" i="97"/>
  <c r="I103" i="97"/>
  <c r="K103" i="97"/>
  <c r="L103" i="97"/>
  <c r="M103" i="97"/>
  <c r="I104" i="97"/>
  <c r="K104" i="97"/>
  <c r="L104" i="97"/>
  <c r="M104" i="97"/>
  <c r="I105" i="97"/>
  <c r="K105" i="97"/>
  <c r="L105" i="97"/>
  <c r="M105" i="97"/>
  <c r="I106" i="97"/>
  <c r="K106" i="97"/>
  <c r="L106" i="97"/>
  <c r="M106" i="97"/>
  <c r="I107" i="97"/>
  <c r="K107" i="97"/>
  <c r="L107" i="97"/>
  <c r="M107" i="97"/>
  <c r="I108" i="97"/>
  <c r="K108" i="97"/>
  <c r="L108" i="97"/>
  <c r="M108" i="97"/>
  <c r="I109" i="97"/>
  <c r="K109" i="97"/>
  <c r="L109" i="97"/>
  <c r="M109" i="97"/>
  <c r="I110" i="97"/>
  <c r="K110" i="97"/>
  <c r="L110" i="97"/>
  <c r="M110" i="97"/>
  <c r="I111" i="97"/>
  <c r="K111" i="97"/>
  <c r="L111" i="97"/>
  <c r="M111" i="97"/>
  <c r="I112" i="97"/>
  <c r="K112" i="97"/>
  <c r="L112" i="97"/>
  <c r="M112" i="97"/>
  <c r="I113" i="97"/>
  <c r="K113" i="97"/>
  <c r="L113" i="97"/>
  <c r="M113" i="97"/>
  <c r="I114" i="97"/>
  <c r="K114" i="97"/>
  <c r="L114" i="97"/>
  <c r="M114" i="97"/>
  <c r="I115" i="97"/>
  <c r="K115" i="97"/>
  <c r="L115" i="97"/>
  <c r="M115" i="97"/>
  <c r="I116" i="97"/>
  <c r="K116" i="97"/>
  <c r="L116" i="97"/>
  <c r="M116" i="97"/>
  <c r="I117" i="97"/>
  <c r="K117" i="97"/>
  <c r="L117" i="97"/>
  <c r="M117" i="97"/>
  <c r="I118" i="97"/>
  <c r="K118" i="97"/>
  <c r="L118" i="97"/>
  <c r="M118" i="97"/>
  <c r="I119" i="97"/>
  <c r="K119" i="97"/>
  <c r="L119" i="97"/>
  <c r="M119" i="97"/>
  <c r="I120" i="97"/>
  <c r="K120" i="97"/>
  <c r="L120" i="97"/>
  <c r="M120" i="97"/>
  <c r="I121" i="97"/>
  <c r="K121" i="97"/>
  <c r="L121" i="97"/>
  <c r="M121" i="97"/>
  <c r="I122" i="97"/>
  <c r="K122" i="97"/>
  <c r="L122" i="97"/>
  <c r="M122" i="97"/>
  <c r="I123" i="97"/>
  <c r="K123" i="97"/>
  <c r="L123" i="97"/>
  <c r="M123" i="97"/>
  <c r="I124" i="97"/>
  <c r="K124" i="97"/>
  <c r="L124" i="97"/>
  <c r="M124" i="97"/>
  <c r="I125" i="97"/>
  <c r="K125" i="97"/>
  <c r="L125" i="97"/>
  <c r="M125" i="97"/>
  <c r="I126" i="97"/>
  <c r="K126" i="97"/>
  <c r="L126" i="97"/>
  <c r="M126" i="97"/>
  <c r="I127" i="97"/>
  <c r="K127" i="97"/>
  <c r="L127" i="97"/>
  <c r="M127" i="97"/>
  <c r="I128" i="97"/>
  <c r="K128" i="97"/>
  <c r="L128" i="97"/>
  <c r="M128" i="97"/>
  <c r="I129" i="97"/>
  <c r="K129" i="97"/>
  <c r="L129" i="97"/>
  <c r="M129" i="97"/>
  <c r="I130" i="97"/>
  <c r="K130" i="97"/>
  <c r="L130" i="97"/>
  <c r="M130" i="97"/>
  <c r="I131" i="97"/>
  <c r="K131" i="97"/>
  <c r="L131" i="97"/>
  <c r="M131" i="97"/>
  <c r="I132" i="97"/>
  <c r="K132" i="97"/>
  <c r="L132" i="97"/>
  <c r="M132" i="97"/>
  <c r="I133" i="97"/>
  <c r="K133" i="97"/>
  <c r="L133" i="97"/>
  <c r="M133" i="97"/>
  <c r="I134" i="97"/>
  <c r="K134" i="97"/>
  <c r="L134" i="97"/>
  <c r="M134" i="97"/>
  <c r="I135" i="97"/>
  <c r="K135" i="97"/>
  <c r="L135" i="97"/>
  <c r="M135" i="97"/>
  <c r="I136" i="97"/>
  <c r="K136" i="97"/>
  <c r="L136" i="97"/>
  <c r="M136" i="97"/>
  <c r="I137" i="97"/>
  <c r="K137" i="97"/>
  <c r="L137" i="97"/>
  <c r="M137" i="97"/>
  <c r="I138" i="97"/>
  <c r="K138" i="97"/>
  <c r="L138" i="97"/>
  <c r="M138" i="97"/>
  <c r="I139" i="97"/>
  <c r="K139" i="97"/>
  <c r="L139" i="97"/>
  <c r="M139" i="97"/>
  <c r="I140" i="97"/>
  <c r="K140" i="97"/>
  <c r="L140" i="97"/>
  <c r="M140" i="97"/>
  <c r="I141" i="97"/>
  <c r="K141" i="97"/>
  <c r="L141" i="97"/>
  <c r="M141" i="97"/>
  <c r="I142" i="97"/>
  <c r="K142" i="97"/>
  <c r="L142" i="97"/>
  <c r="M142" i="97"/>
  <c r="I143" i="97"/>
  <c r="K143" i="97"/>
  <c r="L143" i="97"/>
  <c r="M143" i="97"/>
  <c r="I144" i="97"/>
  <c r="K144" i="97"/>
  <c r="L144" i="97"/>
  <c r="M144" i="97"/>
  <c r="I145" i="97"/>
  <c r="K145" i="97"/>
  <c r="L145" i="97"/>
  <c r="M145" i="97"/>
  <c r="I146" i="97"/>
  <c r="K146" i="97"/>
  <c r="L146" i="97"/>
  <c r="M146" i="97"/>
  <c r="I147" i="97"/>
  <c r="K147" i="97"/>
  <c r="L147" i="97"/>
  <c r="M147" i="97"/>
  <c r="I148" i="97"/>
  <c r="K148" i="97"/>
  <c r="L148" i="97"/>
  <c r="M148" i="97"/>
  <c r="I149" i="97"/>
  <c r="K149" i="97"/>
  <c r="L149" i="97"/>
  <c r="M149" i="97"/>
  <c r="I150" i="97"/>
  <c r="K150" i="97"/>
  <c r="L150" i="97"/>
  <c r="M150" i="97"/>
  <c r="I151" i="97"/>
  <c r="K151" i="97"/>
  <c r="L151" i="97"/>
  <c r="M151" i="97"/>
  <c r="I152" i="97"/>
  <c r="K152" i="97"/>
  <c r="L152" i="97"/>
  <c r="M152" i="97"/>
  <c r="I153" i="97"/>
  <c r="K153" i="97"/>
  <c r="L153" i="97"/>
  <c r="M153" i="97"/>
  <c r="I154" i="97"/>
  <c r="K154" i="97"/>
  <c r="L154" i="97"/>
  <c r="M154" i="97"/>
  <c r="I155" i="97"/>
  <c r="K155" i="97"/>
  <c r="L155" i="97"/>
  <c r="M155" i="97"/>
  <c r="I156" i="97"/>
  <c r="K156" i="97"/>
  <c r="L156" i="97"/>
  <c r="M156" i="97"/>
  <c r="I157" i="97"/>
  <c r="K157" i="97"/>
  <c r="L157" i="97"/>
  <c r="M157" i="97"/>
  <c r="I158" i="97"/>
  <c r="K158" i="97"/>
  <c r="L158" i="97"/>
  <c r="M158" i="97"/>
  <c r="I159" i="97"/>
  <c r="K159" i="97"/>
  <c r="L159" i="97"/>
  <c r="M159" i="97"/>
  <c r="I160" i="97"/>
  <c r="K160" i="97"/>
  <c r="L160" i="97"/>
  <c r="M160" i="97"/>
  <c r="I161" i="97"/>
  <c r="K161" i="97"/>
  <c r="L161" i="97"/>
  <c r="M161" i="97"/>
  <c r="I162" i="97"/>
  <c r="K162" i="97"/>
  <c r="L162" i="97"/>
  <c r="M162" i="97"/>
  <c r="I163" i="97"/>
  <c r="K163" i="97"/>
  <c r="L163" i="97"/>
  <c r="M163" i="97"/>
  <c r="I164" i="97"/>
  <c r="K164" i="97"/>
  <c r="L164" i="97"/>
  <c r="M164" i="97"/>
  <c r="I165" i="97"/>
  <c r="K165" i="97"/>
  <c r="L165" i="97"/>
  <c r="M165" i="97"/>
  <c r="I166" i="97"/>
  <c r="K166" i="97"/>
  <c r="L166" i="97"/>
  <c r="M166" i="97"/>
  <c r="I167" i="97"/>
  <c r="K167" i="97"/>
  <c r="L167" i="97"/>
  <c r="M167" i="97"/>
  <c r="I168" i="97"/>
  <c r="K168" i="97"/>
  <c r="L168" i="97"/>
  <c r="M168" i="97"/>
  <c r="I169" i="97"/>
  <c r="K169" i="97"/>
  <c r="L169" i="97"/>
  <c r="M169" i="97"/>
  <c r="I170" i="97"/>
  <c r="K170" i="97"/>
  <c r="L170" i="97"/>
  <c r="M170" i="97"/>
  <c r="I171" i="97"/>
  <c r="K171" i="97"/>
  <c r="L171" i="97"/>
  <c r="M171" i="97"/>
  <c r="I172" i="97"/>
  <c r="K172" i="97"/>
  <c r="L172" i="97"/>
  <c r="M172" i="97"/>
  <c r="I173" i="97"/>
  <c r="K173" i="97"/>
  <c r="L173" i="97"/>
  <c r="M173" i="97"/>
  <c r="I174" i="97"/>
  <c r="K174" i="97"/>
  <c r="L174" i="97"/>
  <c r="M174" i="97"/>
  <c r="I175" i="97"/>
  <c r="K175" i="97"/>
  <c r="L175" i="97"/>
  <c r="M175" i="97"/>
  <c r="I176" i="97"/>
  <c r="K176" i="97"/>
  <c r="L176" i="97"/>
  <c r="M176" i="97"/>
  <c r="I177" i="97"/>
  <c r="K177" i="97"/>
  <c r="L177" i="97"/>
  <c r="M177" i="97"/>
  <c r="I178" i="97"/>
  <c r="K178" i="97"/>
  <c r="L178" i="97"/>
  <c r="M178" i="97"/>
  <c r="I179" i="97"/>
  <c r="K179" i="97"/>
  <c r="L179" i="97"/>
  <c r="M179" i="97"/>
  <c r="I180" i="97"/>
  <c r="K180" i="97"/>
  <c r="L180" i="97"/>
  <c r="M180" i="97"/>
  <c r="I181" i="97"/>
  <c r="K181" i="97"/>
  <c r="L181" i="97"/>
  <c r="M181" i="97"/>
  <c r="I182" i="97"/>
  <c r="K182" i="97"/>
  <c r="L182" i="97"/>
  <c r="M182" i="97"/>
  <c r="I183" i="97"/>
  <c r="K183" i="97"/>
  <c r="L183" i="97"/>
  <c r="M183" i="97"/>
  <c r="I184" i="97"/>
  <c r="K184" i="97"/>
  <c r="L184" i="97"/>
  <c r="M184" i="97"/>
  <c r="I185" i="97"/>
  <c r="K185" i="97"/>
  <c r="L185" i="97"/>
  <c r="M185" i="97"/>
  <c r="I186" i="97"/>
  <c r="K186" i="97"/>
  <c r="L186" i="97"/>
  <c r="M186" i="97"/>
  <c r="I187" i="97"/>
  <c r="K187" i="97"/>
  <c r="L187" i="97"/>
  <c r="M187" i="97"/>
  <c r="I188" i="97"/>
  <c r="K188" i="97"/>
  <c r="L188" i="97"/>
  <c r="M188" i="97"/>
  <c r="I189" i="97"/>
  <c r="K189" i="97"/>
  <c r="L189" i="97"/>
  <c r="M189" i="97"/>
  <c r="I190" i="97"/>
  <c r="K190" i="97"/>
  <c r="L190" i="97"/>
  <c r="M190" i="97"/>
  <c r="I191" i="97"/>
  <c r="K191" i="97"/>
  <c r="L191" i="97"/>
  <c r="M191" i="97"/>
  <c r="I192" i="97"/>
  <c r="K192" i="97"/>
  <c r="L192" i="97"/>
  <c r="M192" i="97"/>
  <c r="I193" i="97"/>
  <c r="K193" i="97"/>
  <c r="L193" i="97"/>
  <c r="M193" i="97"/>
  <c r="I194" i="97"/>
  <c r="K194" i="97"/>
  <c r="L194" i="97"/>
  <c r="M194" i="97"/>
  <c r="I195" i="97"/>
  <c r="K195" i="97"/>
  <c r="L195" i="97"/>
  <c r="M195" i="97"/>
  <c r="I196" i="97"/>
  <c r="K196" i="97"/>
  <c r="L196" i="97"/>
  <c r="M196" i="97"/>
  <c r="I197" i="97"/>
  <c r="K197" i="97"/>
  <c r="L197" i="97"/>
  <c r="M197" i="97"/>
  <c r="I198" i="97"/>
  <c r="K198" i="97"/>
  <c r="L198" i="97"/>
  <c r="M198" i="97"/>
  <c r="I199" i="97"/>
  <c r="K199" i="97"/>
  <c r="L199" i="97"/>
  <c r="M199" i="97"/>
  <c r="I200" i="97"/>
  <c r="K200" i="97"/>
  <c r="L200" i="97"/>
  <c r="M200" i="97"/>
  <c r="I201" i="97"/>
  <c r="K201" i="97"/>
  <c r="L201" i="97"/>
  <c r="M201" i="97"/>
  <c r="I202" i="97"/>
  <c r="K202" i="97"/>
  <c r="L202" i="97"/>
  <c r="M202" i="97"/>
  <c r="I203" i="97"/>
  <c r="K203" i="97"/>
  <c r="L203" i="97"/>
  <c r="M203" i="97"/>
  <c r="I204" i="97"/>
  <c r="K204" i="97"/>
  <c r="L204" i="97"/>
  <c r="M204" i="97"/>
  <c r="I205" i="97"/>
  <c r="K205" i="97"/>
  <c r="L205" i="97"/>
  <c r="M205" i="97"/>
  <c r="I206" i="97"/>
  <c r="K206" i="97"/>
  <c r="L206" i="97"/>
  <c r="M206" i="97"/>
  <c r="I207" i="97"/>
  <c r="K207" i="97"/>
  <c r="L207" i="97"/>
  <c r="M207" i="97"/>
  <c r="I208" i="97"/>
  <c r="K208" i="97"/>
  <c r="L208" i="97"/>
  <c r="M208" i="97"/>
  <c r="I209" i="97"/>
  <c r="K209" i="97"/>
  <c r="L209" i="97"/>
  <c r="M209" i="97"/>
  <c r="I210" i="97"/>
  <c r="K210" i="97"/>
  <c r="L210" i="97"/>
  <c r="M210" i="97"/>
  <c r="I211" i="97"/>
  <c r="K211" i="97"/>
  <c r="L211" i="97"/>
  <c r="M211" i="97"/>
  <c r="I212" i="97"/>
  <c r="K212" i="97"/>
  <c r="L212" i="97"/>
  <c r="M212" i="97"/>
  <c r="I213" i="97"/>
  <c r="K213" i="97"/>
  <c r="L213" i="97"/>
  <c r="M213" i="97"/>
  <c r="I214" i="97"/>
  <c r="K214" i="97"/>
  <c r="L214" i="97"/>
  <c r="M214" i="97"/>
  <c r="I215" i="97"/>
  <c r="K215" i="97"/>
  <c r="L215" i="97"/>
  <c r="M215" i="97"/>
  <c r="I216" i="97"/>
  <c r="K216" i="97"/>
  <c r="L216" i="97"/>
  <c r="M216" i="97"/>
  <c r="I217" i="97"/>
  <c r="K217" i="97"/>
  <c r="L217" i="97"/>
  <c r="M217" i="97"/>
  <c r="I218" i="97"/>
  <c r="K218" i="97"/>
  <c r="L218" i="97"/>
  <c r="M218" i="97"/>
  <c r="I219" i="97"/>
  <c r="K219" i="97"/>
  <c r="L219" i="97"/>
  <c r="M219" i="97"/>
  <c r="I220" i="97"/>
  <c r="K220" i="97"/>
  <c r="L220" i="97"/>
  <c r="M220" i="97"/>
  <c r="I221" i="97"/>
  <c r="K221" i="97"/>
  <c r="L221" i="97"/>
  <c r="M221" i="97"/>
  <c r="I222" i="97"/>
  <c r="K222" i="97"/>
  <c r="L222" i="97"/>
  <c r="M222" i="97"/>
  <c r="I223" i="97"/>
  <c r="K223" i="97"/>
  <c r="L223" i="97"/>
  <c r="M223" i="97"/>
  <c r="I224" i="97"/>
  <c r="K224" i="97"/>
  <c r="L224" i="97"/>
  <c r="M224" i="97"/>
  <c r="I225" i="97"/>
  <c r="K225" i="97"/>
  <c r="L225" i="97"/>
  <c r="M225" i="97"/>
  <c r="I226" i="97"/>
  <c r="K226" i="97"/>
  <c r="L226" i="97"/>
  <c r="M226" i="97"/>
  <c r="I227" i="97"/>
  <c r="K227" i="97"/>
  <c r="L227" i="97"/>
  <c r="M227" i="97"/>
  <c r="I228" i="97"/>
  <c r="K228" i="97"/>
  <c r="L228" i="97"/>
  <c r="M228" i="97"/>
  <c r="I229" i="97"/>
  <c r="K229" i="97"/>
  <c r="L229" i="97"/>
  <c r="M229" i="97"/>
  <c r="I230" i="97"/>
  <c r="K230" i="97"/>
  <c r="L230" i="97"/>
  <c r="M230" i="97"/>
  <c r="I231" i="97"/>
  <c r="K231" i="97"/>
  <c r="L231" i="97"/>
  <c r="M231" i="97"/>
  <c r="I232" i="97"/>
  <c r="K232" i="97"/>
  <c r="L232" i="97"/>
  <c r="M232" i="97"/>
  <c r="I233" i="97"/>
  <c r="K233" i="97"/>
  <c r="L233" i="97"/>
  <c r="M233" i="97"/>
  <c r="I234" i="97"/>
  <c r="K234" i="97"/>
  <c r="L234" i="97"/>
  <c r="M234" i="97"/>
  <c r="I235" i="97"/>
  <c r="K235" i="97"/>
  <c r="L235" i="97"/>
  <c r="M235" i="97"/>
  <c r="I236" i="97"/>
  <c r="K236" i="97"/>
  <c r="L236" i="97"/>
  <c r="M236" i="97"/>
  <c r="I237" i="97"/>
  <c r="K237" i="97"/>
  <c r="L237" i="97"/>
  <c r="M237" i="97"/>
  <c r="I238" i="97"/>
  <c r="K238" i="97"/>
  <c r="L238" i="97"/>
  <c r="M238" i="97"/>
  <c r="I239" i="97"/>
  <c r="K239" i="97"/>
  <c r="L239" i="97"/>
  <c r="M239" i="97"/>
  <c r="I240" i="97"/>
  <c r="K240" i="97"/>
  <c r="L240" i="97"/>
  <c r="M240" i="97"/>
  <c r="I241" i="97"/>
  <c r="K241" i="97"/>
  <c r="L241" i="97"/>
  <c r="M241" i="97"/>
  <c r="I242" i="97"/>
  <c r="K242" i="97"/>
  <c r="L242" i="97"/>
  <c r="M242" i="97"/>
  <c r="I243" i="97"/>
  <c r="K243" i="97"/>
  <c r="L243" i="97"/>
  <c r="M243" i="97"/>
  <c r="I244" i="97"/>
  <c r="K244" i="97"/>
  <c r="L244" i="97"/>
  <c r="M244" i="97"/>
  <c r="I245" i="97"/>
  <c r="K245" i="97"/>
  <c r="L245" i="97"/>
  <c r="M245" i="97"/>
  <c r="I246" i="97"/>
  <c r="K246" i="97"/>
  <c r="L246" i="97"/>
  <c r="M246" i="97"/>
  <c r="I247" i="97"/>
  <c r="K247" i="97"/>
  <c r="L247" i="97"/>
  <c r="M247" i="97"/>
  <c r="I248" i="97"/>
  <c r="K248" i="97"/>
  <c r="L248" i="97"/>
  <c r="M248" i="97"/>
  <c r="I249" i="97"/>
  <c r="K249" i="97"/>
  <c r="L249" i="97"/>
  <c r="M249" i="97"/>
  <c r="I250" i="97"/>
  <c r="K250" i="97"/>
  <c r="L250" i="97"/>
  <c r="M250" i="97"/>
  <c r="I251" i="97"/>
  <c r="K251" i="97"/>
  <c r="L251" i="97"/>
  <c r="M251" i="97"/>
  <c r="I252" i="97"/>
  <c r="K252" i="97"/>
  <c r="L252" i="97"/>
  <c r="M252" i="97"/>
  <c r="I253" i="97"/>
  <c r="K253" i="97"/>
  <c r="L253" i="97"/>
  <c r="M253" i="97"/>
  <c r="I254" i="97"/>
  <c r="K254" i="97"/>
  <c r="L254" i="97"/>
  <c r="M254" i="97"/>
  <c r="I255" i="97"/>
  <c r="K255" i="97"/>
  <c r="L255" i="97"/>
  <c r="M255" i="97"/>
  <c r="I256" i="97"/>
  <c r="K256" i="97"/>
  <c r="L256" i="97"/>
  <c r="M256" i="97"/>
  <c r="I257" i="97"/>
  <c r="K257" i="97"/>
  <c r="L257" i="97"/>
  <c r="M257" i="97"/>
  <c r="I258" i="97"/>
  <c r="K258" i="97"/>
  <c r="L258" i="97"/>
  <c r="M258" i="97"/>
  <c r="I259" i="97"/>
  <c r="K259" i="97"/>
  <c r="L259" i="97"/>
  <c r="M259" i="97"/>
  <c r="I260" i="97"/>
  <c r="K260" i="97"/>
  <c r="L260" i="97"/>
  <c r="M260" i="97"/>
  <c r="I261" i="97"/>
  <c r="K261" i="97"/>
  <c r="L261" i="97"/>
  <c r="M261" i="97"/>
  <c r="I262" i="97"/>
  <c r="K262" i="97"/>
  <c r="L262" i="97"/>
  <c r="M262" i="97"/>
  <c r="I263" i="97"/>
  <c r="K263" i="97"/>
  <c r="L263" i="97"/>
  <c r="M263" i="97"/>
  <c r="I264" i="97"/>
  <c r="K264" i="97"/>
  <c r="L264" i="97"/>
  <c r="M264" i="97"/>
  <c r="I265" i="97"/>
  <c r="K265" i="97"/>
  <c r="L265" i="97"/>
  <c r="M265" i="97"/>
  <c r="I266" i="97"/>
  <c r="K266" i="97"/>
  <c r="L266" i="97"/>
  <c r="M266" i="97"/>
  <c r="I267" i="97"/>
  <c r="K267" i="97"/>
  <c r="L267" i="97"/>
  <c r="M267" i="97"/>
  <c r="I268" i="97"/>
  <c r="K268" i="97"/>
  <c r="L268" i="97"/>
  <c r="M268" i="97"/>
  <c r="I269" i="97"/>
  <c r="K269" i="97"/>
  <c r="L269" i="97"/>
  <c r="M269" i="97"/>
  <c r="I270" i="97"/>
  <c r="K270" i="97"/>
  <c r="L270" i="97"/>
  <c r="M270" i="97"/>
  <c r="I271" i="97"/>
  <c r="K271" i="97"/>
  <c r="L271" i="97"/>
  <c r="M271" i="97"/>
  <c r="I272" i="97"/>
  <c r="K272" i="97"/>
  <c r="L272" i="97"/>
  <c r="M272" i="97"/>
  <c r="I273" i="97"/>
  <c r="K273" i="97"/>
  <c r="L273" i="97"/>
  <c r="M273" i="97"/>
  <c r="I274" i="97"/>
  <c r="K274" i="97"/>
  <c r="L274" i="97"/>
  <c r="M274" i="97"/>
  <c r="I275" i="97"/>
  <c r="K275" i="97"/>
  <c r="L275" i="97"/>
  <c r="M275" i="97"/>
  <c r="I276" i="97"/>
  <c r="K276" i="97"/>
  <c r="L276" i="97"/>
  <c r="M276" i="97"/>
  <c r="I277" i="97"/>
  <c r="K277" i="97"/>
  <c r="L277" i="97"/>
  <c r="M277" i="97"/>
  <c r="I278" i="97"/>
  <c r="K278" i="97"/>
  <c r="L278" i="97"/>
  <c r="M278" i="97"/>
  <c r="I279" i="97"/>
  <c r="K279" i="97"/>
  <c r="L279" i="97"/>
  <c r="M279" i="97"/>
  <c r="I280" i="97"/>
  <c r="K280" i="97"/>
  <c r="L280" i="97"/>
  <c r="M280" i="97"/>
  <c r="I281" i="97"/>
  <c r="K281" i="97"/>
  <c r="L281" i="97"/>
  <c r="M281" i="97"/>
  <c r="I282" i="97"/>
  <c r="K282" i="97"/>
  <c r="L282" i="97"/>
  <c r="M282" i="97"/>
  <c r="I283" i="97"/>
  <c r="K283" i="97"/>
  <c r="L283" i="97"/>
  <c r="M283" i="97"/>
  <c r="I284" i="97"/>
  <c r="K284" i="97"/>
  <c r="L284" i="97"/>
  <c r="M284" i="97"/>
  <c r="I285" i="97"/>
  <c r="K285" i="97"/>
  <c r="L285" i="97"/>
  <c r="M285" i="97"/>
  <c r="I286" i="97"/>
  <c r="K286" i="97"/>
  <c r="L286" i="97"/>
  <c r="M286" i="97"/>
  <c r="I287" i="97"/>
  <c r="K287" i="97"/>
  <c r="L287" i="97"/>
  <c r="M287" i="97"/>
  <c r="I288" i="97"/>
  <c r="K288" i="97"/>
  <c r="L288" i="97"/>
  <c r="M288" i="97"/>
  <c r="I289" i="97"/>
  <c r="K289" i="97"/>
  <c r="L289" i="97"/>
  <c r="M289" i="97"/>
  <c r="I290" i="97"/>
  <c r="K290" i="97"/>
  <c r="L290" i="97"/>
  <c r="M290" i="97"/>
  <c r="I291" i="97"/>
  <c r="K291" i="97"/>
  <c r="L291" i="97"/>
  <c r="M291" i="97"/>
  <c r="I292" i="97"/>
  <c r="K292" i="97"/>
  <c r="L292" i="97"/>
  <c r="M292" i="97"/>
  <c r="I293" i="97"/>
  <c r="K293" i="97"/>
  <c r="L293" i="97"/>
  <c r="M293" i="97"/>
  <c r="I294" i="97"/>
  <c r="K294" i="97"/>
  <c r="L294" i="97"/>
  <c r="M294" i="97"/>
  <c r="I295" i="97"/>
  <c r="K295" i="97"/>
  <c r="L295" i="97"/>
  <c r="M295" i="97"/>
  <c r="I296" i="97"/>
  <c r="K296" i="97"/>
  <c r="L296" i="97"/>
  <c r="M296" i="97"/>
  <c r="I297" i="97"/>
  <c r="K297" i="97"/>
  <c r="L297" i="97"/>
  <c r="M297" i="97"/>
  <c r="I298" i="97"/>
  <c r="K298" i="97"/>
  <c r="L298" i="97"/>
  <c r="M298" i="97"/>
  <c r="I299" i="97"/>
  <c r="K299" i="97"/>
  <c r="L299" i="97"/>
  <c r="M299" i="97"/>
  <c r="I300" i="97"/>
  <c r="K300" i="97"/>
  <c r="L300" i="97"/>
  <c r="M300" i="97"/>
  <c r="I301" i="97"/>
  <c r="K301" i="97"/>
  <c r="L301" i="97"/>
  <c r="M301" i="97"/>
  <c r="I302" i="97"/>
  <c r="K302" i="97"/>
  <c r="L302" i="97"/>
  <c r="M302" i="97"/>
  <c r="I303" i="97"/>
  <c r="K303" i="97"/>
  <c r="L303" i="97"/>
  <c r="M303" i="97"/>
  <c r="I304" i="97"/>
  <c r="K304" i="97"/>
  <c r="L304" i="97"/>
  <c r="M304" i="97"/>
  <c r="I305" i="97"/>
  <c r="K305" i="97"/>
  <c r="L305" i="97"/>
  <c r="M305" i="97"/>
  <c r="I306" i="97"/>
  <c r="K306" i="97"/>
  <c r="L306" i="97"/>
  <c r="M306" i="97"/>
  <c r="I307" i="97"/>
  <c r="K307" i="97"/>
  <c r="L307" i="97"/>
  <c r="M307" i="97"/>
  <c r="I308" i="97"/>
  <c r="K308" i="97"/>
  <c r="L308" i="97"/>
  <c r="M308" i="97"/>
  <c r="I309" i="97"/>
  <c r="K309" i="97"/>
  <c r="L309" i="97"/>
  <c r="M309" i="97"/>
  <c r="I310" i="97"/>
  <c r="K310" i="97"/>
  <c r="L310" i="97"/>
  <c r="M310" i="97"/>
  <c r="I311" i="97"/>
  <c r="K311" i="97"/>
  <c r="L311" i="97"/>
  <c r="M311" i="97"/>
  <c r="I312" i="97"/>
  <c r="K312" i="97"/>
  <c r="L312" i="97"/>
  <c r="M312" i="97"/>
  <c r="I313" i="97"/>
  <c r="K313" i="97"/>
  <c r="L313" i="97"/>
  <c r="M313" i="97"/>
  <c r="I314" i="97"/>
  <c r="K314" i="97"/>
  <c r="L314" i="97"/>
  <c r="M314" i="97"/>
  <c r="I315" i="97"/>
  <c r="K315" i="97"/>
  <c r="L315" i="97"/>
  <c r="M315" i="97"/>
  <c r="I316" i="97"/>
  <c r="K316" i="97"/>
  <c r="L316" i="97"/>
  <c r="M316" i="97"/>
  <c r="I317" i="97"/>
  <c r="K317" i="97"/>
  <c r="L317" i="97"/>
  <c r="M317" i="97"/>
  <c r="I318" i="97"/>
  <c r="K318" i="97"/>
  <c r="L318" i="97"/>
  <c r="M318" i="97"/>
  <c r="I319" i="97"/>
  <c r="K319" i="97"/>
  <c r="L319" i="97"/>
  <c r="M319" i="97"/>
  <c r="I320" i="97"/>
  <c r="K320" i="97"/>
  <c r="L320" i="97"/>
  <c r="M320" i="97"/>
  <c r="I321" i="97"/>
  <c r="K321" i="97"/>
  <c r="L321" i="97"/>
  <c r="M321" i="97"/>
  <c r="I322" i="97"/>
  <c r="K322" i="97"/>
  <c r="L322" i="97"/>
  <c r="M322" i="97"/>
  <c r="I323" i="97"/>
  <c r="K323" i="97"/>
  <c r="L323" i="97"/>
  <c r="M323" i="97"/>
  <c r="I324" i="97"/>
  <c r="K324" i="97"/>
  <c r="L324" i="97"/>
  <c r="M324" i="97"/>
  <c r="I325" i="97"/>
  <c r="K325" i="97"/>
  <c r="L325" i="97"/>
  <c r="M325" i="97"/>
  <c r="I326" i="97"/>
  <c r="K326" i="97"/>
  <c r="L326" i="97"/>
  <c r="M326" i="97"/>
  <c r="I327" i="97"/>
  <c r="K327" i="97"/>
  <c r="L327" i="97"/>
  <c r="M327" i="97"/>
  <c r="I328" i="97"/>
  <c r="K328" i="97"/>
  <c r="L328" i="97"/>
  <c r="M328" i="97"/>
  <c r="I329" i="97"/>
  <c r="K329" i="97"/>
  <c r="L329" i="97"/>
  <c r="M329" i="97"/>
  <c r="I330" i="97"/>
  <c r="K330" i="97"/>
  <c r="L330" i="97"/>
  <c r="M330" i="97"/>
  <c r="I331" i="97"/>
  <c r="K331" i="97"/>
  <c r="L331" i="97"/>
  <c r="M331" i="97"/>
  <c r="I332" i="97"/>
  <c r="K332" i="97"/>
  <c r="L332" i="97"/>
  <c r="M332" i="97"/>
  <c r="I333" i="97"/>
  <c r="K333" i="97"/>
  <c r="L333" i="97"/>
  <c r="M333" i="97"/>
  <c r="I334" i="97"/>
  <c r="K334" i="97"/>
  <c r="L334" i="97"/>
  <c r="M334" i="97"/>
  <c r="I335" i="97"/>
  <c r="K335" i="97"/>
  <c r="L335" i="97"/>
  <c r="M335" i="97"/>
  <c r="I336" i="97"/>
  <c r="K336" i="97"/>
  <c r="L336" i="97"/>
  <c r="M336" i="97"/>
  <c r="I337" i="97"/>
  <c r="K337" i="97"/>
  <c r="L337" i="97"/>
  <c r="M337" i="97"/>
  <c r="I338" i="97"/>
  <c r="K338" i="97"/>
  <c r="L338" i="97"/>
  <c r="M338" i="97"/>
  <c r="I339" i="97"/>
  <c r="K339" i="97"/>
  <c r="L339" i="97"/>
  <c r="M339" i="97"/>
  <c r="I340" i="97"/>
  <c r="K340" i="97"/>
  <c r="L340" i="97"/>
  <c r="M340" i="97"/>
  <c r="I341" i="97"/>
  <c r="K341" i="97"/>
  <c r="L341" i="97"/>
  <c r="M341" i="97"/>
  <c r="I342" i="97"/>
  <c r="K342" i="97"/>
  <c r="L342" i="97"/>
  <c r="M342" i="97"/>
  <c r="I343" i="97"/>
  <c r="K343" i="97"/>
  <c r="L343" i="97"/>
  <c r="M343" i="97"/>
  <c r="I344" i="97"/>
  <c r="K344" i="97"/>
  <c r="L344" i="97"/>
  <c r="M344" i="97"/>
  <c r="I345" i="97"/>
  <c r="K345" i="97"/>
  <c r="L345" i="97"/>
  <c r="M345" i="97"/>
  <c r="I346" i="97"/>
  <c r="K346" i="97"/>
  <c r="L346" i="97"/>
  <c r="M346" i="97"/>
  <c r="I347" i="97"/>
  <c r="K347" i="97"/>
  <c r="L347" i="97"/>
  <c r="M347" i="97"/>
  <c r="I348" i="97"/>
  <c r="K348" i="97"/>
  <c r="L348" i="97"/>
  <c r="M348" i="97"/>
  <c r="I349" i="97"/>
  <c r="K349" i="97"/>
  <c r="L349" i="97"/>
  <c r="M349" i="97"/>
  <c r="I350" i="97"/>
  <c r="K350" i="97"/>
  <c r="L350" i="97"/>
  <c r="M350" i="97"/>
  <c r="I351" i="97"/>
  <c r="K351" i="97"/>
  <c r="L351" i="97"/>
  <c r="M351" i="97"/>
  <c r="I352" i="97"/>
  <c r="K352" i="97"/>
  <c r="L352" i="97"/>
  <c r="M352" i="97"/>
  <c r="I353" i="97"/>
  <c r="K353" i="97"/>
  <c r="L353" i="97"/>
  <c r="M353" i="97"/>
  <c r="I354" i="97"/>
  <c r="K354" i="97"/>
  <c r="L354" i="97"/>
  <c r="M354" i="97"/>
  <c r="I355" i="97"/>
  <c r="K355" i="97"/>
  <c r="L355" i="97"/>
  <c r="M355" i="97"/>
  <c r="I356" i="97"/>
  <c r="K356" i="97"/>
  <c r="L356" i="97"/>
  <c r="M356" i="97"/>
  <c r="I357" i="97"/>
  <c r="K357" i="97"/>
  <c r="L357" i="97"/>
  <c r="M357" i="97"/>
  <c r="I358" i="97"/>
  <c r="K358" i="97"/>
  <c r="L358" i="97"/>
  <c r="M358" i="97"/>
  <c r="I359" i="97"/>
  <c r="K359" i="97"/>
  <c r="L359" i="97"/>
  <c r="M359" i="97"/>
  <c r="I360" i="97"/>
  <c r="K360" i="97"/>
  <c r="L360" i="97"/>
  <c r="M360" i="97"/>
  <c r="I361" i="97"/>
  <c r="K361" i="97"/>
  <c r="L361" i="97"/>
  <c r="M361" i="97"/>
  <c r="I362" i="97"/>
  <c r="K362" i="97"/>
  <c r="L362" i="97"/>
  <c r="M362" i="97"/>
  <c r="I363" i="97"/>
  <c r="K363" i="97"/>
  <c r="L363" i="97"/>
  <c r="M363" i="97"/>
  <c r="I364" i="97"/>
  <c r="K364" i="97"/>
  <c r="L364" i="97"/>
  <c r="M364" i="97"/>
  <c r="I365" i="97"/>
  <c r="K365" i="97"/>
  <c r="L365" i="97"/>
  <c r="M365" i="97"/>
  <c r="I366" i="97"/>
  <c r="K366" i="97"/>
  <c r="L366" i="97"/>
  <c r="M366" i="97"/>
  <c r="I367" i="97"/>
  <c r="K367" i="97"/>
  <c r="L367" i="97"/>
  <c r="M367" i="97"/>
  <c r="I368" i="97"/>
  <c r="K368" i="97"/>
  <c r="L368" i="97"/>
  <c r="M368" i="97"/>
  <c r="I369" i="97"/>
  <c r="K369" i="97"/>
  <c r="L369" i="97"/>
  <c r="M369" i="97"/>
  <c r="I370" i="97"/>
  <c r="K370" i="97"/>
  <c r="L370" i="97"/>
  <c r="M370" i="97"/>
  <c r="I371" i="97"/>
  <c r="K371" i="97"/>
  <c r="L371" i="97"/>
  <c r="M371" i="97"/>
  <c r="I372" i="97"/>
  <c r="K372" i="97"/>
  <c r="L372" i="97"/>
  <c r="M372" i="97"/>
  <c r="I373" i="97"/>
  <c r="K373" i="97"/>
  <c r="L373" i="97"/>
  <c r="M373" i="97"/>
  <c r="I374" i="97"/>
  <c r="K374" i="97"/>
  <c r="L374" i="97"/>
  <c r="M374" i="97"/>
  <c r="I375" i="97"/>
  <c r="K375" i="97"/>
  <c r="L375" i="97"/>
  <c r="M375" i="97"/>
  <c r="I376" i="97"/>
  <c r="K376" i="97"/>
  <c r="L376" i="97"/>
  <c r="M376" i="97"/>
  <c r="I377" i="97"/>
  <c r="K377" i="97"/>
  <c r="L377" i="97"/>
  <c r="M377" i="97"/>
  <c r="I378" i="97"/>
  <c r="K378" i="97"/>
  <c r="L378" i="97"/>
  <c r="M378" i="97"/>
  <c r="I379" i="97"/>
  <c r="K379" i="97"/>
  <c r="L379" i="97"/>
  <c r="M379" i="97"/>
  <c r="I380" i="97"/>
  <c r="K380" i="97"/>
  <c r="L380" i="97"/>
  <c r="M380" i="97"/>
  <c r="I381" i="97"/>
  <c r="K381" i="97"/>
  <c r="L381" i="97"/>
  <c r="M381" i="97"/>
  <c r="I382" i="97"/>
  <c r="K382" i="97"/>
  <c r="L382" i="97"/>
  <c r="M382" i="97"/>
  <c r="I383" i="97"/>
  <c r="K383" i="97"/>
  <c r="L383" i="97"/>
  <c r="M383" i="97"/>
  <c r="I384" i="97"/>
  <c r="K384" i="97"/>
  <c r="L384" i="97"/>
  <c r="M384" i="97"/>
  <c r="I385" i="97"/>
  <c r="K385" i="97"/>
  <c r="L385" i="97"/>
  <c r="M385" i="97"/>
  <c r="I386" i="97"/>
  <c r="K386" i="97"/>
  <c r="L386" i="97"/>
  <c r="M386" i="97"/>
  <c r="I387" i="97"/>
  <c r="K387" i="97"/>
  <c r="L387" i="97"/>
  <c r="M387" i="97"/>
  <c r="I388" i="97"/>
  <c r="K388" i="97"/>
  <c r="L388" i="97"/>
  <c r="M388" i="97"/>
  <c r="I389" i="97"/>
  <c r="K389" i="97"/>
  <c r="L389" i="97"/>
  <c r="M389" i="97"/>
  <c r="I390" i="97"/>
  <c r="K390" i="97"/>
  <c r="L390" i="97"/>
  <c r="M390" i="97"/>
  <c r="I391" i="97"/>
  <c r="K391" i="97"/>
  <c r="L391" i="97"/>
  <c r="M391" i="97"/>
  <c r="I392" i="97"/>
  <c r="K392" i="97"/>
  <c r="L392" i="97"/>
  <c r="M392" i="97"/>
  <c r="I393" i="97"/>
  <c r="K393" i="97"/>
  <c r="L393" i="97"/>
  <c r="M393" i="97"/>
  <c r="I394" i="97"/>
  <c r="K394" i="97"/>
  <c r="L394" i="97"/>
  <c r="M394" i="97"/>
  <c r="I395" i="97"/>
  <c r="K395" i="97"/>
  <c r="L395" i="97"/>
  <c r="M395" i="97"/>
  <c r="I396" i="97"/>
  <c r="K396" i="97"/>
  <c r="L396" i="97"/>
  <c r="M396" i="97"/>
  <c r="I397" i="97"/>
  <c r="K397" i="97"/>
  <c r="L397" i="97"/>
  <c r="M397" i="97"/>
  <c r="I398" i="97"/>
  <c r="K398" i="97"/>
  <c r="L398" i="97"/>
  <c r="M398" i="97"/>
  <c r="I399" i="97"/>
  <c r="K399" i="97"/>
  <c r="L399" i="97"/>
  <c r="M399" i="97"/>
  <c r="I400" i="97"/>
  <c r="K400" i="97"/>
  <c r="L400" i="97"/>
  <c r="M400" i="97"/>
  <c r="I401" i="97"/>
  <c r="K401" i="97"/>
  <c r="L401" i="97"/>
  <c r="M401" i="97"/>
  <c r="I402" i="97"/>
  <c r="K402" i="97"/>
  <c r="L402" i="97"/>
  <c r="M402" i="97"/>
  <c r="I403" i="97"/>
  <c r="K403" i="97"/>
  <c r="L403" i="97"/>
  <c r="M403" i="97"/>
  <c r="I404" i="97"/>
  <c r="K404" i="97"/>
  <c r="L404" i="97"/>
  <c r="M404" i="97"/>
  <c r="I405" i="97"/>
  <c r="K405" i="97"/>
  <c r="L405" i="97"/>
  <c r="M405" i="97"/>
  <c r="I406" i="97"/>
  <c r="K406" i="97"/>
  <c r="L406" i="97"/>
  <c r="M406" i="97"/>
  <c r="I407" i="97"/>
  <c r="K407" i="97"/>
  <c r="L407" i="97"/>
  <c r="M407" i="97"/>
  <c r="I408" i="97"/>
  <c r="K408" i="97"/>
  <c r="L408" i="97"/>
  <c r="M408" i="97"/>
  <c r="I409" i="97"/>
  <c r="K409" i="97"/>
  <c r="L409" i="97"/>
  <c r="M409" i="97"/>
  <c r="I410" i="97"/>
  <c r="K410" i="97"/>
  <c r="L410" i="97"/>
  <c r="M410" i="97"/>
  <c r="I411" i="97"/>
  <c r="K411" i="97"/>
  <c r="L411" i="97"/>
  <c r="M411" i="97"/>
  <c r="I412" i="97"/>
  <c r="K412" i="97"/>
  <c r="L412" i="97"/>
  <c r="M412" i="97"/>
  <c r="I413" i="97"/>
  <c r="K413" i="97"/>
  <c r="L413" i="97"/>
  <c r="M413" i="97"/>
  <c r="I414" i="97"/>
  <c r="K414" i="97"/>
  <c r="L414" i="97"/>
  <c r="M414" i="97"/>
  <c r="I415" i="97"/>
  <c r="K415" i="97"/>
  <c r="L415" i="97"/>
  <c r="M415" i="97"/>
  <c r="I416" i="97"/>
  <c r="K416" i="97"/>
  <c r="L416" i="97"/>
  <c r="M416" i="97"/>
  <c r="I417" i="97"/>
  <c r="K417" i="97"/>
  <c r="L417" i="97"/>
  <c r="M417" i="97"/>
  <c r="I418" i="97"/>
  <c r="K418" i="97"/>
  <c r="L418" i="97"/>
  <c r="M418" i="97"/>
  <c r="I419" i="97"/>
  <c r="K419" i="97"/>
  <c r="L419" i="97"/>
  <c r="M419" i="97"/>
  <c r="I420" i="97"/>
  <c r="K420" i="97"/>
  <c r="L420" i="97"/>
  <c r="M420" i="97"/>
  <c r="I421" i="97"/>
  <c r="K421" i="97"/>
  <c r="L421" i="97"/>
  <c r="M421" i="97"/>
  <c r="I422" i="97"/>
  <c r="K422" i="97"/>
  <c r="L422" i="97"/>
  <c r="M422" i="97"/>
  <c r="I423" i="97"/>
  <c r="K423" i="97"/>
  <c r="L423" i="97"/>
  <c r="M423" i="97"/>
  <c r="I424" i="97"/>
  <c r="K424" i="97"/>
  <c r="L424" i="97"/>
  <c r="M424" i="97"/>
  <c r="I425" i="97"/>
  <c r="K425" i="97"/>
  <c r="L425" i="97"/>
  <c r="M425" i="97"/>
  <c r="I426" i="97"/>
  <c r="K426" i="97"/>
  <c r="L426" i="97"/>
  <c r="M426" i="97"/>
  <c r="I427" i="97"/>
  <c r="K427" i="97"/>
  <c r="L427" i="97"/>
  <c r="M427" i="97"/>
  <c r="I428" i="97"/>
  <c r="K428" i="97"/>
  <c r="L428" i="97"/>
  <c r="M428" i="97"/>
  <c r="I429" i="97"/>
  <c r="K429" i="97"/>
  <c r="L429" i="97"/>
  <c r="M429" i="97"/>
  <c r="I430" i="97"/>
  <c r="K430" i="97"/>
  <c r="L430" i="97"/>
  <c r="M430" i="97"/>
  <c r="I431" i="97"/>
  <c r="K431" i="97"/>
  <c r="L431" i="97"/>
  <c r="M431" i="97"/>
  <c r="I432" i="97"/>
  <c r="K432" i="97"/>
  <c r="L432" i="97"/>
  <c r="M432" i="97"/>
  <c r="I433" i="97"/>
  <c r="K433" i="97"/>
  <c r="L433" i="97"/>
  <c r="M433" i="97"/>
  <c r="I434" i="97"/>
  <c r="K434" i="97"/>
  <c r="L434" i="97"/>
  <c r="M434" i="97"/>
  <c r="I435" i="97"/>
  <c r="K435" i="97"/>
  <c r="L435" i="97"/>
  <c r="M435" i="97"/>
  <c r="I436" i="97"/>
  <c r="K436" i="97"/>
  <c r="L436" i="97"/>
  <c r="M436" i="97"/>
  <c r="I437" i="97"/>
  <c r="K437" i="97"/>
  <c r="L437" i="97"/>
  <c r="M437" i="97"/>
  <c r="I438" i="97"/>
  <c r="K438" i="97"/>
  <c r="L438" i="97"/>
  <c r="M438" i="97"/>
  <c r="I439" i="97"/>
  <c r="K439" i="97"/>
  <c r="L439" i="97"/>
  <c r="M439" i="97"/>
  <c r="I440" i="97"/>
  <c r="K440" i="97"/>
  <c r="L440" i="97"/>
  <c r="M440" i="97"/>
  <c r="I441" i="97"/>
  <c r="K441" i="97"/>
  <c r="L441" i="97"/>
  <c r="M441" i="97"/>
  <c r="I442" i="97"/>
  <c r="K442" i="97"/>
  <c r="L442" i="97"/>
  <c r="M442" i="97"/>
  <c r="I443" i="97"/>
  <c r="K443" i="97"/>
  <c r="L443" i="97"/>
  <c r="M443" i="97"/>
  <c r="I444" i="97"/>
  <c r="K444" i="97"/>
  <c r="L444" i="97"/>
  <c r="M444" i="97"/>
  <c r="I445" i="97"/>
  <c r="K445" i="97"/>
  <c r="L445" i="97"/>
  <c r="M445" i="97"/>
  <c r="I446" i="97"/>
  <c r="K446" i="97"/>
  <c r="L446" i="97"/>
  <c r="M446" i="97"/>
  <c r="I447" i="97"/>
  <c r="K447" i="97"/>
  <c r="L447" i="97"/>
  <c r="M447" i="97"/>
  <c r="I448" i="97"/>
  <c r="K448" i="97"/>
  <c r="L448" i="97"/>
  <c r="M448" i="97"/>
  <c r="I449" i="97"/>
  <c r="K449" i="97"/>
  <c r="L449" i="97"/>
  <c r="M449" i="97"/>
  <c r="I450" i="97"/>
  <c r="K450" i="97"/>
  <c r="L450" i="97"/>
  <c r="M450" i="97"/>
  <c r="I451" i="97"/>
  <c r="K451" i="97"/>
  <c r="L451" i="97"/>
  <c r="M451" i="97"/>
  <c r="I452" i="97"/>
  <c r="K452" i="97"/>
  <c r="L452" i="97"/>
  <c r="M452" i="97"/>
  <c r="I453" i="97"/>
  <c r="K453" i="97"/>
  <c r="L453" i="97"/>
  <c r="M453" i="97"/>
  <c r="I454" i="97"/>
  <c r="K454" i="97"/>
  <c r="L454" i="97"/>
  <c r="M454" i="97"/>
  <c r="I455" i="97"/>
  <c r="K455" i="97"/>
  <c r="L455" i="97"/>
  <c r="M455" i="97"/>
  <c r="I456" i="97"/>
  <c r="K456" i="97"/>
  <c r="L456" i="97"/>
  <c r="M456" i="97"/>
  <c r="I457" i="97"/>
  <c r="K457" i="97"/>
  <c r="L457" i="97"/>
  <c r="M457" i="97"/>
  <c r="I458" i="97"/>
  <c r="K458" i="97"/>
  <c r="L458" i="97"/>
  <c r="M458" i="97"/>
  <c r="I459" i="97"/>
  <c r="K459" i="97"/>
  <c r="L459" i="97"/>
  <c r="M459" i="97"/>
  <c r="I460" i="97"/>
  <c r="K460" i="97"/>
  <c r="L460" i="97"/>
  <c r="M460" i="97"/>
  <c r="I461" i="97"/>
  <c r="K461" i="97"/>
  <c r="L461" i="97"/>
  <c r="M461" i="97"/>
  <c r="I462" i="97"/>
  <c r="K462" i="97"/>
  <c r="L462" i="97"/>
  <c r="M462" i="97"/>
  <c r="I463" i="97"/>
  <c r="K463" i="97"/>
  <c r="L463" i="97"/>
  <c r="M463" i="97"/>
  <c r="I464" i="97"/>
  <c r="K464" i="97"/>
  <c r="L464" i="97"/>
  <c r="M464" i="97"/>
  <c r="I465" i="97"/>
  <c r="K465" i="97"/>
  <c r="L465" i="97"/>
  <c r="M465" i="97"/>
  <c r="I466" i="97"/>
  <c r="K466" i="97"/>
  <c r="L466" i="97"/>
  <c r="M466" i="97"/>
  <c r="I467" i="97"/>
  <c r="K467" i="97"/>
  <c r="L467" i="97"/>
  <c r="M467" i="97"/>
  <c r="I468" i="97"/>
  <c r="K468" i="97"/>
  <c r="L468" i="97"/>
  <c r="M468" i="97"/>
  <c r="I469" i="97"/>
  <c r="K469" i="97"/>
  <c r="L469" i="97"/>
  <c r="M469" i="97"/>
  <c r="I470" i="97"/>
  <c r="K470" i="97"/>
  <c r="L470" i="97"/>
  <c r="M470" i="97"/>
  <c r="I471" i="97"/>
  <c r="K471" i="97"/>
  <c r="L471" i="97"/>
  <c r="M471" i="97"/>
  <c r="I472" i="97"/>
  <c r="K472" i="97"/>
  <c r="L472" i="97"/>
  <c r="M472" i="97"/>
  <c r="I473" i="97"/>
  <c r="K473" i="97"/>
  <c r="L473" i="97"/>
  <c r="M473" i="97"/>
  <c r="I474" i="97"/>
  <c r="K474" i="97"/>
  <c r="L474" i="97"/>
  <c r="M474" i="97"/>
  <c r="I475" i="97"/>
  <c r="K475" i="97"/>
  <c r="L475" i="97"/>
  <c r="M475" i="97"/>
  <c r="I476" i="97"/>
  <c r="K476" i="97"/>
  <c r="L476" i="97"/>
  <c r="M476" i="97"/>
  <c r="I477" i="97"/>
  <c r="K477" i="97"/>
  <c r="L477" i="97"/>
  <c r="M477" i="97"/>
  <c r="I478" i="97"/>
  <c r="K478" i="97"/>
  <c r="L478" i="97"/>
  <c r="M478" i="97"/>
  <c r="I479" i="97"/>
  <c r="K479" i="97"/>
  <c r="L479" i="97"/>
  <c r="M479" i="97"/>
  <c r="I480" i="97"/>
  <c r="K480" i="97"/>
  <c r="L480" i="97"/>
  <c r="M480" i="97"/>
  <c r="I481" i="97"/>
  <c r="K481" i="97"/>
  <c r="L481" i="97"/>
  <c r="M481" i="97"/>
  <c r="I482" i="97"/>
  <c r="K482" i="97"/>
  <c r="L482" i="97"/>
  <c r="M482" i="97"/>
  <c r="I483" i="97"/>
  <c r="K483" i="97"/>
  <c r="L483" i="97"/>
  <c r="M483" i="97"/>
  <c r="I484" i="97"/>
  <c r="K484" i="97"/>
  <c r="L484" i="97"/>
  <c r="M484" i="97"/>
  <c r="I485" i="97"/>
  <c r="K485" i="97"/>
  <c r="L485" i="97"/>
  <c r="M485" i="97"/>
  <c r="I486" i="97"/>
  <c r="K486" i="97"/>
  <c r="L486" i="97"/>
  <c r="M486" i="97"/>
  <c r="I487" i="97"/>
  <c r="K487" i="97"/>
  <c r="L487" i="97"/>
  <c r="M487" i="97"/>
  <c r="I488" i="97"/>
  <c r="K488" i="97"/>
  <c r="L488" i="97"/>
  <c r="M488" i="97"/>
  <c r="I489" i="97"/>
  <c r="K489" i="97"/>
  <c r="L489" i="97"/>
  <c r="M489" i="97"/>
  <c r="I490" i="97"/>
  <c r="K490" i="97"/>
  <c r="L490" i="97"/>
  <c r="M490" i="97"/>
  <c r="I491" i="97"/>
  <c r="K491" i="97"/>
  <c r="L491" i="97"/>
  <c r="M491" i="97"/>
  <c r="I492" i="97"/>
  <c r="K492" i="97"/>
  <c r="L492" i="97"/>
  <c r="M492" i="97"/>
  <c r="I493" i="97"/>
  <c r="K493" i="97"/>
  <c r="L493" i="97"/>
  <c r="M493" i="97"/>
  <c r="I494" i="97"/>
  <c r="K494" i="97"/>
  <c r="L494" i="97"/>
  <c r="M494" i="97"/>
  <c r="I495" i="97"/>
  <c r="K495" i="97"/>
  <c r="L495" i="97"/>
  <c r="M495" i="97"/>
  <c r="I496" i="97"/>
  <c r="K496" i="97"/>
  <c r="L496" i="97"/>
  <c r="M496" i="97"/>
  <c r="I497" i="97"/>
  <c r="K497" i="97"/>
  <c r="L497" i="97"/>
  <c r="M497" i="97"/>
  <c r="I498" i="97"/>
  <c r="K498" i="97"/>
  <c r="L498" i="97"/>
  <c r="M498" i="97"/>
  <c r="I499" i="97"/>
  <c r="K499" i="97"/>
  <c r="L499" i="97"/>
  <c r="M499" i="97"/>
  <c r="I500" i="97"/>
  <c r="K500" i="97"/>
  <c r="L500" i="97"/>
  <c r="M500" i="97"/>
  <c r="I501" i="97"/>
  <c r="K501" i="97"/>
  <c r="L501" i="97"/>
  <c r="M501" i="97"/>
  <c r="I502" i="97"/>
  <c r="K502" i="97"/>
  <c r="L502" i="97"/>
  <c r="M502" i="97"/>
  <c r="I503" i="97"/>
  <c r="K503" i="97"/>
  <c r="L503" i="97"/>
  <c r="M503" i="97"/>
  <c r="I504" i="97"/>
  <c r="K504" i="97"/>
  <c r="L504" i="97"/>
  <c r="M504" i="97"/>
  <c r="I505" i="97"/>
  <c r="K505" i="97"/>
  <c r="L505" i="97"/>
  <c r="M505" i="97"/>
  <c r="I506" i="97"/>
  <c r="K506" i="97"/>
  <c r="L506" i="97"/>
  <c r="M506" i="97"/>
  <c r="I507" i="97"/>
  <c r="K507" i="97"/>
  <c r="L507" i="97"/>
  <c r="M507" i="97"/>
  <c r="I508" i="97"/>
  <c r="K508" i="97"/>
  <c r="L508" i="97"/>
  <c r="M508" i="97"/>
  <c r="I509" i="97"/>
  <c r="K509" i="97"/>
  <c r="L509" i="97"/>
  <c r="M509" i="97"/>
  <c r="I510" i="97"/>
  <c r="K510" i="97"/>
  <c r="L510" i="97"/>
  <c r="M510" i="97"/>
  <c r="I511" i="97"/>
  <c r="K511" i="97"/>
  <c r="L511" i="97"/>
  <c r="M511" i="97"/>
  <c r="I512" i="97"/>
  <c r="K512" i="97"/>
  <c r="L512" i="97"/>
  <c r="M512" i="97"/>
  <c r="I513" i="97"/>
  <c r="K513" i="97"/>
  <c r="L513" i="97"/>
  <c r="M513" i="97"/>
  <c r="I514" i="97"/>
  <c r="K514" i="97"/>
  <c r="L514" i="97"/>
  <c r="M514" i="97"/>
  <c r="I515" i="97"/>
  <c r="K515" i="97"/>
  <c r="L515" i="97"/>
  <c r="M515" i="97"/>
  <c r="I516" i="97"/>
  <c r="K516" i="97"/>
  <c r="L516" i="97"/>
  <c r="M516" i="97"/>
  <c r="I517" i="97"/>
  <c r="K517" i="97"/>
  <c r="L517" i="97"/>
  <c r="M517" i="97"/>
  <c r="I518" i="97"/>
  <c r="K518" i="97"/>
  <c r="L518" i="97"/>
  <c r="M518" i="97"/>
  <c r="I519" i="97"/>
  <c r="K519" i="97"/>
  <c r="L519" i="97"/>
  <c r="M519" i="97"/>
  <c r="I520" i="97"/>
  <c r="K520" i="97"/>
  <c r="L520" i="97"/>
  <c r="M520" i="97"/>
  <c r="I521" i="97"/>
  <c r="K521" i="97"/>
  <c r="L521" i="97"/>
  <c r="M521" i="97"/>
  <c r="I522" i="97"/>
  <c r="K522" i="97"/>
  <c r="L522" i="97"/>
  <c r="M522" i="97"/>
  <c r="I523" i="97"/>
  <c r="K523" i="97"/>
  <c r="L523" i="97"/>
  <c r="M523" i="97"/>
  <c r="I524" i="97"/>
  <c r="K524" i="97"/>
  <c r="L524" i="97"/>
  <c r="M524" i="97"/>
  <c r="I525" i="97"/>
  <c r="K525" i="97"/>
  <c r="L525" i="97"/>
  <c r="M525" i="97"/>
  <c r="I526" i="97"/>
  <c r="K526" i="97"/>
  <c r="L526" i="97"/>
  <c r="M526" i="97"/>
  <c r="I527" i="97"/>
  <c r="K527" i="97"/>
  <c r="L527" i="97"/>
  <c r="M527" i="97"/>
  <c r="I528" i="97"/>
  <c r="K528" i="97"/>
  <c r="L528" i="97"/>
  <c r="M528" i="97"/>
  <c r="I529" i="97"/>
  <c r="K529" i="97"/>
  <c r="L529" i="97"/>
  <c r="M529" i="97"/>
  <c r="I530" i="97"/>
  <c r="K530" i="97"/>
  <c r="L530" i="97"/>
  <c r="M530" i="97"/>
  <c r="I531" i="97"/>
  <c r="K531" i="97"/>
  <c r="L531" i="97"/>
  <c r="M531" i="97"/>
  <c r="I532" i="97"/>
  <c r="K532" i="97"/>
  <c r="L532" i="97"/>
  <c r="M532" i="97"/>
  <c r="I533" i="97"/>
  <c r="K533" i="97"/>
  <c r="L533" i="97"/>
  <c r="M533" i="97"/>
  <c r="I534" i="97"/>
  <c r="K534" i="97"/>
  <c r="L534" i="97"/>
  <c r="M534" i="97"/>
  <c r="I535" i="97"/>
  <c r="K535" i="97"/>
  <c r="L535" i="97"/>
  <c r="M535" i="97"/>
  <c r="I536" i="97"/>
  <c r="K536" i="97"/>
  <c r="L536" i="97"/>
  <c r="M536" i="97"/>
  <c r="I537" i="97"/>
  <c r="K537" i="97"/>
  <c r="L537" i="97"/>
  <c r="M537" i="97"/>
  <c r="I538" i="97"/>
  <c r="K538" i="97"/>
  <c r="L538" i="97"/>
  <c r="M538" i="97"/>
  <c r="I539" i="97"/>
  <c r="K539" i="97"/>
  <c r="L539" i="97"/>
  <c r="M539" i="97"/>
  <c r="I540" i="97"/>
  <c r="K540" i="97"/>
  <c r="L540" i="97"/>
  <c r="M540" i="97"/>
  <c r="I541" i="97"/>
  <c r="K541" i="97"/>
  <c r="L541" i="97"/>
  <c r="M541" i="97"/>
  <c r="I542" i="97"/>
  <c r="K542" i="97"/>
  <c r="L542" i="97"/>
  <c r="M542" i="97"/>
  <c r="I543" i="97"/>
  <c r="K543" i="97"/>
  <c r="L543" i="97"/>
  <c r="M543" i="97"/>
  <c r="I544" i="97"/>
  <c r="K544" i="97"/>
  <c r="L544" i="97"/>
  <c r="M544" i="97"/>
  <c r="I545" i="97"/>
  <c r="K545" i="97"/>
  <c r="L545" i="97"/>
  <c r="M545" i="97"/>
  <c r="I546" i="97"/>
  <c r="K546" i="97"/>
  <c r="L546" i="97"/>
  <c r="M546" i="97"/>
  <c r="I547" i="97"/>
  <c r="K547" i="97"/>
  <c r="L547" i="97"/>
  <c r="M547" i="97"/>
  <c r="I548" i="97"/>
  <c r="K548" i="97"/>
  <c r="L548" i="97"/>
  <c r="M548" i="97"/>
  <c r="I549" i="97"/>
  <c r="K549" i="97"/>
  <c r="L549" i="97"/>
  <c r="M549" i="97"/>
  <c r="I550" i="97"/>
  <c r="K550" i="97"/>
  <c r="L550" i="97"/>
  <c r="M550" i="97"/>
  <c r="I551" i="97"/>
  <c r="K551" i="97"/>
  <c r="L551" i="97"/>
  <c r="M551" i="97"/>
  <c r="I552" i="97"/>
  <c r="K552" i="97"/>
  <c r="L552" i="97"/>
  <c r="M552" i="97"/>
  <c r="I553" i="97"/>
  <c r="K553" i="97"/>
  <c r="L553" i="97"/>
  <c r="M553" i="97"/>
  <c r="I554" i="97"/>
  <c r="K554" i="97"/>
  <c r="L554" i="97"/>
  <c r="M554" i="97"/>
  <c r="I555" i="97"/>
  <c r="K555" i="97"/>
  <c r="L555" i="97"/>
  <c r="M555" i="97"/>
  <c r="I556" i="97"/>
  <c r="K556" i="97"/>
  <c r="L556" i="97"/>
  <c r="M556" i="97"/>
  <c r="I557" i="97"/>
  <c r="K557" i="97"/>
  <c r="L557" i="97"/>
  <c r="M557" i="97"/>
  <c r="I558" i="97"/>
  <c r="K558" i="97"/>
  <c r="L558" i="97"/>
  <c r="M558" i="97"/>
  <c r="I559" i="97"/>
  <c r="K559" i="97"/>
  <c r="L559" i="97"/>
  <c r="M559" i="97"/>
  <c r="I560" i="97"/>
  <c r="K560" i="97"/>
  <c r="L560" i="97"/>
  <c r="M560" i="97"/>
  <c r="I561" i="97"/>
  <c r="K561" i="97"/>
  <c r="L561" i="97"/>
  <c r="M561" i="97"/>
  <c r="I562" i="97"/>
  <c r="K562" i="97"/>
  <c r="L562" i="97"/>
  <c r="M562" i="97"/>
  <c r="I563" i="97"/>
  <c r="K563" i="97"/>
  <c r="L563" i="97"/>
  <c r="M563" i="97"/>
  <c r="I564" i="97"/>
  <c r="K564" i="97"/>
  <c r="L564" i="97"/>
  <c r="M564" i="97"/>
  <c r="I565" i="97"/>
  <c r="K565" i="97"/>
  <c r="L565" i="97"/>
  <c r="M565" i="97"/>
  <c r="I566" i="97"/>
  <c r="K566" i="97"/>
  <c r="L566" i="97"/>
  <c r="M566" i="97"/>
  <c r="I567" i="97"/>
  <c r="K567" i="97"/>
  <c r="L567" i="97"/>
  <c r="M567" i="97"/>
  <c r="I568" i="97"/>
  <c r="K568" i="97"/>
  <c r="L568" i="97"/>
  <c r="M568" i="97"/>
  <c r="I569" i="97"/>
  <c r="K569" i="97"/>
  <c r="L569" i="97"/>
  <c r="M569" i="97"/>
  <c r="I570" i="97"/>
  <c r="K570" i="97"/>
  <c r="L570" i="97"/>
  <c r="M570" i="97"/>
  <c r="I571" i="97"/>
  <c r="K571" i="97"/>
  <c r="L571" i="97"/>
  <c r="M571" i="97"/>
  <c r="I572" i="97"/>
  <c r="K572" i="97"/>
  <c r="L572" i="97"/>
  <c r="M572" i="97"/>
  <c r="I573" i="97"/>
  <c r="K573" i="97"/>
  <c r="L573" i="97"/>
  <c r="M573" i="97"/>
  <c r="I574" i="97"/>
  <c r="K574" i="97"/>
  <c r="L574" i="97"/>
  <c r="M574" i="97"/>
  <c r="I575" i="97"/>
  <c r="K575" i="97"/>
  <c r="L575" i="97"/>
  <c r="M575" i="97"/>
  <c r="I576" i="97"/>
  <c r="K576" i="97"/>
  <c r="L576" i="97"/>
  <c r="M576" i="97"/>
  <c r="I577" i="97"/>
  <c r="K577" i="97"/>
  <c r="L577" i="97"/>
  <c r="M577" i="97"/>
  <c r="I578" i="97"/>
  <c r="K578" i="97"/>
  <c r="L578" i="97"/>
  <c r="M578" i="97"/>
  <c r="I579" i="97"/>
  <c r="K579" i="97"/>
  <c r="L579" i="97"/>
  <c r="M579" i="97"/>
  <c r="I580" i="97"/>
  <c r="K580" i="97"/>
  <c r="L580" i="97"/>
  <c r="M580" i="97"/>
  <c r="I581" i="97"/>
  <c r="K581" i="97"/>
  <c r="L581" i="97"/>
  <c r="M581" i="97"/>
  <c r="I582" i="97"/>
  <c r="K582" i="97"/>
  <c r="L582" i="97"/>
  <c r="M582" i="97"/>
  <c r="I583" i="97"/>
  <c r="K583" i="97"/>
  <c r="L583" i="97"/>
  <c r="M583" i="97"/>
  <c r="I584" i="97"/>
  <c r="K584" i="97"/>
  <c r="L584" i="97"/>
  <c r="M584" i="97"/>
  <c r="I585" i="97"/>
  <c r="K585" i="97"/>
  <c r="L585" i="97"/>
  <c r="M585" i="97"/>
  <c r="I586" i="97"/>
  <c r="K586" i="97"/>
  <c r="L586" i="97"/>
  <c r="M586" i="97"/>
  <c r="I587" i="97"/>
  <c r="K587" i="97"/>
  <c r="L587" i="97"/>
  <c r="M587" i="97"/>
  <c r="I588" i="97"/>
  <c r="K588" i="97"/>
  <c r="L588" i="97"/>
  <c r="M588" i="97"/>
  <c r="I589" i="97"/>
  <c r="K589" i="97"/>
  <c r="L589" i="97"/>
  <c r="M589" i="97"/>
  <c r="I590" i="97"/>
  <c r="K590" i="97"/>
  <c r="L590" i="97"/>
  <c r="M590" i="97"/>
  <c r="I591" i="97"/>
  <c r="K591" i="97"/>
  <c r="L591" i="97"/>
  <c r="M591" i="97"/>
  <c r="I592" i="97"/>
  <c r="K592" i="97"/>
  <c r="L592" i="97"/>
  <c r="M592" i="97"/>
  <c r="I593" i="97"/>
  <c r="K593" i="97"/>
  <c r="L593" i="97"/>
  <c r="M593" i="97"/>
  <c r="I594" i="97"/>
  <c r="K594" i="97"/>
  <c r="L594" i="97"/>
  <c r="M594" i="97"/>
  <c r="I595" i="97"/>
  <c r="K595" i="97"/>
  <c r="L595" i="97"/>
  <c r="M595" i="97"/>
  <c r="I596" i="97"/>
  <c r="K596" i="97"/>
  <c r="L596" i="97"/>
  <c r="M596" i="97"/>
  <c r="I597" i="97"/>
  <c r="K597" i="97"/>
  <c r="L597" i="97"/>
  <c r="M597" i="97"/>
  <c r="I598" i="97"/>
  <c r="K598" i="97"/>
  <c r="L598" i="97"/>
  <c r="M598" i="97"/>
  <c r="I599" i="97"/>
  <c r="K599" i="97"/>
  <c r="L599" i="97"/>
  <c r="M599" i="97"/>
  <c r="I600" i="97"/>
  <c r="K600" i="97"/>
  <c r="L600" i="97"/>
  <c r="M600" i="97"/>
  <c r="I601" i="97"/>
  <c r="K601" i="97"/>
  <c r="L601" i="97"/>
  <c r="M601" i="97"/>
  <c r="I602" i="97"/>
  <c r="K602" i="97"/>
  <c r="L602" i="97"/>
  <c r="M602" i="97"/>
  <c r="I603" i="97"/>
  <c r="K603" i="97"/>
  <c r="L603" i="97"/>
  <c r="M603" i="97"/>
  <c r="I604" i="97"/>
  <c r="K604" i="97"/>
  <c r="L604" i="97"/>
  <c r="M604" i="97"/>
  <c r="I605" i="97"/>
  <c r="K605" i="97"/>
  <c r="L605" i="97"/>
  <c r="M605" i="97"/>
  <c r="I606" i="97"/>
  <c r="K606" i="97"/>
  <c r="L606" i="97"/>
  <c r="M606" i="97"/>
  <c r="I607" i="97"/>
  <c r="K607" i="97"/>
  <c r="L607" i="97"/>
  <c r="M607" i="97"/>
  <c r="I608" i="97"/>
  <c r="K608" i="97"/>
  <c r="L608" i="97"/>
  <c r="M608" i="97"/>
  <c r="I609" i="97"/>
  <c r="K609" i="97"/>
  <c r="L609" i="97"/>
  <c r="M609" i="97"/>
  <c r="I610" i="97"/>
  <c r="K610" i="97"/>
  <c r="L610" i="97"/>
  <c r="M610" i="97"/>
  <c r="I611" i="97"/>
  <c r="K611" i="97"/>
  <c r="L611" i="97"/>
  <c r="M611" i="97"/>
  <c r="I612" i="97"/>
  <c r="K612" i="97"/>
  <c r="L612" i="97"/>
  <c r="M612" i="97"/>
  <c r="I613" i="97"/>
  <c r="K613" i="97"/>
  <c r="L613" i="97"/>
  <c r="M613" i="97"/>
  <c r="I614" i="97"/>
  <c r="K614" i="97"/>
  <c r="L614" i="97"/>
  <c r="M614" i="97"/>
  <c r="I615" i="97"/>
  <c r="K615" i="97"/>
  <c r="L615" i="97"/>
  <c r="M615" i="97"/>
  <c r="I616" i="97"/>
  <c r="K616" i="97"/>
  <c r="L616" i="97"/>
  <c r="M616" i="97"/>
  <c r="I617" i="97"/>
  <c r="K617" i="97"/>
  <c r="L617" i="97"/>
  <c r="M617" i="97"/>
  <c r="I618" i="97"/>
  <c r="K618" i="97"/>
  <c r="L618" i="97"/>
  <c r="M618" i="97"/>
  <c r="I619" i="97"/>
  <c r="K619" i="97"/>
  <c r="L619" i="97"/>
  <c r="M619" i="97"/>
  <c r="I620" i="97"/>
  <c r="K620" i="97"/>
  <c r="L620" i="97"/>
  <c r="M620" i="97"/>
  <c r="I621" i="97"/>
  <c r="K621" i="97"/>
  <c r="L621" i="97"/>
  <c r="M621" i="97"/>
  <c r="I622" i="97"/>
  <c r="K622" i="97"/>
  <c r="L622" i="97"/>
  <c r="M622" i="97"/>
  <c r="I623" i="97"/>
  <c r="K623" i="97"/>
  <c r="L623" i="97"/>
  <c r="M623" i="97"/>
  <c r="I624" i="97"/>
  <c r="K624" i="97"/>
  <c r="L624" i="97"/>
  <c r="M624" i="97"/>
  <c r="I625" i="97"/>
  <c r="K625" i="97"/>
  <c r="L625" i="97"/>
  <c r="M625" i="97"/>
  <c r="I626" i="97"/>
  <c r="K626" i="97"/>
  <c r="L626" i="97"/>
  <c r="M626" i="97"/>
  <c r="I627" i="97"/>
  <c r="K627" i="97"/>
  <c r="L627" i="97"/>
  <c r="M627" i="97"/>
  <c r="I628" i="97"/>
  <c r="K628" i="97"/>
  <c r="L628" i="97"/>
  <c r="M628" i="97"/>
  <c r="I629" i="97"/>
  <c r="K629" i="97"/>
  <c r="L629" i="97"/>
  <c r="M629" i="97"/>
  <c r="I630" i="97"/>
  <c r="K630" i="97"/>
  <c r="L630" i="97"/>
  <c r="M630" i="97"/>
  <c r="I631" i="97"/>
  <c r="K631" i="97"/>
  <c r="L631" i="97"/>
  <c r="M631" i="97"/>
  <c r="I632" i="97"/>
  <c r="K632" i="97"/>
  <c r="L632" i="97"/>
  <c r="M632" i="97"/>
  <c r="I633" i="97"/>
  <c r="K633" i="97"/>
  <c r="L633" i="97"/>
  <c r="M633" i="97"/>
  <c r="I634" i="97"/>
  <c r="K634" i="97"/>
  <c r="L634" i="97"/>
  <c r="M634" i="97"/>
  <c r="I635" i="97"/>
  <c r="K635" i="97"/>
  <c r="L635" i="97"/>
  <c r="M635" i="97"/>
  <c r="I636" i="97"/>
  <c r="K636" i="97"/>
  <c r="L636" i="97"/>
  <c r="M636" i="97"/>
  <c r="I637" i="97"/>
  <c r="K637" i="97"/>
  <c r="L637" i="97"/>
  <c r="M637" i="97"/>
  <c r="I638" i="97"/>
  <c r="K638" i="97"/>
  <c r="L638" i="97"/>
  <c r="M638" i="97"/>
  <c r="I639" i="97"/>
  <c r="K639" i="97"/>
  <c r="L639" i="97"/>
  <c r="M639" i="97"/>
  <c r="I640" i="97"/>
  <c r="K640" i="97"/>
  <c r="L640" i="97"/>
  <c r="M640" i="97"/>
  <c r="I641" i="97"/>
  <c r="K641" i="97"/>
  <c r="L641" i="97"/>
  <c r="M641" i="97"/>
  <c r="I642" i="97"/>
  <c r="K642" i="97"/>
  <c r="L642" i="97"/>
  <c r="M642" i="97"/>
  <c r="I643" i="97"/>
  <c r="K643" i="97"/>
  <c r="L643" i="97"/>
  <c r="M643" i="97"/>
  <c r="I644" i="97"/>
  <c r="K644" i="97"/>
  <c r="L644" i="97"/>
  <c r="M644" i="97"/>
  <c r="I645" i="97"/>
  <c r="K645" i="97"/>
  <c r="L645" i="97"/>
  <c r="M645" i="97"/>
  <c r="I646" i="97"/>
  <c r="K646" i="97"/>
  <c r="L646" i="97"/>
  <c r="M646" i="97"/>
  <c r="I647" i="97"/>
  <c r="K647" i="97"/>
  <c r="L647" i="97"/>
  <c r="M647" i="97"/>
  <c r="I648" i="97"/>
  <c r="K648" i="97"/>
  <c r="L648" i="97"/>
  <c r="M648" i="97"/>
  <c r="I649" i="97"/>
  <c r="K649" i="97"/>
  <c r="L649" i="97"/>
  <c r="M649" i="97"/>
  <c r="I650" i="97"/>
  <c r="K650" i="97"/>
  <c r="L650" i="97"/>
  <c r="M650" i="97"/>
  <c r="I651" i="97"/>
  <c r="K651" i="97"/>
  <c r="L651" i="97"/>
  <c r="M651" i="97"/>
  <c r="I652" i="97"/>
  <c r="K652" i="97"/>
  <c r="L652" i="97"/>
  <c r="M652" i="97"/>
  <c r="I653" i="97"/>
  <c r="K653" i="97"/>
  <c r="L653" i="97"/>
  <c r="M653" i="97"/>
  <c r="I654" i="97"/>
  <c r="K654" i="97"/>
  <c r="L654" i="97"/>
  <c r="M654" i="97"/>
  <c r="I655" i="97"/>
  <c r="K655" i="97"/>
  <c r="L655" i="97"/>
  <c r="M655" i="97"/>
  <c r="I656" i="97"/>
  <c r="K656" i="97"/>
  <c r="L656" i="97"/>
  <c r="M656" i="97"/>
  <c r="I657" i="97"/>
  <c r="K657" i="97"/>
  <c r="L657" i="97"/>
  <c r="M657" i="97"/>
  <c r="I658" i="97"/>
  <c r="K658" i="97"/>
  <c r="L658" i="97"/>
  <c r="M658" i="97"/>
  <c r="I659" i="97"/>
  <c r="K659" i="97"/>
  <c r="L659" i="97"/>
  <c r="M659" i="97"/>
  <c r="I660" i="97"/>
  <c r="K660" i="97"/>
  <c r="L660" i="97"/>
  <c r="M660" i="97"/>
  <c r="I661" i="97"/>
  <c r="K661" i="97"/>
  <c r="L661" i="97"/>
  <c r="M661" i="97"/>
  <c r="I662" i="97"/>
  <c r="K662" i="97"/>
  <c r="L662" i="97"/>
  <c r="M662" i="97"/>
  <c r="I663" i="97"/>
  <c r="K663" i="97"/>
  <c r="L663" i="97"/>
  <c r="M663" i="97"/>
  <c r="I664" i="97"/>
  <c r="K664" i="97"/>
  <c r="L664" i="97"/>
  <c r="M664" i="97"/>
  <c r="I665" i="97"/>
  <c r="K665" i="97"/>
  <c r="L665" i="97"/>
  <c r="M665" i="97"/>
  <c r="I666" i="97"/>
  <c r="K666" i="97"/>
  <c r="L666" i="97"/>
  <c r="M666" i="97"/>
  <c r="I667" i="97"/>
  <c r="K667" i="97"/>
  <c r="L667" i="97"/>
  <c r="M667" i="97"/>
  <c r="I668" i="97"/>
  <c r="K668" i="97"/>
  <c r="L668" i="97"/>
  <c r="M668" i="97"/>
  <c r="I669" i="97"/>
  <c r="K669" i="97"/>
  <c r="L669" i="97"/>
  <c r="M669" i="97"/>
  <c r="I670" i="97"/>
  <c r="K670" i="97"/>
  <c r="L670" i="97"/>
  <c r="M670" i="97"/>
  <c r="I671" i="97"/>
  <c r="K671" i="97"/>
  <c r="L671" i="97"/>
  <c r="M671" i="97"/>
  <c r="I672" i="97"/>
  <c r="K672" i="97"/>
  <c r="L672" i="97"/>
  <c r="M672" i="97"/>
  <c r="I673" i="97"/>
  <c r="K673" i="97"/>
  <c r="L673" i="97"/>
  <c r="M673" i="97"/>
  <c r="I674" i="97"/>
  <c r="K674" i="97"/>
  <c r="L674" i="97"/>
  <c r="M674" i="97"/>
  <c r="I675" i="97"/>
  <c r="K675" i="97"/>
  <c r="L675" i="97"/>
  <c r="M675" i="97"/>
  <c r="I676" i="97"/>
  <c r="K676" i="97"/>
  <c r="L676" i="97"/>
  <c r="M676" i="97"/>
  <c r="I677" i="97"/>
  <c r="K677" i="97"/>
  <c r="L677" i="97"/>
  <c r="M677" i="97"/>
  <c r="I678" i="97"/>
  <c r="K678" i="97"/>
  <c r="L678" i="97"/>
  <c r="M678" i="97"/>
  <c r="I679" i="97"/>
  <c r="K679" i="97"/>
  <c r="L679" i="97"/>
  <c r="M679" i="97"/>
  <c r="I680" i="97"/>
  <c r="K680" i="97"/>
  <c r="L680" i="97"/>
  <c r="M680" i="97"/>
  <c r="I681" i="97"/>
  <c r="K681" i="97"/>
  <c r="L681" i="97"/>
  <c r="M681" i="97"/>
  <c r="I682" i="97"/>
  <c r="K682" i="97"/>
  <c r="L682" i="97"/>
  <c r="M682" i="97"/>
  <c r="I683" i="97"/>
  <c r="K683" i="97"/>
  <c r="L683" i="97"/>
  <c r="M683" i="97"/>
  <c r="I684" i="97"/>
  <c r="K684" i="97"/>
  <c r="L684" i="97"/>
  <c r="M684" i="97"/>
  <c r="I685" i="97"/>
  <c r="K685" i="97"/>
  <c r="L685" i="97"/>
  <c r="M685" i="97"/>
  <c r="I686" i="97"/>
  <c r="K686" i="97"/>
  <c r="L686" i="97"/>
  <c r="M686" i="97"/>
  <c r="I687" i="97"/>
  <c r="K687" i="97"/>
  <c r="L687" i="97"/>
  <c r="M687" i="97"/>
  <c r="I688" i="97"/>
  <c r="K688" i="97"/>
  <c r="L688" i="97"/>
  <c r="M688" i="97"/>
  <c r="I689" i="97"/>
  <c r="K689" i="97"/>
  <c r="L689" i="97"/>
  <c r="M689" i="97"/>
  <c r="I690" i="97"/>
  <c r="K690" i="97"/>
  <c r="L690" i="97"/>
  <c r="M690" i="97"/>
  <c r="I691" i="97"/>
  <c r="K691" i="97"/>
  <c r="L691" i="97"/>
  <c r="M691" i="97"/>
  <c r="I692" i="97"/>
  <c r="K692" i="97"/>
  <c r="L692" i="97"/>
  <c r="M692" i="97"/>
  <c r="I693" i="97"/>
  <c r="K693" i="97"/>
  <c r="L693" i="97"/>
  <c r="M693" i="97"/>
  <c r="I694" i="97"/>
  <c r="K694" i="97"/>
  <c r="L694" i="97"/>
  <c r="M694" i="97"/>
  <c r="I695" i="97"/>
  <c r="K695" i="97"/>
  <c r="L695" i="97"/>
  <c r="M695" i="97"/>
  <c r="I696" i="97"/>
  <c r="K696" i="97"/>
  <c r="L696" i="97"/>
  <c r="M696" i="97"/>
  <c r="I697" i="97"/>
  <c r="K697" i="97"/>
  <c r="L697" i="97"/>
  <c r="M697" i="97"/>
  <c r="I698" i="97"/>
  <c r="K698" i="97"/>
  <c r="L698" i="97"/>
  <c r="M698" i="97"/>
  <c r="I699" i="97"/>
  <c r="K699" i="97"/>
  <c r="L699" i="97"/>
  <c r="M699" i="97"/>
  <c r="I700" i="97"/>
  <c r="K700" i="97"/>
  <c r="L700" i="97"/>
  <c r="M700" i="97"/>
  <c r="I701" i="97"/>
  <c r="K701" i="97"/>
  <c r="L701" i="97"/>
  <c r="M701" i="97"/>
  <c r="I702" i="97"/>
  <c r="K702" i="97"/>
  <c r="L702" i="97"/>
  <c r="M702" i="97"/>
  <c r="I703" i="97"/>
  <c r="K703" i="97"/>
  <c r="L703" i="97"/>
  <c r="M703" i="97"/>
  <c r="I704" i="97"/>
  <c r="K704" i="97"/>
  <c r="L704" i="97"/>
  <c r="M704" i="97"/>
  <c r="I705" i="97"/>
  <c r="K705" i="97"/>
  <c r="L705" i="97"/>
  <c r="M705" i="97"/>
  <c r="I706" i="97"/>
  <c r="K706" i="97"/>
  <c r="L706" i="97"/>
  <c r="M706" i="97"/>
  <c r="I707" i="97"/>
  <c r="K707" i="97"/>
  <c r="L707" i="97"/>
  <c r="M707" i="97"/>
  <c r="I708" i="97"/>
  <c r="K708" i="97"/>
  <c r="L708" i="97"/>
  <c r="M708" i="97"/>
  <c r="I709" i="97"/>
  <c r="K709" i="97"/>
  <c r="L709" i="97"/>
  <c r="M709" i="97"/>
  <c r="I710" i="97"/>
  <c r="K710" i="97"/>
  <c r="L710" i="97"/>
  <c r="M710" i="97"/>
  <c r="I711" i="97"/>
  <c r="K711" i="97"/>
  <c r="L711" i="97"/>
  <c r="M711" i="97"/>
  <c r="I712" i="97"/>
  <c r="K712" i="97"/>
  <c r="L712" i="97"/>
  <c r="M712" i="97"/>
  <c r="I713" i="97"/>
  <c r="K713" i="97"/>
  <c r="L713" i="97"/>
  <c r="M713" i="97"/>
  <c r="I714" i="97"/>
  <c r="K714" i="97"/>
  <c r="L714" i="97"/>
  <c r="M714" i="97"/>
  <c r="I715" i="97"/>
  <c r="K715" i="97"/>
  <c r="L715" i="97"/>
  <c r="M715" i="97"/>
  <c r="I716" i="97"/>
  <c r="K716" i="97"/>
  <c r="L716" i="97"/>
  <c r="M716" i="97"/>
  <c r="I717" i="97"/>
  <c r="K717" i="97"/>
  <c r="L717" i="97"/>
  <c r="M717" i="97"/>
  <c r="I718" i="97"/>
  <c r="K718" i="97"/>
  <c r="L718" i="97"/>
  <c r="M718" i="97"/>
  <c r="I719" i="97"/>
  <c r="K719" i="97"/>
  <c r="L719" i="97"/>
  <c r="M719" i="97"/>
  <c r="I720" i="97"/>
  <c r="K720" i="97"/>
  <c r="L720" i="97"/>
  <c r="M720" i="97"/>
  <c r="I721" i="97"/>
  <c r="K721" i="97"/>
  <c r="L721" i="97"/>
  <c r="M721" i="97"/>
  <c r="I722" i="97"/>
  <c r="K722" i="97"/>
  <c r="L722" i="97"/>
  <c r="M722" i="97"/>
  <c r="I723" i="97"/>
  <c r="K723" i="97"/>
  <c r="L723" i="97"/>
  <c r="M723" i="97"/>
  <c r="I724" i="97"/>
  <c r="K724" i="97"/>
  <c r="L724" i="97"/>
  <c r="M724" i="97"/>
  <c r="I725" i="97"/>
  <c r="K725" i="97"/>
  <c r="L725" i="97"/>
  <c r="M725" i="97"/>
  <c r="I726" i="97"/>
  <c r="K726" i="97"/>
  <c r="L726" i="97"/>
  <c r="M726" i="97"/>
  <c r="I727" i="97"/>
  <c r="K727" i="97"/>
  <c r="L727" i="97"/>
  <c r="M727" i="97"/>
  <c r="I728" i="97"/>
  <c r="K728" i="97"/>
  <c r="L728" i="97"/>
  <c r="M728" i="97"/>
  <c r="I729" i="97"/>
  <c r="K729" i="97"/>
  <c r="L729" i="97"/>
  <c r="M729" i="97"/>
  <c r="I730" i="97"/>
  <c r="K730" i="97"/>
  <c r="L730" i="97"/>
  <c r="M730" i="97"/>
  <c r="I731" i="97"/>
  <c r="K731" i="97"/>
  <c r="L731" i="97"/>
  <c r="M731" i="97"/>
  <c r="I732" i="97"/>
  <c r="K732" i="97"/>
  <c r="L732" i="97"/>
  <c r="M732" i="97"/>
  <c r="I733" i="97"/>
  <c r="K733" i="97"/>
  <c r="L733" i="97"/>
  <c r="M733" i="97"/>
  <c r="I734" i="97"/>
  <c r="K734" i="97"/>
  <c r="L734" i="97"/>
  <c r="M734" i="97"/>
  <c r="I735" i="97"/>
  <c r="K735" i="97"/>
  <c r="L735" i="97"/>
  <c r="M735" i="97"/>
  <c r="I736" i="97"/>
  <c r="K736" i="97"/>
  <c r="L736" i="97"/>
  <c r="M736" i="97"/>
  <c r="I737" i="97"/>
  <c r="K737" i="97"/>
  <c r="L737" i="97"/>
  <c r="M737" i="97"/>
  <c r="I738" i="97"/>
  <c r="K738" i="97"/>
  <c r="L738" i="97"/>
  <c r="M738" i="97"/>
  <c r="I739" i="97"/>
  <c r="K739" i="97"/>
  <c r="L739" i="97"/>
  <c r="M739" i="97"/>
  <c r="I740" i="97"/>
  <c r="K740" i="97"/>
  <c r="L740" i="97"/>
  <c r="M740" i="97"/>
  <c r="I741" i="97"/>
  <c r="K741" i="97"/>
  <c r="L741" i="97"/>
  <c r="M741" i="97"/>
  <c r="I742" i="97"/>
  <c r="K742" i="97"/>
  <c r="L742" i="97"/>
  <c r="M742" i="97"/>
  <c r="I743" i="97"/>
  <c r="K743" i="97"/>
  <c r="L743" i="97"/>
  <c r="M743" i="97"/>
  <c r="I744" i="97"/>
  <c r="K744" i="97"/>
  <c r="L744" i="97"/>
  <c r="M744" i="97"/>
  <c r="I745" i="97"/>
  <c r="K745" i="97"/>
  <c r="L745" i="97"/>
  <c r="M745" i="97"/>
  <c r="I746" i="97"/>
  <c r="K746" i="97"/>
  <c r="L746" i="97"/>
  <c r="M746" i="97"/>
  <c r="I747" i="97"/>
  <c r="K747" i="97"/>
  <c r="L747" i="97"/>
  <c r="M747" i="97"/>
  <c r="I748" i="97"/>
  <c r="K748" i="97"/>
  <c r="L748" i="97"/>
  <c r="M748" i="97"/>
  <c r="I749" i="97"/>
  <c r="K749" i="97"/>
  <c r="L749" i="97"/>
  <c r="M749" i="97"/>
  <c r="I750" i="97"/>
  <c r="K750" i="97"/>
  <c r="L750" i="97"/>
  <c r="M750" i="97"/>
  <c r="I751" i="97"/>
  <c r="K751" i="97"/>
  <c r="L751" i="97"/>
  <c r="M751" i="97"/>
  <c r="I752" i="97"/>
  <c r="K752" i="97"/>
  <c r="L752" i="97"/>
  <c r="M752" i="97"/>
  <c r="I753" i="97"/>
  <c r="K753" i="97"/>
  <c r="L753" i="97"/>
  <c r="M753" i="97"/>
  <c r="I754" i="97"/>
  <c r="K754" i="97"/>
  <c r="L754" i="97"/>
  <c r="M754" i="97"/>
  <c r="I755" i="97"/>
  <c r="K755" i="97"/>
  <c r="L755" i="97"/>
  <c r="M755" i="97"/>
  <c r="I756" i="97"/>
  <c r="K756" i="97"/>
  <c r="L756" i="97"/>
  <c r="M756" i="97"/>
  <c r="I757" i="97"/>
  <c r="K757" i="97"/>
  <c r="L757" i="97"/>
  <c r="M757" i="97"/>
  <c r="I758" i="97"/>
  <c r="K758" i="97"/>
  <c r="L758" i="97"/>
  <c r="M758" i="97"/>
  <c r="I759" i="97"/>
  <c r="K759" i="97"/>
  <c r="L759" i="97"/>
  <c r="M759" i="97"/>
  <c r="I760" i="97"/>
  <c r="K760" i="97"/>
  <c r="L760" i="97"/>
  <c r="M760" i="97"/>
  <c r="I761" i="97"/>
  <c r="K761" i="97"/>
  <c r="L761" i="97"/>
  <c r="M761" i="97"/>
  <c r="I762" i="97"/>
  <c r="K762" i="97"/>
  <c r="L762" i="97"/>
  <c r="M762" i="97"/>
  <c r="I763" i="97"/>
  <c r="K763" i="97"/>
  <c r="L763" i="97"/>
  <c r="M763" i="97"/>
  <c r="I764" i="97"/>
  <c r="K764" i="97"/>
  <c r="L764" i="97"/>
  <c r="M764" i="97"/>
  <c r="I765" i="97"/>
  <c r="K765" i="97"/>
  <c r="L765" i="97"/>
  <c r="M765" i="97"/>
  <c r="I766" i="97"/>
  <c r="K766" i="97"/>
  <c r="L766" i="97"/>
  <c r="M766" i="97"/>
  <c r="I767" i="97"/>
  <c r="K767" i="97"/>
  <c r="L767" i="97"/>
  <c r="M767" i="97"/>
  <c r="I768" i="97"/>
  <c r="K768" i="97"/>
  <c r="L768" i="97"/>
  <c r="M768" i="97"/>
  <c r="I769" i="97"/>
  <c r="K769" i="97"/>
  <c r="L769" i="97"/>
  <c r="M769" i="97"/>
  <c r="I770" i="97"/>
  <c r="K770" i="97"/>
  <c r="L770" i="97"/>
  <c r="M770" i="97"/>
  <c r="I771" i="97"/>
  <c r="K771" i="97"/>
  <c r="L771" i="97"/>
  <c r="M771" i="97"/>
  <c r="I772" i="97"/>
  <c r="K772" i="97"/>
  <c r="L772" i="97"/>
  <c r="M772" i="97"/>
  <c r="I773" i="97"/>
  <c r="K773" i="97"/>
  <c r="L773" i="97"/>
  <c r="M773" i="97"/>
  <c r="I774" i="97"/>
  <c r="K774" i="97"/>
  <c r="L774" i="97"/>
  <c r="M774" i="97"/>
  <c r="I775" i="97"/>
  <c r="K775" i="97"/>
  <c r="L775" i="97"/>
  <c r="M775" i="97"/>
  <c r="I776" i="97"/>
  <c r="K776" i="97"/>
  <c r="L776" i="97"/>
  <c r="M776" i="97"/>
  <c r="I777" i="97"/>
  <c r="K777" i="97"/>
  <c r="L777" i="97"/>
  <c r="M777" i="97"/>
  <c r="I778" i="97"/>
  <c r="K778" i="97"/>
  <c r="L778" i="97"/>
  <c r="M778" i="97"/>
  <c r="I779" i="97"/>
  <c r="K779" i="97"/>
  <c r="L779" i="97"/>
  <c r="M779" i="97"/>
  <c r="I780" i="97"/>
  <c r="K780" i="97"/>
  <c r="L780" i="97"/>
  <c r="M780" i="97"/>
  <c r="I781" i="97"/>
  <c r="K781" i="97"/>
  <c r="L781" i="97"/>
  <c r="M781" i="97"/>
  <c r="I782" i="97"/>
  <c r="K782" i="97"/>
  <c r="L782" i="97"/>
  <c r="M782" i="97"/>
  <c r="I783" i="97"/>
  <c r="K783" i="97"/>
  <c r="L783" i="97"/>
  <c r="M783" i="97"/>
  <c r="I784" i="97"/>
  <c r="K784" i="97"/>
  <c r="L784" i="97"/>
  <c r="M784" i="97"/>
  <c r="I785" i="97"/>
  <c r="K785" i="97"/>
  <c r="L785" i="97"/>
  <c r="M785" i="97"/>
  <c r="I786" i="97"/>
  <c r="K786" i="97"/>
  <c r="L786" i="97"/>
  <c r="M786" i="97"/>
  <c r="I787" i="97"/>
  <c r="K787" i="97"/>
  <c r="L787" i="97"/>
  <c r="M787" i="97"/>
  <c r="I788" i="97"/>
  <c r="K788" i="97"/>
  <c r="L788" i="97"/>
  <c r="M788" i="97"/>
  <c r="I789" i="97"/>
  <c r="K789" i="97"/>
  <c r="L789" i="97"/>
  <c r="M789" i="97"/>
  <c r="I790" i="97"/>
  <c r="K790" i="97"/>
  <c r="L790" i="97"/>
  <c r="M790" i="97"/>
  <c r="I791" i="97"/>
  <c r="K791" i="97"/>
  <c r="L791" i="97"/>
  <c r="M791" i="97"/>
  <c r="I792" i="97"/>
  <c r="K792" i="97"/>
  <c r="L792" i="97"/>
  <c r="M792" i="97"/>
  <c r="I793" i="97"/>
  <c r="K793" i="97"/>
  <c r="L793" i="97"/>
  <c r="M793" i="97"/>
  <c r="I794" i="97"/>
  <c r="K794" i="97"/>
  <c r="L794" i="97"/>
  <c r="M794" i="97"/>
  <c r="I795" i="97"/>
  <c r="K795" i="97"/>
  <c r="L795" i="97"/>
  <c r="M795" i="97"/>
  <c r="I796" i="97"/>
  <c r="K796" i="97"/>
  <c r="L796" i="97"/>
  <c r="M796" i="97"/>
  <c r="I797" i="97"/>
  <c r="K797" i="97"/>
  <c r="L797" i="97"/>
  <c r="M797" i="97"/>
  <c r="I798" i="97"/>
  <c r="K798" i="97"/>
  <c r="L798" i="97"/>
  <c r="M798" i="97"/>
  <c r="I799" i="97"/>
  <c r="K799" i="97"/>
  <c r="L799" i="97"/>
  <c r="M799" i="97"/>
  <c r="I800" i="97"/>
  <c r="K800" i="97"/>
  <c r="L800" i="97"/>
  <c r="M800" i="97"/>
  <c r="I801" i="97"/>
  <c r="K801" i="97"/>
  <c r="L801" i="97"/>
  <c r="M801" i="97"/>
  <c r="I802" i="97"/>
  <c r="K802" i="97"/>
  <c r="L802" i="97"/>
  <c r="M802" i="97"/>
  <c r="I803" i="97"/>
  <c r="K803" i="97"/>
  <c r="L803" i="97"/>
  <c r="M803" i="97"/>
  <c r="I804" i="97"/>
  <c r="K804" i="97"/>
  <c r="L804" i="97"/>
  <c r="M804" i="97"/>
  <c r="I805" i="97"/>
  <c r="K805" i="97"/>
  <c r="L805" i="97"/>
  <c r="M805" i="97"/>
  <c r="I806" i="97"/>
  <c r="K806" i="97"/>
  <c r="L806" i="97"/>
  <c r="M806" i="97"/>
  <c r="I807" i="97"/>
  <c r="K807" i="97"/>
  <c r="L807" i="97"/>
  <c r="M807" i="97"/>
  <c r="I808" i="97"/>
  <c r="K808" i="97"/>
  <c r="L808" i="97"/>
  <c r="M808" i="97"/>
  <c r="I809" i="97"/>
  <c r="K809" i="97"/>
  <c r="L809" i="97"/>
  <c r="M809" i="97"/>
  <c r="I810" i="97"/>
  <c r="K810" i="97"/>
  <c r="L810" i="97"/>
  <c r="M810" i="97"/>
  <c r="I811" i="97"/>
  <c r="K811" i="97"/>
  <c r="L811" i="97"/>
  <c r="M811" i="97"/>
  <c r="I812" i="97"/>
  <c r="K812" i="97"/>
  <c r="L812" i="97"/>
  <c r="M812" i="97"/>
  <c r="I813" i="97"/>
  <c r="K813" i="97"/>
  <c r="L813" i="97"/>
  <c r="M813" i="97"/>
  <c r="I814" i="97"/>
  <c r="K814" i="97"/>
  <c r="L814" i="97"/>
  <c r="M814" i="97"/>
  <c r="I815" i="97"/>
  <c r="K815" i="97"/>
  <c r="L815" i="97"/>
  <c r="M815" i="97"/>
  <c r="I816" i="97"/>
  <c r="K816" i="97"/>
  <c r="L816" i="97"/>
  <c r="M816" i="97"/>
  <c r="I817" i="97"/>
  <c r="K817" i="97"/>
  <c r="L817" i="97"/>
  <c r="M817" i="97"/>
  <c r="I818" i="97"/>
  <c r="K818" i="97"/>
  <c r="L818" i="97"/>
  <c r="M818" i="97"/>
  <c r="I819" i="97"/>
  <c r="K819" i="97"/>
  <c r="L819" i="97"/>
  <c r="M819" i="97"/>
  <c r="I820" i="97"/>
  <c r="K820" i="97"/>
  <c r="L820" i="97"/>
  <c r="M820" i="97"/>
  <c r="I821" i="97"/>
  <c r="K821" i="97"/>
  <c r="L821" i="97"/>
  <c r="M821" i="97"/>
  <c r="I822" i="97"/>
  <c r="K822" i="97"/>
  <c r="L822" i="97"/>
  <c r="M822" i="97"/>
  <c r="I823" i="97"/>
  <c r="K823" i="97"/>
  <c r="L823" i="97"/>
  <c r="M823" i="97"/>
  <c r="I824" i="97"/>
  <c r="K824" i="97"/>
  <c r="L824" i="97"/>
  <c r="M824" i="97"/>
  <c r="I825" i="97"/>
  <c r="K825" i="97"/>
  <c r="L825" i="97"/>
  <c r="M825" i="97"/>
  <c r="I826" i="97"/>
  <c r="K826" i="97"/>
  <c r="L826" i="97"/>
  <c r="M826" i="97"/>
  <c r="I827" i="97"/>
  <c r="K827" i="97"/>
  <c r="L827" i="97"/>
  <c r="M827" i="97"/>
  <c r="I828" i="97"/>
  <c r="K828" i="97"/>
  <c r="L828" i="97"/>
  <c r="M828" i="97"/>
  <c r="I829" i="97"/>
  <c r="K829" i="97"/>
  <c r="L829" i="97"/>
  <c r="M829" i="97"/>
  <c r="I830" i="97"/>
  <c r="K830" i="97"/>
  <c r="L830" i="97"/>
  <c r="M830" i="97"/>
  <c r="I831" i="97"/>
  <c r="K831" i="97"/>
  <c r="L831" i="97"/>
  <c r="M831" i="97"/>
  <c r="I832" i="97"/>
  <c r="K832" i="97"/>
  <c r="L832" i="97"/>
  <c r="M832" i="97"/>
  <c r="I833" i="97"/>
  <c r="K833" i="97"/>
  <c r="L833" i="97"/>
  <c r="M833" i="97"/>
  <c r="I834" i="97"/>
  <c r="K834" i="97"/>
  <c r="L834" i="97"/>
  <c r="M834" i="97"/>
  <c r="I835" i="97"/>
  <c r="K835" i="97"/>
  <c r="L835" i="97"/>
  <c r="M835" i="97"/>
  <c r="I836" i="97"/>
  <c r="K836" i="97"/>
  <c r="L836" i="97"/>
  <c r="M836" i="97"/>
  <c r="I837" i="97"/>
  <c r="K837" i="97"/>
  <c r="L837" i="97"/>
  <c r="M837" i="97"/>
  <c r="I838" i="97"/>
  <c r="K838" i="97"/>
  <c r="L838" i="97"/>
  <c r="M838" i="97"/>
  <c r="I839" i="97"/>
  <c r="K839" i="97"/>
  <c r="L839" i="97"/>
  <c r="M839" i="97"/>
  <c r="I840" i="97"/>
  <c r="K840" i="97"/>
  <c r="L840" i="97"/>
  <c r="M840" i="97"/>
  <c r="I841" i="97"/>
  <c r="K841" i="97"/>
  <c r="L841" i="97"/>
  <c r="M841" i="97"/>
  <c r="I842" i="97"/>
  <c r="K842" i="97"/>
  <c r="L842" i="97"/>
  <c r="M842" i="97"/>
  <c r="I843" i="97"/>
  <c r="K843" i="97"/>
  <c r="L843" i="97"/>
  <c r="M843" i="97"/>
  <c r="I844" i="97"/>
  <c r="K844" i="97"/>
  <c r="L844" i="97"/>
  <c r="M844" i="97"/>
  <c r="I845" i="97"/>
  <c r="K845" i="97"/>
  <c r="L845" i="97"/>
  <c r="M845" i="97"/>
  <c r="I846" i="97"/>
  <c r="K846" i="97"/>
  <c r="L846" i="97"/>
  <c r="M846" i="97"/>
  <c r="I847" i="97"/>
  <c r="K847" i="97"/>
  <c r="L847" i="97"/>
  <c r="M847" i="97"/>
  <c r="I848" i="97"/>
  <c r="K848" i="97"/>
  <c r="L848" i="97"/>
  <c r="M848" i="97"/>
  <c r="I849" i="97"/>
  <c r="K849" i="97"/>
  <c r="L849" i="97"/>
  <c r="M849" i="97"/>
  <c r="I850" i="97"/>
  <c r="K850" i="97"/>
  <c r="L850" i="97"/>
  <c r="M850" i="97"/>
  <c r="I851" i="97"/>
  <c r="K851" i="97"/>
  <c r="L851" i="97"/>
  <c r="M851" i="97"/>
  <c r="I852" i="97"/>
  <c r="K852" i="97"/>
  <c r="L852" i="97"/>
  <c r="M852" i="97"/>
  <c r="I853" i="97"/>
  <c r="K853" i="97"/>
  <c r="L853" i="97"/>
  <c r="M853" i="97"/>
  <c r="I854" i="97"/>
  <c r="K854" i="97"/>
  <c r="L854" i="97"/>
  <c r="M854" i="97"/>
  <c r="I855" i="97"/>
  <c r="K855" i="97"/>
  <c r="L855" i="97"/>
  <c r="M855" i="97"/>
  <c r="I856" i="97"/>
  <c r="K856" i="97"/>
  <c r="L856" i="97"/>
  <c r="M856" i="97"/>
  <c r="I857" i="97"/>
  <c r="K857" i="97"/>
  <c r="L857" i="97"/>
  <c r="M857" i="97"/>
  <c r="I858" i="97"/>
  <c r="K858" i="97"/>
  <c r="L858" i="97"/>
  <c r="M858" i="97"/>
  <c r="I859" i="97"/>
  <c r="K859" i="97"/>
  <c r="L859" i="97"/>
  <c r="M859" i="97"/>
  <c r="I860" i="97"/>
  <c r="K860" i="97"/>
  <c r="L860" i="97"/>
  <c r="M860" i="97"/>
  <c r="I861" i="97"/>
  <c r="K861" i="97"/>
  <c r="L861" i="97"/>
  <c r="M861" i="97"/>
  <c r="I862" i="97"/>
  <c r="K862" i="97"/>
  <c r="L862" i="97"/>
  <c r="M862" i="97"/>
  <c r="I863" i="97"/>
  <c r="K863" i="97"/>
  <c r="L863" i="97"/>
  <c r="M863" i="97"/>
  <c r="I864" i="97"/>
  <c r="K864" i="97"/>
  <c r="L864" i="97"/>
  <c r="M864" i="97"/>
  <c r="I865" i="97"/>
  <c r="K865" i="97"/>
  <c r="L865" i="97"/>
  <c r="M865" i="97"/>
  <c r="I866" i="97"/>
  <c r="K866" i="97"/>
  <c r="L866" i="97"/>
  <c r="M866" i="97"/>
  <c r="I867" i="97"/>
  <c r="K867" i="97"/>
  <c r="L867" i="97"/>
  <c r="M867" i="97"/>
  <c r="I868" i="97"/>
  <c r="K868" i="97"/>
  <c r="L868" i="97"/>
  <c r="M868" i="97"/>
  <c r="I869" i="97"/>
  <c r="K869" i="97"/>
  <c r="L869" i="97"/>
  <c r="M869" i="97"/>
  <c r="I870" i="97"/>
  <c r="K870" i="97"/>
  <c r="L870" i="97"/>
  <c r="M870" i="97"/>
  <c r="I871" i="97"/>
  <c r="K871" i="97"/>
  <c r="L871" i="97"/>
  <c r="M871" i="97"/>
  <c r="I872" i="97"/>
  <c r="K872" i="97"/>
  <c r="L872" i="97"/>
  <c r="M872" i="97"/>
  <c r="I873" i="97"/>
  <c r="K873" i="97"/>
  <c r="L873" i="97"/>
  <c r="M873" i="97"/>
  <c r="I874" i="97"/>
  <c r="K874" i="97"/>
  <c r="L874" i="97"/>
  <c r="M874" i="97"/>
  <c r="I875" i="97"/>
  <c r="K875" i="97"/>
  <c r="L875" i="97"/>
  <c r="M875" i="97"/>
  <c r="I876" i="97"/>
  <c r="K876" i="97"/>
  <c r="L876" i="97"/>
  <c r="M876" i="97"/>
  <c r="I877" i="97"/>
  <c r="K877" i="97"/>
  <c r="L877" i="97"/>
  <c r="M877" i="97"/>
  <c r="I878" i="97"/>
  <c r="K878" i="97"/>
  <c r="L878" i="97"/>
  <c r="M878" i="97"/>
  <c r="I879" i="97"/>
  <c r="K879" i="97"/>
  <c r="L879" i="97"/>
  <c r="M879" i="97"/>
  <c r="I880" i="97"/>
  <c r="K880" i="97"/>
  <c r="L880" i="97"/>
  <c r="M880" i="97"/>
  <c r="I881" i="97"/>
  <c r="K881" i="97"/>
  <c r="L881" i="97"/>
  <c r="M881" i="97"/>
  <c r="I882" i="97"/>
  <c r="K882" i="97"/>
  <c r="L882" i="97"/>
  <c r="M882" i="97"/>
  <c r="I883" i="97"/>
  <c r="K883" i="97"/>
  <c r="L883" i="97"/>
  <c r="M883" i="97"/>
  <c r="I884" i="97"/>
  <c r="K884" i="97"/>
  <c r="L884" i="97"/>
  <c r="M884" i="97"/>
  <c r="I885" i="97"/>
  <c r="K885" i="97"/>
  <c r="L885" i="97"/>
  <c r="M885" i="97"/>
  <c r="I886" i="97"/>
  <c r="K886" i="97"/>
  <c r="L886" i="97"/>
  <c r="M886" i="97"/>
  <c r="I887" i="97"/>
  <c r="K887" i="97"/>
  <c r="L887" i="97"/>
  <c r="M887" i="97"/>
  <c r="I888" i="97"/>
  <c r="K888" i="97"/>
  <c r="L888" i="97"/>
  <c r="M888" i="97"/>
  <c r="I889" i="97"/>
  <c r="K889" i="97"/>
  <c r="L889" i="97"/>
  <c r="M889" i="97"/>
  <c r="I890" i="97"/>
  <c r="K890" i="97"/>
  <c r="L890" i="97"/>
  <c r="M890" i="97"/>
  <c r="I891" i="97"/>
  <c r="K891" i="97"/>
  <c r="L891" i="97"/>
  <c r="M891" i="97"/>
  <c r="I892" i="97"/>
  <c r="K892" i="97"/>
  <c r="L892" i="97"/>
  <c r="M892" i="97"/>
  <c r="I893" i="97"/>
  <c r="K893" i="97"/>
  <c r="L893" i="97"/>
  <c r="M893" i="97"/>
  <c r="I894" i="97"/>
  <c r="K894" i="97"/>
  <c r="L894" i="97"/>
  <c r="M894" i="97"/>
  <c r="I895" i="97"/>
  <c r="K895" i="97"/>
  <c r="L895" i="97"/>
  <c r="M895" i="97"/>
  <c r="I896" i="97"/>
  <c r="K896" i="97"/>
  <c r="L896" i="97"/>
  <c r="M896" i="97"/>
  <c r="I897" i="97"/>
  <c r="K897" i="97"/>
  <c r="L897" i="97"/>
  <c r="M897" i="97"/>
  <c r="I898" i="97"/>
  <c r="K898" i="97"/>
  <c r="L898" i="97"/>
  <c r="M898" i="97"/>
  <c r="I899" i="97"/>
  <c r="K899" i="97"/>
  <c r="L899" i="97"/>
  <c r="M899" i="97"/>
  <c r="I900" i="97"/>
  <c r="K900" i="97"/>
  <c r="L900" i="97"/>
  <c r="M900" i="97"/>
  <c r="I901" i="97"/>
  <c r="K901" i="97"/>
  <c r="L901" i="97"/>
  <c r="M901" i="97"/>
  <c r="I902" i="97"/>
  <c r="K902" i="97"/>
  <c r="L902" i="97"/>
  <c r="M902" i="97"/>
  <c r="I903" i="97"/>
  <c r="K903" i="97"/>
  <c r="L903" i="97"/>
  <c r="M903" i="97"/>
  <c r="I904" i="97"/>
  <c r="K904" i="97"/>
  <c r="L904" i="97"/>
  <c r="M904" i="97"/>
  <c r="I905" i="97"/>
  <c r="K905" i="97"/>
  <c r="L905" i="97"/>
  <c r="M905" i="97"/>
  <c r="I906" i="97"/>
  <c r="K906" i="97"/>
  <c r="L906" i="97"/>
  <c r="M906" i="97"/>
  <c r="I907" i="97"/>
  <c r="K907" i="97"/>
  <c r="L907" i="97"/>
  <c r="M907" i="97"/>
  <c r="I908" i="97"/>
  <c r="K908" i="97"/>
  <c r="L908" i="97"/>
  <c r="M908" i="97"/>
  <c r="I909" i="97"/>
  <c r="K909" i="97"/>
  <c r="L909" i="97"/>
  <c r="M909" i="97"/>
  <c r="I910" i="97"/>
  <c r="K910" i="97"/>
  <c r="L910" i="97"/>
  <c r="M910" i="97"/>
  <c r="I911" i="97"/>
  <c r="K911" i="97"/>
  <c r="L911" i="97"/>
  <c r="M911" i="97"/>
  <c r="I912" i="97"/>
  <c r="K912" i="97"/>
  <c r="L912" i="97"/>
  <c r="M912" i="97"/>
  <c r="I913" i="97"/>
  <c r="K913" i="97"/>
  <c r="L913" i="97"/>
  <c r="M913" i="97"/>
  <c r="I914" i="97"/>
  <c r="K914" i="97"/>
  <c r="L914" i="97"/>
  <c r="M914" i="97"/>
  <c r="I915" i="97"/>
  <c r="K915" i="97"/>
  <c r="L915" i="97"/>
  <c r="M915" i="97"/>
  <c r="I916" i="97"/>
  <c r="K916" i="97"/>
  <c r="L916" i="97"/>
  <c r="M916" i="97"/>
  <c r="I917" i="97"/>
  <c r="K917" i="97"/>
  <c r="L917" i="97"/>
  <c r="M917" i="97"/>
  <c r="I918" i="97"/>
  <c r="K918" i="97"/>
  <c r="L918" i="97"/>
  <c r="M918" i="97"/>
  <c r="I919" i="97"/>
  <c r="K919" i="97"/>
  <c r="L919" i="97"/>
  <c r="M919" i="97"/>
  <c r="I920" i="97"/>
  <c r="K920" i="97"/>
  <c r="L920" i="97"/>
  <c r="M920" i="97"/>
  <c r="I921" i="97"/>
  <c r="K921" i="97"/>
  <c r="L921" i="97"/>
  <c r="M921" i="97"/>
  <c r="I922" i="97"/>
  <c r="K922" i="97"/>
  <c r="L922" i="97"/>
  <c r="M922" i="97"/>
  <c r="I923" i="97"/>
  <c r="K923" i="97"/>
  <c r="L923" i="97"/>
  <c r="M923" i="97"/>
  <c r="I924" i="97"/>
  <c r="K924" i="97"/>
  <c r="L924" i="97"/>
  <c r="M924" i="97"/>
  <c r="I925" i="97"/>
  <c r="K925" i="97"/>
  <c r="L925" i="97"/>
  <c r="M925" i="97"/>
  <c r="I926" i="97"/>
  <c r="K926" i="97"/>
  <c r="L926" i="97"/>
  <c r="M926" i="97"/>
  <c r="I927" i="97"/>
  <c r="K927" i="97"/>
  <c r="L927" i="97"/>
  <c r="M927" i="97"/>
  <c r="I928" i="97"/>
  <c r="K928" i="97"/>
  <c r="L928" i="97"/>
  <c r="M928" i="97"/>
  <c r="I929" i="97"/>
  <c r="K929" i="97"/>
  <c r="L929" i="97"/>
  <c r="M929" i="97"/>
  <c r="I930" i="97"/>
  <c r="K930" i="97"/>
  <c r="L930" i="97"/>
  <c r="M930" i="97"/>
  <c r="I931" i="97"/>
  <c r="K931" i="97"/>
  <c r="L931" i="97"/>
  <c r="M931" i="97"/>
  <c r="I932" i="97"/>
  <c r="K932" i="97"/>
  <c r="L932" i="97"/>
  <c r="M932" i="97"/>
  <c r="I933" i="97"/>
  <c r="K933" i="97"/>
  <c r="L933" i="97"/>
  <c r="M933" i="97"/>
  <c r="I934" i="97"/>
  <c r="K934" i="97"/>
  <c r="L934" i="97"/>
  <c r="M934" i="97"/>
  <c r="I935" i="97"/>
  <c r="K935" i="97"/>
  <c r="L935" i="97"/>
  <c r="M935" i="97"/>
  <c r="I936" i="97"/>
  <c r="K936" i="97"/>
  <c r="L936" i="97"/>
  <c r="M936" i="97"/>
  <c r="I937" i="97"/>
  <c r="K937" i="97"/>
  <c r="L937" i="97"/>
  <c r="M937" i="97"/>
  <c r="I938" i="97"/>
  <c r="K938" i="97"/>
  <c r="L938" i="97"/>
  <c r="M938" i="97"/>
  <c r="I939" i="97"/>
  <c r="K939" i="97"/>
  <c r="L939" i="97"/>
  <c r="M939" i="97"/>
  <c r="I940" i="97"/>
  <c r="K940" i="97"/>
  <c r="L940" i="97"/>
  <c r="M940" i="97"/>
  <c r="I941" i="97"/>
  <c r="K941" i="97"/>
  <c r="L941" i="97"/>
  <c r="M941" i="97"/>
  <c r="I942" i="97"/>
  <c r="K942" i="97"/>
  <c r="L942" i="97"/>
  <c r="M942" i="97"/>
  <c r="I943" i="97"/>
  <c r="K943" i="97"/>
  <c r="L943" i="97"/>
  <c r="M943" i="97"/>
  <c r="I944" i="97"/>
  <c r="K944" i="97"/>
  <c r="L944" i="97"/>
  <c r="M944" i="97"/>
  <c r="I945" i="97"/>
  <c r="K945" i="97"/>
  <c r="L945" i="97"/>
  <c r="M945" i="97"/>
  <c r="I946" i="97"/>
  <c r="K946" i="97"/>
  <c r="L946" i="97"/>
  <c r="M946" i="97"/>
  <c r="I947" i="97"/>
  <c r="K947" i="97"/>
  <c r="L947" i="97"/>
  <c r="M947" i="97"/>
  <c r="I948" i="97"/>
  <c r="K948" i="97"/>
  <c r="L948" i="97"/>
  <c r="M948" i="97"/>
  <c r="I949" i="97"/>
  <c r="K949" i="97"/>
  <c r="L949" i="97"/>
  <c r="M949" i="97"/>
  <c r="I950" i="97"/>
  <c r="K950" i="97"/>
  <c r="L950" i="97"/>
  <c r="M950" i="97"/>
  <c r="I951" i="97"/>
  <c r="K951" i="97"/>
  <c r="L951" i="97"/>
  <c r="M951" i="97"/>
  <c r="I952" i="97"/>
  <c r="K952" i="97"/>
  <c r="L952" i="97"/>
  <c r="M952" i="97"/>
  <c r="I953" i="97"/>
  <c r="K953" i="97"/>
  <c r="L953" i="97"/>
  <c r="M953" i="97"/>
  <c r="I954" i="97"/>
  <c r="K954" i="97"/>
  <c r="L954" i="97"/>
  <c r="M954" i="97"/>
  <c r="I955" i="97"/>
  <c r="K955" i="97"/>
  <c r="L955" i="97"/>
  <c r="M955" i="97"/>
  <c r="I956" i="97"/>
  <c r="K956" i="97"/>
  <c r="L956" i="97"/>
  <c r="M956" i="97"/>
  <c r="I957" i="97"/>
  <c r="K957" i="97"/>
  <c r="L957" i="97"/>
  <c r="M957" i="97"/>
  <c r="I958" i="97"/>
  <c r="K958" i="97"/>
  <c r="L958" i="97"/>
  <c r="M958" i="97"/>
  <c r="I959" i="97"/>
  <c r="K959" i="97"/>
  <c r="L959" i="97"/>
  <c r="M959" i="97"/>
  <c r="I960" i="97"/>
  <c r="K960" i="97"/>
  <c r="L960" i="97"/>
  <c r="M960" i="97"/>
  <c r="I961" i="97"/>
  <c r="K961" i="97"/>
  <c r="L961" i="97"/>
  <c r="M961" i="97"/>
  <c r="I962" i="97"/>
  <c r="K962" i="97"/>
  <c r="L962" i="97"/>
  <c r="M962" i="97"/>
  <c r="I963" i="97"/>
  <c r="K963" i="97"/>
  <c r="L963" i="97"/>
  <c r="M963" i="97"/>
  <c r="I964" i="97"/>
  <c r="K964" i="97"/>
  <c r="L964" i="97"/>
  <c r="M964" i="97"/>
  <c r="I965" i="97"/>
  <c r="K965" i="97"/>
  <c r="L965" i="97"/>
  <c r="M965" i="97"/>
  <c r="I966" i="97"/>
  <c r="K966" i="97"/>
  <c r="L966" i="97"/>
  <c r="M966" i="97"/>
  <c r="I967" i="97"/>
  <c r="K967" i="97"/>
  <c r="L967" i="97"/>
  <c r="M967" i="97"/>
  <c r="I968" i="97"/>
  <c r="K968" i="97"/>
  <c r="L968" i="97"/>
  <c r="M968" i="97"/>
  <c r="I969" i="97"/>
  <c r="K969" i="97"/>
  <c r="L969" i="97"/>
  <c r="M969" i="97"/>
  <c r="I970" i="97"/>
  <c r="K970" i="97"/>
  <c r="L970" i="97"/>
  <c r="M970" i="97"/>
  <c r="I971" i="97"/>
  <c r="K971" i="97"/>
  <c r="L971" i="97"/>
  <c r="M971" i="97"/>
  <c r="I972" i="97"/>
  <c r="K972" i="97"/>
  <c r="L972" i="97"/>
  <c r="M972" i="97"/>
  <c r="I973" i="97"/>
  <c r="K973" i="97"/>
  <c r="L973" i="97"/>
  <c r="M973" i="97"/>
  <c r="I974" i="97"/>
  <c r="K974" i="97"/>
  <c r="L974" i="97"/>
  <c r="M974" i="97"/>
  <c r="I975" i="97"/>
  <c r="K975" i="97"/>
  <c r="L975" i="97"/>
  <c r="M975" i="97"/>
  <c r="I976" i="97"/>
  <c r="K976" i="97"/>
  <c r="L976" i="97"/>
  <c r="M976" i="97"/>
  <c r="I977" i="97"/>
  <c r="K977" i="97"/>
  <c r="L977" i="97"/>
  <c r="M977" i="97"/>
  <c r="I978" i="97"/>
  <c r="K978" i="97"/>
  <c r="L978" i="97"/>
  <c r="M978" i="97"/>
  <c r="I979" i="97"/>
  <c r="K979" i="97"/>
  <c r="L979" i="97"/>
  <c r="M979" i="97"/>
  <c r="I980" i="97"/>
  <c r="K980" i="97"/>
  <c r="L980" i="97"/>
  <c r="M980" i="97"/>
  <c r="I981" i="97"/>
  <c r="K981" i="97"/>
  <c r="L981" i="97"/>
  <c r="M981" i="97"/>
  <c r="I982" i="97"/>
  <c r="K982" i="97"/>
  <c r="L982" i="97"/>
  <c r="M982" i="97"/>
  <c r="I983" i="97"/>
  <c r="K983" i="97"/>
  <c r="L983" i="97"/>
  <c r="M983" i="97"/>
  <c r="I984" i="97"/>
  <c r="K984" i="97"/>
  <c r="L984" i="97"/>
  <c r="M984" i="97"/>
  <c r="I985" i="97"/>
  <c r="K985" i="97"/>
  <c r="L985" i="97"/>
  <c r="M985" i="97"/>
  <c r="I986" i="97"/>
  <c r="K986" i="97"/>
  <c r="L986" i="97"/>
  <c r="M986" i="97"/>
  <c r="I987" i="97"/>
  <c r="K987" i="97"/>
  <c r="L987" i="97"/>
  <c r="M987" i="97"/>
  <c r="I988" i="97"/>
  <c r="K988" i="97"/>
  <c r="L988" i="97"/>
  <c r="M988" i="97"/>
  <c r="I989" i="97"/>
  <c r="K989" i="97"/>
  <c r="L989" i="97"/>
  <c r="M989" i="97"/>
  <c r="I990" i="97"/>
  <c r="K990" i="97"/>
  <c r="L990" i="97"/>
  <c r="M990" i="97"/>
  <c r="I991" i="97"/>
  <c r="K991" i="97"/>
  <c r="L991" i="97"/>
  <c r="M991" i="97"/>
  <c r="I992" i="97"/>
  <c r="K992" i="97"/>
  <c r="L992" i="97"/>
  <c r="M992" i="97"/>
  <c r="I993" i="97"/>
  <c r="K993" i="97"/>
  <c r="L993" i="97"/>
  <c r="M993" i="97"/>
  <c r="I994" i="97"/>
  <c r="K994" i="97"/>
  <c r="L994" i="97"/>
  <c r="M994" i="97"/>
  <c r="I995" i="97"/>
  <c r="K995" i="97"/>
  <c r="L995" i="97"/>
  <c r="M995" i="97"/>
  <c r="I996" i="97"/>
  <c r="K996" i="97"/>
  <c r="L996" i="97"/>
  <c r="M996" i="97"/>
  <c r="I997" i="97"/>
  <c r="K997" i="97"/>
  <c r="L997" i="97"/>
  <c r="M997" i="97"/>
  <c r="I998" i="97"/>
  <c r="K998" i="97"/>
  <c r="L998" i="97"/>
  <c r="M998" i="97"/>
  <c r="I999" i="97"/>
  <c r="K999" i="97"/>
  <c r="L999" i="97"/>
  <c r="M999" i="97"/>
  <c r="I1000" i="97"/>
  <c r="K1000" i="97"/>
  <c r="L1000" i="97"/>
  <c r="M1000" i="97"/>
  <c r="I1001" i="97"/>
  <c r="K1001" i="97"/>
  <c r="L1001" i="97"/>
  <c r="M1001" i="97"/>
  <c r="I1002" i="97"/>
  <c r="K1002" i="97"/>
  <c r="L1002" i="97"/>
  <c r="M1002" i="97"/>
  <c r="I1003" i="97"/>
  <c r="K1003" i="97"/>
  <c r="L1003" i="97"/>
  <c r="M1003" i="97"/>
  <c r="I1004" i="97"/>
  <c r="K1004" i="97"/>
  <c r="L1004" i="97"/>
  <c r="M1004" i="97"/>
  <c r="I1005" i="97"/>
  <c r="K1005" i="97"/>
  <c r="L1005" i="97"/>
  <c r="M1005" i="97"/>
  <c r="I1006" i="97"/>
  <c r="K1006" i="97"/>
  <c r="L1006" i="97"/>
  <c r="M1006" i="97"/>
  <c r="I1007" i="97"/>
  <c r="K1007" i="97"/>
  <c r="L1007" i="97"/>
  <c r="M1007" i="97"/>
  <c r="I1008" i="97"/>
  <c r="K1008" i="97"/>
  <c r="L1008" i="97"/>
  <c r="M1008" i="97"/>
  <c r="I1009" i="97"/>
  <c r="K1009" i="97"/>
  <c r="L1009" i="97"/>
  <c r="M1009" i="97"/>
  <c r="I1010" i="97"/>
  <c r="K1010" i="97"/>
  <c r="L1010" i="97"/>
  <c r="M1010" i="97"/>
  <c r="I1011" i="97"/>
  <c r="K1011" i="97"/>
  <c r="L1011" i="97"/>
  <c r="M1011" i="97"/>
  <c r="I1012" i="97"/>
  <c r="K1012" i="97"/>
  <c r="L1012" i="97"/>
  <c r="M1012" i="97"/>
  <c r="I1013" i="97"/>
  <c r="K1013" i="97"/>
  <c r="L1013" i="97"/>
  <c r="M1013" i="97"/>
  <c r="I1014" i="97"/>
  <c r="K1014" i="97"/>
  <c r="L1014" i="97"/>
  <c r="M1014" i="97"/>
  <c r="I1015" i="97"/>
  <c r="K1015" i="97"/>
  <c r="L1015" i="97"/>
  <c r="M1015" i="97"/>
  <c r="I1016" i="97"/>
  <c r="K1016" i="97"/>
  <c r="L1016" i="97"/>
  <c r="M1016" i="97"/>
  <c r="I1017" i="97"/>
  <c r="K1017" i="97"/>
  <c r="L1017" i="97"/>
  <c r="M1017" i="97"/>
  <c r="I1018" i="97"/>
  <c r="K1018" i="97"/>
  <c r="L1018" i="97"/>
  <c r="M1018" i="97"/>
  <c r="I1019" i="97"/>
  <c r="K1019" i="97"/>
  <c r="L1019" i="97"/>
  <c r="M1019" i="97"/>
  <c r="I1020" i="97"/>
  <c r="K1020" i="97"/>
  <c r="L1020" i="97"/>
  <c r="M1020" i="97"/>
  <c r="I1021" i="97"/>
  <c r="K1021" i="97"/>
  <c r="L1021" i="97"/>
  <c r="M1021" i="97"/>
  <c r="I1022" i="97"/>
  <c r="K1022" i="97"/>
  <c r="L1022" i="97"/>
  <c r="M1022" i="97"/>
  <c r="I1023" i="97"/>
  <c r="K1023" i="97"/>
  <c r="L1023" i="97"/>
  <c r="M1023" i="97"/>
  <c r="I1024" i="97"/>
  <c r="K1024" i="97"/>
  <c r="L1024" i="97"/>
  <c r="M1024" i="97"/>
  <c r="I1025" i="97"/>
  <c r="K1025" i="97"/>
  <c r="L1025" i="97"/>
  <c r="M1025" i="97"/>
  <c r="I1026" i="97"/>
  <c r="K1026" i="97"/>
  <c r="L1026" i="97"/>
  <c r="M1026" i="97"/>
  <c r="I1027" i="97"/>
  <c r="K1027" i="97"/>
  <c r="L1027" i="97"/>
  <c r="M1027" i="97"/>
  <c r="I1028" i="97"/>
  <c r="K1028" i="97"/>
  <c r="L1028" i="97"/>
  <c r="M1028" i="97"/>
  <c r="I1029" i="97"/>
  <c r="K1029" i="97"/>
  <c r="L1029" i="97"/>
  <c r="M1029" i="97"/>
  <c r="I1030" i="97"/>
  <c r="K1030" i="97"/>
  <c r="L1030" i="97"/>
  <c r="M1030" i="97"/>
  <c r="I1031" i="97"/>
  <c r="K1031" i="97"/>
  <c r="L1031" i="97"/>
  <c r="M1031" i="97"/>
  <c r="I1032" i="97"/>
  <c r="K1032" i="97"/>
  <c r="L1032" i="97"/>
  <c r="M1032" i="97"/>
  <c r="I1033" i="97"/>
  <c r="K1033" i="97"/>
  <c r="L1033" i="97"/>
  <c r="M1033" i="97"/>
  <c r="I1034" i="97"/>
  <c r="K1034" i="97"/>
  <c r="L1034" i="97"/>
  <c r="M1034" i="97"/>
  <c r="I1035" i="97"/>
  <c r="K1035" i="97"/>
  <c r="L1035" i="97"/>
  <c r="M1035" i="97"/>
  <c r="I1036" i="97"/>
  <c r="K1036" i="97"/>
  <c r="L1036" i="97"/>
  <c r="M1036" i="97"/>
  <c r="I1037" i="97"/>
  <c r="K1037" i="97"/>
  <c r="L1037" i="97"/>
  <c r="M1037" i="97"/>
  <c r="I1038" i="97"/>
  <c r="K1038" i="97"/>
  <c r="L1038" i="97"/>
  <c r="M1038" i="97"/>
  <c r="I1039" i="97"/>
  <c r="K1039" i="97"/>
  <c r="L1039" i="97"/>
  <c r="M1039" i="97"/>
  <c r="I1040" i="97"/>
  <c r="K1040" i="97"/>
  <c r="L1040" i="97"/>
  <c r="M1040" i="97"/>
  <c r="I1041" i="97"/>
  <c r="K1041" i="97"/>
  <c r="L1041" i="97"/>
  <c r="M1041" i="97"/>
  <c r="I1042" i="97"/>
  <c r="K1042" i="97"/>
  <c r="L1042" i="97"/>
  <c r="M1042" i="97"/>
  <c r="I1043" i="97"/>
  <c r="K1043" i="97"/>
  <c r="L1043" i="97"/>
  <c r="M1043" i="97"/>
  <c r="I1044" i="97"/>
  <c r="K1044" i="97"/>
  <c r="L1044" i="97"/>
  <c r="M1044" i="97"/>
  <c r="I1045" i="97"/>
  <c r="K1045" i="97"/>
  <c r="L1045" i="97"/>
  <c r="M1045" i="97"/>
  <c r="I1046" i="97"/>
  <c r="K1046" i="97"/>
  <c r="L1046" i="97"/>
  <c r="M1046" i="97"/>
  <c r="I1047" i="97"/>
  <c r="K1047" i="97"/>
  <c r="L1047" i="97"/>
  <c r="M1047" i="97"/>
  <c r="I1048" i="97"/>
  <c r="K1048" i="97"/>
  <c r="L1048" i="97"/>
  <c r="M1048" i="97"/>
  <c r="I1049" i="97"/>
  <c r="K1049" i="97"/>
  <c r="L1049" i="97"/>
  <c r="M1049" i="97"/>
  <c r="I1050" i="97"/>
  <c r="K1050" i="97"/>
  <c r="L1050" i="97"/>
  <c r="M1050" i="97"/>
  <c r="I1051" i="97"/>
  <c r="K1051" i="97"/>
  <c r="L1051" i="97"/>
  <c r="M1051" i="97"/>
  <c r="I1052" i="97"/>
  <c r="K1052" i="97"/>
  <c r="L1052" i="97"/>
  <c r="M1052" i="97"/>
  <c r="I1053" i="97"/>
  <c r="K1053" i="97"/>
  <c r="L1053" i="97"/>
  <c r="M1053" i="97"/>
  <c r="I1054" i="97"/>
  <c r="K1054" i="97"/>
  <c r="L1054" i="97"/>
  <c r="M1054" i="97"/>
  <c r="I1055" i="97"/>
  <c r="K1055" i="97"/>
  <c r="L1055" i="97"/>
  <c r="M1055" i="97"/>
  <c r="I1056" i="97"/>
  <c r="K1056" i="97"/>
  <c r="L1056" i="97"/>
  <c r="M1056" i="97"/>
  <c r="I1057" i="97"/>
  <c r="K1057" i="97"/>
  <c r="L1057" i="97"/>
  <c r="M1057" i="97"/>
  <c r="I1058" i="97"/>
  <c r="K1058" i="97"/>
  <c r="L1058" i="97"/>
  <c r="M1058" i="97"/>
  <c r="I1059" i="97"/>
  <c r="K1059" i="97"/>
  <c r="L1059" i="97"/>
  <c r="M1059" i="97"/>
  <c r="I1060" i="97"/>
  <c r="K1060" i="97"/>
  <c r="L1060" i="97"/>
  <c r="M1060" i="97"/>
  <c r="I1061" i="97"/>
  <c r="K1061" i="97"/>
  <c r="L1061" i="97"/>
  <c r="M1061" i="97"/>
  <c r="I1062" i="97"/>
  <c r="K1062" i="97"/>
  <c r="L1062" i="97"/>
  <c r="M1062" i="97"/>
  <c r="I1063" i="97"/>
  <c r="K1063" i="97"/>
  <c r="L1063" i="97"/>
  <c r="M1063" i="97"/>
  <c r="I1064" i="97"/>
  <c r="K1064" i="97"/>
  <c r="L1064" i="97"/>
  <c r="M1064" i="97"/>
  <c r="I1065" i="97"/>
  <c r="K1065" i="97"/>
  <c r="L1065" i="97"/>
  <c r="M1065" i="97"/>
  <c r="I1066" i="97"/>
  <c r="K1066" i="97"/>
  <c r="L1066" i="97"/>
  <c r="M1066" i="97"/>
  <c r="I1067" i="97"/>
  <c r="K1067" i="97"/>
  <c r="L1067" i="97"/>
  <c r="M1067" i="97"/>
  <c r="I1068" i="97"/>
  <c r="K1068" i="97"/>
  <c r="L1068" i="97"/>
  <c r="M1068" i="97"/>
  <c r="I1069" i="97"/>
  <c r="K1069" i="97"/>
  <c r="L1069" i="97"/>
  <c r="M1069" i="97"/>
  <c r="I1070" i="97"/>
  <c r="K1070" i="97"/>
  <c r="L1070" i="97"/>
  <c r="M1070" i="97"/>
  <c r="I1071" i="97"/>
  <c r="K1071" i="97"/>
  <c r="L1071" i="97"/>
  <c r="M1071" i="97"/>
  <c r="I1072" i="97"/>
  <c r="K1072" i="97"/>
  <c r="L1072" i="97"/>
  <c r="M1072" i="97"/>
  <c r="I1073" i="97"/>
  <c r="K1073" i="97"/>
  <c r="L1073" i="97"/>
  <c r="M1073" i="97"/>
  <c r="I1074" i="97"/>
  <c r="K1074" i="97"/>
  <c r="L1074" i="97"/>
  <c r="M1074" i="97"/>
  <c r="I1075" i="97"/>
  <c r="K1075" i="97"/>
  <c r="L1075" i="97"/>
  <c r="M1075" i="97"/>
  <c r="I1076" i="97"/>
  <c r="K1076" i="97"/>
  <c r="L1076" i="97"/>
  <c r="M1076" i="97"/>
  <c r="I1077" i="97"/>
  <c r="K1077" i="97"/>
  <c r="L1077" i="97"/>
  <c r="M1077" i="97"/>
  <c r="I1078" i="97"/>
  <c r="K1078" i="97"/>
  <c r="L1078" i="97"/>
  <c r="M1078" i="97"/>
  <c r="I1079" i="97"/>
  <c r="K1079" i="97"/>
  <c r="L1079" i="97"/>
  <c r="M1079" i="97"/>
  <c r="I1080" i="97"/>
  <c r="K1080" i="97"/>
  <c r="L1080" i="97"/>
  <c r="M1080" i="97"/>
  <c r="I1081" i="97"/>
  <c r="K1081" i="97"/>
  <c r="L1081" i="97"/>
  <c r="M1081" i="97"/>
  <c r="I1082" i="97"/>
  <c r="K1082" i="97"/>
  <c r="L1082" i="97"/>
  <c r="M1082" i="97"/>
  <c r="I1083" i="97"/>
  <c r="K1083" i="97"/>
  <c r="L1083" i="97"/>
  <c r="M1083" i="97"/>
  <c r="I1084" i="97"/>
  <c r="K1084" i="97"/>
  <c r="L1084" i="97"/>
  <c r="M1084" i="97"/>
  <c r="I1085" i="97"/>
  <c r="K1085" i="97"/>
  <c r="L1085" i="97"/>
  <c r="M1085" i="97"/>
  <c r="I1086" i="97"/>
  <c r="K1086" i="97"/>
  <c r="L1086" i="97"/>
  <c r="M1086" i="97"/>
  <c r="I1087" i="97"/>
  <c r="K1087" i="97"/>
  <c r="L1087" i="97"/>
  <c r="M1087" i="97"/>
  <c r="I1088" i="97"/>
  <c r="K1088" i="97"/>
  <c r="L1088" i="97"/>
  <c r="M1088" i="97"/>
  <c r="I1089" i="97"/>
  <c r="K1089" i="97"/>
  <c r="L1089" i="97"/>
  <c r="M1089" i="97"/>
  <c r="I1090" i="97"/>
  <c r="K1090" i="97"/>
  <c r="L1090" i="97"/>
  <c r="M1090" i="97"/>
  <c r="I1091" i="97"/>
  <c r="K1091" i="97"/>
  <c r="L1091" i="97"/>
  <c r="M1091" i="97"/>
  <c r="I1092" i="97"/>
  <c r="K1092" i="97"/>
  <c r="L1092" i="97"/>
  <c r="M1092" i="97"/>
  <c r="I1093" i="97"/>
  <c r="K1093" i="97"/>
  <c r="L1093" i="97"/>
  <c r="M1093" i="97"/>
  <c r="I1094" i="97"/>
  <c r="K1094" i="97"/>
  <c r="L1094" i="97"/>
  <c r="M1094" i="97"/>
  <c r="I1095" i="97"/>
  <c r="K1095" i="97"/>
  <c r="L1095" i="97"/>
  <c r="M1095" i="97"/>
  <c r="I1096" i="97"/>
  <c r="K1096" i="97"/>
  <c r="L1096" i="97"/>
  <c r="M1096" i="97"/>
  <c r="I1097" i="97"/>
  <c r="K1097" i="97"/>
  <c r="L1097" i="97"/>
  <c r="M1097" i="97"/>
  <c r="I1098" i="97"/>
  <c r="K1098" i="97"/>
  <c r="L1098" i="97"/>
  <c r="M1098" i="97"/>
  <c r="I1099" i="97"/>
  <c r="K1099" i="97"/>
  <c r="L1099" i="97"/>
  <c r="M1099" i="97"/>
  <c r="I1100" i="97"/>
  <c r="K1100" i="97"/>
  <c r="L1100" i="97"/>
  <c r="M1100" i="97"/>
  <c r="I1101" i="97"/>
  <c r="K1101" i="97"/>
  <c r="L1101" i="97"/>
  <c r="M1101" i="97"/>
  <c r="I1102" i="97"/>
  <c r="K1102" i="97"/>
  <c r="L1102" i="97"/>
  <c r="M1102" i="97"/>
  <c r="I1103" i="97"/>
  <c r="K1103" i="97"/>
  <c r="L1103" i="97"/>
  <c r="M1103" i="97"/>
  <c r="I1104" i="97"/>
  <c r="K1104" i="97"/>
  <c r="L1104" i="97"/>
  <c r="M1104" i="97"/>
  <c r="I1105" i="97"/>
  <c r="K1105" i="97"/>
  <c r="L1105" i="97"/>
  <c r="M1105" i="97"/>
  <c r="I1106" i="97"/>
  <c r="K1106" i="97"/>
  <c r="L1106" i="97"/>
  <c r="M1106" i="97"/>
  <c r="I1107" i="97"/>
  <c r="K1107" i="97"/>
  <c r="L1107" i="97"/>
  <c r="M1107" i="97"/>
  <c r="I1108" i="97"/>
  <c r="K1108" i="97"/>
  <c r="L1108" i="97"/>
  <c r="M1108" i="97"/>
  <c r="I1109" i="97"/>
  <c r="K1109" i="97"/>
  <c r="L1109" i="97"/>
  <c r="M1109" i="97"/>
  <c r="I1110" i="97"/>
  <c r="K1110" i="97"/>
  <c r="L1110" i="97"/>
  <c r="M1110" i="97"/>
  <c r="I1111" i="97"/>
  <c r="K1111" i="97"/>
  <c r="L1111" i="97"/>
  <c r="M1111" i="97"/>
  <c r="I1112" i="97"/>
  <c r="K1112" i="97"/>
  <c r="L1112" i="97"/>
  <c r="M1112" i="97"/>
  <c r="I1113" i="97"/>
  <c r="K1113" i="97"/>
  <c r="L1113" i="97"/>
  <c r="M1113" i="97"/>
  <c r="I1114" i="97"/>
  <c r="K1114" i="97"/>
  <c r="L1114" i="97"/>
  <c r="M1114" i="97"/>
  <c r="I1115" i="97"/>
  <c r="K1115" i="97"/>
  <c r="L1115" i="97"/>
  <c r="M1115" i="97"/>
  <c r="I1116" i="97"/>
  <c r="K1116" i="97"/>
  <c r="L1116" i="97"/>
  <c r="M1116" i="97"/>
  <c r="I1117" i="97"/>
  <c r="K1117" i="97"/>
  <c r="L1117" i="97"/>
  <c r="M1117" i="97"/>
  <c r="I1118" i="97"/>
  <c r="K1118" i="97"/>
  <c r="L1118" i="97"/>
  <c r="M1118" i="97"/>
  <c r="I1119" i="97"/>
  <c r="K1119" i="97"/>
  <c r="L1119" i="97"/>
  <c r="M1119" i="97"/>
  <c r="I1120" i="97"/>
  <c r="K1120" i="97"/>
  <c r="L1120" i="97"/>
  <c r="M1120" i="97"/>
  <c r="I1121" i="97"/>
  <c r="K1121" i="97"/>
  <c r="L1121" i="97"/>
  <c r="M1121" i="97"/>
  <c r="I1122" i="97"/>
  <c r="K1122" i="97"/>
  <c r="L1122" i="97"/>
  <c r="M1122" i="97"/>
  <c r="I1123" i="97"/>
  <c r="K1123" i="97"/>
  <c r="L1123" i="97"/>
  <c r="M1123" i="97"/>
  <c r="I1124" i="97"/>
  <c r="K1124" i="97"/>
  <c r="L1124" i="97"/>
  <c r="M1124" i="97"/>
  <c r="I1125" i="97"/>
  <c r="K1125" i="97"/>
  <c r="L1125" i="97"/>
  <c r="M1125" i="97"/>
  <c r="I1126" i="97"/>
  <c r="K1126" i="97"/>
  <c r="L1126" i="97"/>
  <c r="M1126" i="97"/>
  <c r="I1127" i="97"/>
  <c r="K1127" i="97"/>
  <c r="L1127" i="97"/>
  <c r="M1127" i="97"/>
  <c r="I1128" i="97"/>
  <c r="K1128" i="97"/>
  <c r="L1128" i="97"/>
  <c r="M1128" i="97"/>
  <c r="I1129" i="97"/>
  <c r="K1129" i="97"/>
  <c r="L1129" i="97"/>
  <c r="M1129" i="97"/>
  <c r="I1130" i="97"/>
  <c r="K1130" i="97"/>
  <c r="L1130" i="97"/>
  <c r="M1130" i="97"/>
  <c r="I1131" i="97"/>
  <c r="K1131" i="97"/>
  <c r="L1131" i="97"/>
  <c r="M1131" i="97"/>
  <c r="I1132" i="97"/>
  <c r="K1132" i="97"/>
  <c r="L1132" i="97"/>
  <c r="M1132" i="97"/>
  <c r="I1133" i="97"/>
  <c r="K1133" i="97"/>
  <c r="L1133" i="97"/>
  <c r="M1133" i="97"/>
  <c r="I1134" i="97"/>
  <c r="K1134" i="97"/>
  <c r="L1134" i="97"/>
  <c r="M1134" i="97"/>
  <c r="I1135" i="97"/>
  <c r="K1135" i="97"/>
  <c r="L1135" i="97"/>
  <c r="M1135" i="97"/>
  <c r="I1136" i="97"/>
  <c r="K1136" i="97"/>
  <c r="L1136" i="97"/>
  <c r="M1136" i="97"/>
  <c r="I1137" i="97"/>
  <c r="K1137" i="97"/>
  <c r="L1137" i="97"/>
  <c r="M1137" i="97"/>
  <c r="I1138" i="97"/>
  <c r="K1138" i="97"/>
  <c r="L1138" i="97"/>
  <c r="M1138" i="97"/>
  <c r="I1139" i="97"/>
  <c r="K1139" i="97"/>
  <c r="L1139" i="97"/>
  <c r="M1139" i="97"/>
  <c r="I1140" i="97"/>
  <c r="K1140" i="97"/>
  <c r="L1140" i="97"/>
  <c r="M1140" i="97"/>
  <c r="I1141" i="97"/>
  <c r="K1141" i="97"/>
  <c r="L1141" i="97"/>
  <c r="M1141" i="97"/>
  <c r="I1142" i="97"/>
  <c r="K1142" i="97"/>
  <c r="L1142" i="97"/>
  <c r="M1142" i="97"/>
  <c r="I1143" i="97"/>
  <c r="K1143" i="97"/>
  <c r="L1143" i="97"/>
  <c r="M1143" i="97"/>
  <c r="I1144" i="97"/>
  <c r="K1144" i="97"/>
  <c r="L1144" i="97"/>
  <c r="M1144" i="97"/>
  <c r="I1145" i="97"/>
  <c r="K1145" i="97"/>
  <c r="L1145" i="97"/>
  <c r="M1145" i="97"/>
  <c r="I1146" i="97"/>
  <c r="K1146" i="97"/>
  <c r="L1146" i="97"/>
  <c r="M1146" i="97"/>
  <c r="I1147" i="97"/>
  <c r="K1147" i="97"/>
  <c r="L1147" i="97"/>
  <c r="M1147" i="97"/>
  <c r="I1148" i="97"/>
  <c r="K1148" i="97"/>
  <c r="L1148" i="97"/>
  <c r="M1148" i="97"/>
  <c r="I1149" i="97"/>
  <c r="K1149" i="97"/>
  <c r="L1149" i="97"/>
  <c r="M1149" i="97"/>
  <c r="I1150" i="97"/>
  <c r="K1150" i="97"/>
  <c r="L1150" i="97"/>
  <c r="M1150" i="97"/>
  <c r="I1151" i="97"/>
  <c r="K1151" i="97"/>
  <c r="L1151" i="97"/>
  <c r="M1151" i="97"/>
  <c r="I1152" i="97"/>
  <c r="K1152" i="97"/>
  <c r="L1152" i="97"/>
  <c r="M1152" i="97"/>
  <c r="I1153" i="97"/>
  <c r="K1153" i="97"/>
  <c r="L1153" i="97"/>
  <c r="M1153" i="97"/>
  <c r="I1154" i="97"/>
  <c r="K1154" i="97"/>
  <c r="L1154" i="97"/>
  <c r="M1154" i="97"/>
  <c r="I1155" i="97"/>
  <c r="K1155" i="97"/>
  <c r="L1155" i="97"/>
  <c r="M1155" i="97"/>
  <c r="I1156" i="97"/>
  <c r="K1156" i="97"/>
  <c r="L1156" i="97"/>
  <c r="M1156" i="97"/>
  <c r="I1157" i="97"/>
  <c r="K1157" i="97"/>
  <c r="L1157" i="97"/>
  <c r="M1157" i="97"/>
  <c r="I1158" i="97"/>
  <c r="K1158" i="97"/>
  <c r="L1158" i="97"/>
  <c r="M1158" i="97"/>
  <c r="I1159" i="97"/>
  <c r="K1159" i="97"/>
  <c r="L1159" i="97"/>
  <c r="M1159" i="97"/>
  <c r="I1160" i="97"/>
  <c r="K1160" i="97"/>
  <c r="L1160" i="97"/>
  <c r="M1160" i="97"/>
  <c r="I1161" i="97"/>
  <c r="K1161" i="97"/>
  <c r="L1161" i="97"/>
  <c r="M1161" i="97"/>
  <c r="I1162" i="97"/>
  <c r="K1162" i="97"/>
  <c r="L1162" i="97"/>
  <c r="M1162" i="97"/>
  <c r="I1163" i="97"/>
  <c r="K1163" i="97"/>
  <c r="L1163" i="97"/>
  <c r="M1163" i="97"/>
  <c r="I1164" i="97"/>
  <c r="K1164" i="97"/>
  <c r="L1164" i="97"/>
  <c r="M1164" i="97"/>
  <c r="I1165" i="97"/>
  <c r="K1165" i="97"/>
  <c r="L1165" i="97"/>
  <c r="M1165" i="97"/>
  <c r="I1166" i="97"/>
  <c r="K1166" i="97"/>
  <c r="L1166" i="97"/>
  <c r="M1166" i="97"/>
  <c r="I1167" i="97"/>
  <c r="K1167" i="97"/>
  <c r="L1167" i="97"/>
  <c r="M1167" i="97"/>
  <c r="I1168" i="97"/>
  <c r="K1168" i="97"/>
  <c r="L1168" i="97"/>
  <c r="M1168" i="97"/>
  <c r="I1169" i="97"/>
  <c r="K1169" i="97"/>
  <c r="L1169" i="97"/>
  <c r="M1169" i="97"/>
  <c r="I1170" i="97"/>
  <c r="K1170" i="97"/>
  <c r="L1170" i="97"/>
  <c r="M1170" i="97"/>
  <c r="I1171" i="97"/>
  <c r="K1171" i="97"/>
  <c r="L1171" i="97"/>
  <c r="M1171" i="97"/>
  <c r="I1172" i="97"/>
  <c r="K1172" i="97"/>
  <c r="L1172" i="97"/>
  <c r="M1172" i="97"/>
  <c r="I1173" i="97"/>
  <c r="K1173" i="97"/>
  <c r="L1173" i="97"/>
  <c r="M1173" i="97"/>
  <c r="I1174" i="97"/>
  <c r="K1174" i="97"/>
  <c r="L1174" i="97"/>
  <c r="M1174" i="97"/>
  <c r="I1175" i="97"/>
  <c r="K1175" i="97"/>
  <c r="L1175" i="97"/>
  <c r="M1175" i="97"/>
  <c r="I1176" i="97"/>
  <c r="K1176" i="97"/>
  <c r="L1176" i="97"/>
  <c r="M1176" i="97"/>
  <c r="I1177" i="97"/>
  <c r="K1177" i="97"/>
  <c r="L1177" i="97"/>
  <c r="M1177" i="97"/>
  <c r="I1178" i="97"/>
  <c r="K1178" i="97"/>
  <c r="L1178" i="97"/>
  <c r="M1178" i="97"/>
  <c r="I1179" i="97"/>
  <c r="K1179" i="97"/>
  <c r="L1179" i="97"/>
  <c r="M1179" i="97"/>
  <c r="I1180" i="97"/>
  <c r="K1180" i="97"/>
  <c r="L1180" i="97"/>
  <c r="M1180" i="97"/>
  <c r="I1181" i="97"/>
  <c r="K1181" i="97"/>
  <c r="L1181" i="97"/>
  <c r="M1181" i="97"/>
  <c r="I1182" i="97"/>
  <c r="K1182" i="97"/>
  <c r="L1182" i="97"/>
  <c r="M1182" i="97"/>
  <c r="I1183" i="97"/>
  <c r="K1183" i="97"/>
  <c r="L1183" i="97"/>
  <c r="M1183" i="97"/>
  <c r="I1184" i="97"/>
  <c r="K1184" i="97"/>
  <c r="L1184" i="97"/>
  <c r="M1184" i="97"/>
  <c r="I1185" i="97"/>
  <c r="K1185" i="97"/>
  <c r="L1185" i="97"/>
  <c r="M1185" i="97"/>
  <c r="I1186" i="97"/>
  <c r="K1186" i="97"/>
  <c r="L1186" i="97"/>
  <c r="M1186" i="97"/>
  <c r="I1187" i="97"/>
  <c r="K1187" i="97"/>
  <c r="L1187" i="97"/>
  <c r="M1187" i="97"/>
  <c r="I1188" i="97"/>
  <c r="K1188" i="97"/>
  <c r="L1188" i="97"/>
  <c r="M1188" i="97"/>
  <c r="I1189" i="97"/>
  <c r="K1189" i="97"/>
  <c r="L1189" i="97"/>
  <c r="M1189" i="97"/>
  <c r="I1190" i="97"/>
  <c r="K1190" i="97"/>
  <c r="L1190" i="97"/>
  <c r="M1190" i="97"/>
  <c r="I1191" i="97"/>
  <c r="K1191" i="97"/>
  <c r="L1191" i="97"/>
  <c r="M1191" i="97"/>
  <c r="I1192" i="97"/>
  <c r="K1192" i="97"/>
  <c r="L1192" i="97"/>
  <c r="M1192" i="97"/>
  <c r="I1193" i="97"/>
  <c r="K1193" i="97"/>
  <c r="L1193" i="97"/>
  <c r="M1193" i="97"/>
  <c r="I1194" i="97"/>
  <c r="K1194" i="97"/>
  <c r="L1194" i="97"/>
  <c r="M1194" i="97"/>
  <c r="I1195" i="97"/>
  <c r="K1195" i="97"/>
  <c r="L1195" i="97"/>
  <c r="M1195" i="97"/>
  <c r="I1196" i="97"/>
  <c r="K1196" i="97"/>
  <c r="L1196" i="97"/>
  <c r="M1196" i="97"/>
  <c r="I1197" i="97"/>
  <c r="K1197" i="97"/>
  <c r="L1197" i="97"/>
  <c r="M1197" i="97"/>
  <c r="I1198" i="97"/>
  <c r="K1198" i="97"/>
  <c r="L1198" i="97"/>
  <c r="M1198" i="97"/>
  <c r="I1199" i="97"/>
  <c r="K1199" i="97"/>
  <c r="L1199" i="97"/>
  <c r="M1199" i="97"/>
  <c r="I1200" i="97"/>
  <c r="K1200" i="97"/>
  <c r="L1200" i="97"/>
  <c r="M1200" i="97"/>
  <c r="I1201" i="97"/>
  <c r="K1201" i="97"/>
  <c r="L1201" i="97"/>
  <c r="M1201" i="97"/>
  <c r="I1202" i="97"/>
  <c r="K1202" i="97"/>
  <c r="L1202" i="97"/>
  <c r="M1202" i="97"/>
  <c r="I1203" i="97"/>
  <c r="K1203" i="97"/>
  <c r="L1203" i="97"/>
  <c r="M1203" i="97"/>
  <c r="I1204" i="97"/>
  <c r="K1204" i="97"/>
  <c r="L1204" i="97"/>
  <c r="M1204" i="97"/>
  <c r="I1205" i="97"/>
  <c r="K1205" i="97"/>
  <c r="L1205" i="97"/>
  <c r="M1205" i="97"/>
  <c r="I1206" i="97"/>
  <c r="K1206" i="97"/>
  <c r="L1206" i="97"/>
  <c r="M1206" i="97"/>
  <c r="I1207" i="97"/>
  <c r="K1207" i="97"/>
  <c r="L1207" i="97"/>
  <c r="M1207" i="97"/>
  <c r="I1208" i="97"/>
  <c r="K1208" i="97"/>
  <c r="L1208" i="97"/>
  <c r="M1208" i="97"/>
  <c r="I1209" i="97"/>
  <c r="K1209" i="97"/>
  <c r="L1209" i="97"/>
  <c r="M1209" i="97"/>
  <c r="I1210" i="97"/>
  <c r="K1210" i="97"/>
  <c r="L1210" i="97"/>
  <c r="M1210" i="97"/>
  <c r="I1211" i="97"/>
  <c r="K1211" i="97"/>
  <c r="L1211" i="97"/>
  <c r="M1211" i="97"/>
  <c r="I1212" i="97"/>
  <c r="K1212" i="97"/>
  <c r="L1212" i="97"/>
  <c r="M1212" i="97"/>
  <c r="I1213" i="97"/>
  <c r="K1213" i="97"/>
  <c r="L1213" i="97"/>
  <c r="M1213" i="97"/>
  <c r="I1214" i="97"/>
  <c r="K1214" i="97"/>
  <c r="L1214" i="97"/>
  <c r="M1214" i="97"/>
  <c r="I1215" i="97"/>
  <c r="K1215" i="97"/>
  <c r="L1215" i="97"/>
  <c r="M1215" i="97"/>
  <c r="I1216" i="97"/>
  <c r="K1216" i="97"/>
  <c r="L1216" i="97"/>
  <c r="M1216" i="97"/>
  <c r="I1217" i="97"/>
  <c r="K1217" i="97"/>
  <c r="L1217" i="97"/>
  <c r="M1217" i="97"/>
  <c r="I1218" i="97"/>
  <c r="K1218" i="97"/>
  <c r="L1218" i="97"/>
  <c r="M1218" i="97"/>
  <c r="I1219" i="97"/>
  <c r="K1219" i="97"/>
  <c r="L1219" i="97"/>
  <c r="M1219" i="97"/>
  <c r="I1220" i="97"/>
  <c r="K1220" i="97"/>
  <c r="L1220" i="97"/>
  <c r="M1220" i="97"/>
  <c r="I1221" i="97"/>
  <c r="K1221" i="97"/>
  <c r="L1221" i="97"/>
  <c r="M1221" i="97"/>
  <c r="I1222" i="97"/>
  <c r="K1222" i="97"/>
  <c r="L1222" i="97"/>
  <c r="M1222" i="97"/>
  <c r="I1223" i="97"/>
  <c r="K1223" i="97"/>
  <c r="L1223" i="97"/>
  <c r="M1223" i="97"/>
  <c r="I1224" i="97"/>
  <c r="K1224" i="97"/>
  <c r="L1224" i="97"/>
  <c r="M1224" i="97"/>
  <c r="I1225" i="97"/>
  <c r="K1225" i="97"/>
  <c r="L1225" i="97"/>
  <c r="M1225" i="97"/>
  <c r="I1226" i="97"/>
  <c r="K1226" i="97"/>
  <c r="L1226" i="97"/>
  <c r="M1226" i="97"/>
  <c r="I1227" i="97"/>
  <c r="K1227" i="97"/>
  <c r="L1227" i="97"/>
  <c r="M1227" i="97"/>
  <c r="I1228" i="97"/>
  <c r="K1228" i="97"/>
  <c r="L1228" i="97"/>
  <c r="M1228" i="97"/>
  <c r="I1229" i="97"/>
  <c r="K1229" i="97"/>
  <c r="L1229" i="97"/>
  <c r="M1229" i="97"/>
  <c r="I1230" i="97"/>
  <c r="K1230" i="97"/>
  <c r="L1230" i="97"/>
  <c r="M1230" i="97"/>
  <c r="I1231" i="97"/>
  <c r="K1231" i="97"/>
  <c r="L1231" i="97"/>
  <c r="M1231" i="97"/>
  <c r="I1232" i="97"/>
  <c r="K1232" i="97"/>
  <c r="L1232" i="97"/>
  <c r="M1232" i="97"/>
  <c r="I1233" i="97"/>
  <c r="K1233" i="97"/>
  <c r="L1233" i="97"/>
  <c r="M1233" i="97"/>
  <c r="I1234" i="97"/>
  <c r="K1234" i="97"/>
  <c r="L1234" i="97"/>
  <c r="M1234" i="97"/>
  <c r="I1235" i="97"/>
  <c r="K1235" i="97"/>
  <c r="L1235" i="97"/>
  <c r="M1235" i="97"/>
  <c r="I1236" i="97"/>
  <c r="K1236" i="97"/>
  <c r="L1236" i="97"/>
  <c r="M1236" i="97"/>
  <c r="I1237" i="97"/>
  <c r="K1237" i="97"/>
  <c r="L1237" i="97"/>
  <c r="M1237" i="97"/>
  <c r="I1238" i="97"/>
  <c r="K1238" i="97"/>
  <c r="L1238" i="97"/>
  <c r="M1238" i="97"/>
  <c r="I1239" i="97"/>
  <c r="K1239" i="97"/>
  <c r="L1239" i="97"/>
  <c r="M1239" i="97"/>
  <c r="I1240" i="97"/>
  <c r="K1240" i="97"/>
  <c r="L1240" i="97"/>
  <c r="M1240" i="97"/>
  <c r="I1241" i="97"/>
  <c r="K1241" i="97"/>
  <c r="L1241" i="97"/>
  <c r="M1241" i="97"/>
  <c r="I1242" i="97"/>
  <c r="K1242" i="97"/>
  <c r="L1242" i="97"/>
  <c r="M1242" i="97"/>
  <c r="I1243" i="97"/>
  <c r="K1243" i="97"/>
  <c r="L1243" i="97"/>
  <c r="M1243" i="97"/>
  <c r="I1244" i="97"/>
  <c r="K1244" i="97"/>
  <c r="L1244" i="97"/>
  <c r="M1244" i="97"/>
  <c r="I1245" i="97"/>
  <c r="K1245" i="97"/>
  <c r="L1245" i="97"/>
  <c r="M1245" i="97"/>
  <c r="I1246" i="97"/>
  <c r="K1246" i="97"/>
  <c r="L1246" i="97"/>
  <c r="M1246" i="97"/>
  <c r="I1247" i="97"/>
  <c r="K1247" i="97"/>
  <c r="L1247" i="97"/>
  <c r="M1247" i="97"/>
  <c r="I1248" i="97"/>
  <c r="K1248" i="97"/>
  <c r="L1248" i="97"/>
  <c r="M1248" i="97"/>
  <c r="I1249" i="97"/>
  <c r="K1249" i="97"/>
  <c r="L1249" i="97"/>
  <c r="M1249" i="97"/>
  <c r="I1250" i="97"/>
  <c r="K1250" i="97"/>
  <c r="L1250" i="97"/>
  <c r="M1250" i="97"/>
  <c r="I1251" i="97"/>
  <c r="K1251" i="97"/>
  <c r="L1251" i="97"/>
  <c r="M1251" i="97"/>
  <c r="I1252" i="97"/>
  <c r="K1252" i="97"/>
  <c r="L1252" i="97"/>
  <c r="M1252" i="97"/>
  <c r="I1253" i="97"/>
  <c r="K1253" i="97"/>
  <c r="L1253" i="97"/>
  <c r="M1253" i="97"/>
  <c r="I1254" i="97"/>
  <c r="K1254" i="97"/>
  <c r="L1254" i="97"/>
  <c r="M1254" i="97"/>
  <c r="I1255" i="97"/>
  <c r="K1255" i="97"/>
  <c r="L1255" i="97"/>
  <c r="M1255" i="97"/>
  <c r="I1256" i="97"/>
  <c r="K1256" i="97"/>
  <c r="L1256" i="97"/>
  <c r="M1256" i="97"/>
  <c r="I1257" i="97"/>
  <c r="K1257" i="97"/>
  <c r="L1257" i="97"/>
  <c r="M1257" i="97"/>
  <c r="I1258" i="97"/>
  <c r="K1258" i="97"/>
  <c r="L1258" i="97"/>
  <c r="M1258" i="97"/>
  <c r="I1259" i="97"/>
  <c r="K1259" i="97"/>
  <c r="L1259" i="97"/>
  <c r="M1259" i="97"/>
  <c r="I1260" i="97"/>
  <c r="K1260" i="97"/>
  <c r="L1260" i="97"/>
  <c r="M1260" i="97"/>
  <c r="I1261" i="97"/>
  <c r="K1261" i="97"/>
  <c r="L1261" i="97"/>
  <c r="M1261" i="97"/>
  <c r="I1262" i="97"/>
  <c r="K1262" i="97"/>
  <c r="L1262" i="97"/>
  <c r="M1262" i="97"/>
  <c r="I1263" i="97"/>
  <c r="K1263" i="97"/>
  <c r="L1263" i="97"/>
  <c r="M1263" i="97"/>
  <c r="I1264" i="97"/>
  <c r="K1264" i="97"/>
  <c r="L1264" i="97"/>
  <c r="M1264" i="97"/>
  <c r="I1265" i="97"/>
  <c r="K1265" i="97"/>
  <c r="L1265" i="97"/>
  <c r="M1265" i="97"/>
  <c r="I1266" i="97"/>
  <c r="K1266" i="97"/>
  <c r="L1266" i="97"/>
  <c r="M1266" i="97"/>
  <c r="I1267" i="97"/>
  <c r="K1267" i="97"/>
  <c r="L1267" i="97"/>
  <c r="M1267" i="97"/>
  <c r="I1268" i="97"/>
  <c r="K1268" i="97"/>
  <c r="L1268" i="97"/>
  <c r="M1268" i="97"/>
  <c r="I1269" i="97"/>
  <c r="K1269" i="97"/>
  <c r="L1269" i="97"/>
  <c r="M1269" i="97"/>
  <c r="I1270" i="97"/>
  <c r="K1270" i="97"/>
  <c r="L1270" i="97"/>
  <c r="M1270" i="97"/>
  <c r="I1271" i="97"/>
  <c r="K1271" i="97"/>
  <c r="L1271" i="97"/>
  <c r="M1271" i="97"/>
  <c r="I1272" i="97"/>
  <c r="K1272" i="97"/>
  <c r="L1272" i="97"/>
  <c r="M1272" i="97"/>
  <c r="I1273" i="97"/>
  <c r="K1273" i="97"/>
  <c r="L1273" i="97"/>
  <c r="M1273" i="97"/>
  <c r="I1274" i="97"/>
  <c r="K1274" i="97"/>
  <c r="L1274" i="97"/>
  <c r="M1274" i="97"/>
  <c r="I1275" i="97"/>
  <c r="K1275" i="97"/>
  <c r="L1275" i="97"/>
  <c r="M1275" i="97"/>
  <c r="I1276" i="97"/>
  <c r="K1276" i="97"/>
  <c r="L1276" i="97"/>
  <c r="M1276" i="97"/>
  <c r="I1277" i="97"/>
  <c r="K1277" i="97"/>
  <c r="L1277" i="97"/>
  <c r="M1277" i="97"/>
  <c r="I1278" i="97"/>
  <c r="K1278" i="97"/>
  <c r="L1278" i="97"/>
  <c r="M1278" i="97"/>
  <c r="I1279" i="97"/>
  <c r="K1279" i="97"/>
  <c r="L1279" i="97"/>
  <c r="M1279" i="97"/>
  <c r="I1280" i="97"/>
  <c r="K1280" i="97"/>
  <c r="L1280" i="97"/>
  <c r="M1280" i="97"/>
  <c r="I1281" i="97"/>
  <c r="K1281" i="97"/>
  <c r="L1281" i="97"/>
  <c r="M1281" i="97"/>
  <c r="I1282" i="97"/>
  <c r="K1282" i="97"/>
  <c r="L1282" i="97"/>
  <c r="M1282" i="97"/>
  <c r="I1283" i="97"/>
  <c r="K1283" i="97"/>
  <c r="L1283" i="97"/>
  <c r="M1283" i="97"/>
  <c r="I1284" i="97"/>
  <c r="K1284" i="97"/>
  <c r="L1284" i="97"/>
  <c r="M1284" i="97"/>
  <c r="I1285" i="97"/>
  <c r="K1285" i="97"/>
  <c r="L1285" i="97"/>
  <c r="M1285" i="97"/>
  <c r="I1286" i="97"/>
  <c r="K1286" i="97"/>
  <c r="L1286" i="97"/>
  <c r="M1286" i="97"/>
  <c r="I1287" i="97"/>
  <c r="K1287" i="97"/>
  <c r="L1287" i="97"/>
  <c r="M1287" i="97"/>
  <c r="I1288" i="97"/>
  <c r="K1288" i="97"/>
  <c r="L1288" i="97"/>
  <c r="M1288" i="97"/>
  <c r="I1289" i="97"/>
  <c r="K1289" i="97"/>
  <c r="L1289" i="97"/>
  <c r="M1289" i="97"/>
  <c r="I1290" i="97"/>
  <c r="K1290" i="97"/>
  <c r="L1290" i="97"/>
  <c r="M1290" i="97"/>
  <c r="I1291" i="97"/>
  <c r="K1291" i="97"/>
  <c r="L1291" i="97"/>
  <c r="M1291" i="97"/>
  <c r="I1292" i="97"/>
  <c r="K1292" i="97"/>
  <c r="L1292" i="97"/>
  <c r="M1292" i="97"/>
  <c r="I1293" i="97"/>
  <c r="K1293" i="97"/>
  <c r="L1293" i="97"/>
  <c r="M1293" i="97"/>
  <c r="I1294" i="97"/>
  <c r="K1294" i="97"/>
  <c r="L1294" i="97"/>
  <c r="M1294" i="97"/>
  <c r="I1295" i="97"/>
  <c r="K1295" i="97"/>
  <c r="L1295" i="97"/>
  <c r="M1295" i="97"/>
  <c r="I1296" i="97"/>
  <c r="K1296" i="97"/>
  <c r="L1296" i="97"/>
  <c r="M1296" i="97"/>
  <c r="I1297" i="97"/>
  <c r="K1297" i="97"/>
  <c r="L1297" i="97"/>
  <c r="M1297" i="97"/>
  <c r="I1298" i="97"/>
  <c r="K1298" i="97"/>
  <c r="L1298" i="97"/>
  <c r="M1298" i="97"/>
  <c r="I1299" i="97"/>
  <c r="K1299" i="97"/>
  <c r="L1299" i="97"/>
  <c r="M1299" i="97"/>
  <c r="I1300" i="97"/>
  <c r="K1300" i="97"/>
  <c r="L1300" i="97"/>
  <c r="M1300" i="97"/>
  <c r="I1301" i="97"/>
  <c r="K1301" i="97"/>
  <c r="L1301" i="97"/>
  <c r="M1301" i="97"/>
  <c r="I1302" i="97"/>
  <c r="K1302" i="97"/>
  <c r="L1302" i="97"/>
  <c r="M1302" i="97"/>
  <c r="I1303" i="97"/>
  <c r="K1303" i="97"/>
  <c r="L1303" i="97"/>
  <c r="M1303" i="97"/>
  <c r="I1304" i="97"/>
  <c r="K1304" i="97"/>
  <c r="L1304" i="97"/>
  <c r="M1304" i="97"/>
  <c r="I1305" i="97"/>
  <c r="K1305" i="97"/>
  <c r="L1305" i="97"/>
  <c r="M1305" i="97"/>
  <c r="I1306" i="97"/>
  <c r="K1306" i="97"/>
  <c r="L1306" i="97"/>
  <c r="M1306" i="97"/>
  <c r="I1307" i="97"/>
  <c r="K1307" i="97"/>
  <c r="L1307" i="97"/>
  <c r="M1307" i="97"/>
  <c r="I1308" i="97"/>
  <c r="K1308" i="97"/>
  <c r="L1308" i="97"/>
  <c r="M1308" i="97"/>
  <c r="I1309" i="97"/>
  <c r="K1309" i="97"/>
  <c r="L1309" i="97"/>
  <c r="M1309" i="97"/>
  <c r="I1310" i="97"/>
  <c r="K1310" i="97"/>
  <c r="L1310" i="97"/>
  <c r="M1310" i="97"/>
  <c r="I1311" i="97"/>
  <c r="K1311" i="97"/>
  <c r="L1311" i="97"/>
  <c r="M1311" i="97"/>
  <c r="I1312" i="97"/>
  <c r="K1312" i="97"/>
  <c r="L1312" i="97"/>
  <c r="M1312" i="97"/>
  <c r="I1313" i="97"/>
  <c r="K1313" i="97"/>
  <c r="L1313" i="97"/>
  <c r="M1313" i="97"/>
  <c r="I1314" i="97"/>
  <c r="K1314" i="97"/>
  <c r="L1314" i="97"/>
  <c r="M1314" i="97"/>
  <c r="I1315" i="97"/>
  <c r="K1315" i="97"/>
  <c r="L1315" i="97"/>
  <c r="M1315" i="97"/>
  <c r="I1316" i="97"/>
  <c r="K1316" i="97"/>
  <c r="L1316" i="97"/>
  <c r="M1316" i="97"/>
  <c r="I1317" i="97"/>
  <c r="K1317" i="97"/>
  <c r="L1317" i="97"/>
  <c r="M1317" i="97"/>
  <c r="I1318" i="97"/>
  <c r="K1318" i="97"/>
  <c r="L1318" i="97"/>
  <c r="M1318" i="97"/>
  <c r="I1319" i="97"/>
  <c r="K1319" i="97"/>
  <c r="L1319" i="97"/>
  <c r="M1319" i="97"/>
  <c r="I1320" i="97"/>
  <c r="K1320" i="97"/>
  <c r="L1320" i="97"/>
  <c r="M1320" i="97"/>
  <c r="I1321" i="97"/>
  <c r="K1321" i="97"/>
  <c r="L1321" i="97"/>
  <c r="M1321" i="97"/>
  <c r="I1322" i="97"/>
  <c r="K1322" i="97"/>
  <c r="L1322" i="97"/>
  <c r="M1322" i="97"/>
  <c r="I1323" i="97"/>
  <c r="K1323" i="97"/>
  <c r="L1323" i="97"/>
  <c r="M1323" i="97"/>
  <c r="I1324" i="97"/>
  <c r="K1324" i="97"/>
  <c r="L1324" i="97"/>
  <c r="M1324" i="97"/>
  <c r="I1325" i="97"/>
  <c r="K1325" i="97"/>
  <c r="L1325" i="97"/>
  <c r="M1325" i="97"/>
  <c r="I1326" i="97"/>
  <c r="K1326" i="97"/>
  <c r="L1326" i="97"/>
  <c r="M1326" i="97"/>
  <c r="I1327" i="97"/>
  <c r="K1327" i="97"/>
  <c r="L1327" i="97"/>
  <c r="M1327" i="97"/>
  <c r="I1328" i="97"/>
  <c r="K1328" i="97"/>
  <c r="L1328" i="97"/>
  <c r="M1328" i="97"/>
  <c r="I1329" i="97"/>
  <c r="K1329" i="97"/>
  <c r="L1329" i="97"/>
  <c r="M1329" i="97"/>
  <c r="I1330" i="97"/>
  <c r="K1330" i="97"/>
  <c r="L1330" i="97"/>
  <c r="M1330" i="97"/>
  <c r="I1331" i="97"/>
  <c r="K1331" i="97"/>
  <c r="L1331" i="97"/>
  <c r="M1331" i="97"/>
  <c r="I1332" i="97"/>
  <c r="K1332" i="97"/>
  <c r="L1332" i="97"/>
  <c r="M1332" i="97"/>
  <c r="I1333" i="97"/>
  <c r="K1333" i="97"/>
  <c r="L1333" i="97"/>
  <c r="M1333" i="97"/>
  <c r="I1334" i="97"/>
  <c r="K1334" i="97"/>
  <c r="L1334" i="97"/>
  <c r="M1334" i="97"/>
  <c r="I1335" i="97"/>
  <c r="K1335" i="97"/>
  <c r="L1335" i="97"/>
  <c r="M1335" i="97"/>
  <c r="I1336" i="97"/>
  <c r="K1336" i="97"/>
  <c r="L1336" i="97"/>
  <c r="M1336" i="97"/>
  <c r="I1337" i="97"/>
  <c r="K1337" i="97"/>
  <c r="L1337" i="97"/>
  <c r="M1337" i="97"/>
  <c r="I1338" i="97"/>
  <c r="K1338" i="97"/>
  <c r="L1338" i="97"/>
  <c r="M1338" i="97"/>
  <c r="I1339" i="97"/>
  <c r="K1339" i="97"/>
  <c r="L1339" i="97"/>
  <c r="M1339" i="97"/>
  <c r="I1340" i="97"/>
  <c r="K1340" i="97"/>
  <c r="L1340" i="97"/>
  <c r="M1340" i="97"/>
  <c r="I1341" i="97"/>
  <c r="K1341" i="97"/>
  <c r="L1341" i="97"/>
  <c r="M1341" i="97"/>
  <c r="I1342" i="97"/>
  <c r="K1342" i="97"/>
  <c r="L1342" i="97"/>
  <c r="M1342" i="97"/>
  <c r="I1343" i="97"/>
  <c r="K1343" i="97"/>
  <c r="L1343" i="97"/>
  <c r="M1343" i="97"/>
  <c r="I1344" i="97"/>
  <c r="K1344" i="97"/>
  <c r="L1344" i="97"/>
  <c r="M1344" i="97"/>
  <c r="I1345" i="97"/>
  <c r="K1345" i="97"/>
  <c r="L1345" i="97"/>
  <c r="M1345" i="97"/>
  <c r="I1346" i="97"/>
  <c r="K1346" i="97"/>
  <c r="L1346" i="97"/>
  <c r="M1346" i="97"/>
  <c r="I1347" i="97"/>
  <c r="K1347" i="97"/>
  <c r="L1347" i="97"/>
  <c r="M1347" i="97"/>
  <c r="I1348" i="97"/>
  <c r="K1348" i="97"/>
  <c r="L1348" i="97"/>
  <c r="M1348" i="97"/>
  <c r="I1349" i="97"/>
  <c r="K1349" i="97"/>
  <c r="L1349" i="97"/>
  <c r="M1349" i="97"/>
  <c r="I1350" i="97"/>
  <c r="K1350" i="97"/>
  <c r="L1350" i="97"/>
  <c r="M1350" i="97"/>
  <c r="I1351" i="97"/>
  <c r="K1351" i="97"/>
  <c r="L1351" i="97"/>
  <c r="M1351" i="97"/>
  <c r="I1352" i="97"/>
  <c r="K1352" i="97"/>
  <c r="L1352" i="97"/>
  <c r="M1352" i="97"/>
  <c r="I1353" i="97"/>
  <c r="K1353" i="97"/>
  <c r="L1353" i="97"/>
  <c r="M1353" i="97"/>
  <c r="I1354" i="97"/>
  <c r="K1354" i="97"/>
  <c r="L1354" i="97"/>
  <c r="M1354" i="97"/>
  <c r="I1355" i="97"/>
  <c r="K1355" i="97"/>
  <c r="L1355" i="97"/>
  <c r="M1355" i="97"/>
  <c r="I1356" i="97"/>
  <c r="K1356" i="97"/>
  <c r="L1356" i="97"/>
  <c r="M1356" i="97"/>
  <c r="I1357" i="97"/>
  <c r="K1357" i="97"/>
  <c r="L1357" i="97"/>
  <c r="M1357" i="97"/>
  <c r="I1358" i="97"/>
  <c r="K1358" i="97"/>
  <c r="L1358" i="97"/>
  <c r="M1358" i="97"/>
  <c r="I1359" i="97"/>
  <c r="K1359" i="97"/>
  <c r="L1359" i="97"/>
  <c r="M1359" i="97"/>
  <c r="I1360" i="97"/>
  <c r="K1360" i="97"/>
  <c r="L1360" i="97"/>
  <c r="M1360" i="97"/>
  <c r="I1361" i="97"/>
  <c r="K1361" i="97"/>
  <c r="L1361" i="97"/>
  <c r="M1361" i="97"/>
  <c r="I1362" i="97"/>
  <c r="K1362" i="97"/>
  <c r="L1362" i="97"/>
  <c r="M1362" i="97"/>
  <c r="I1363" i="97"/>
  <c r="K1363" i="97"/>
  <c r="L1363" i="97"/>
  <c r="M1363" i="97"/>
  <c r="I1364" i="97"/>
  <c r="K1364" i="97"/>
  <c r="L1364" i="97"/>
  <c r="M1364" i="97"/>
  <c r="I1365" i="97"/>
  <c r="K1365" i="97"/>
  <c r="L1365" i="97"/>
  <c r="M1365" i="97"/>
  <c r="I1366" i="97"/>
  <c r="K1366" i="97"/>
  <c r="L1366" i="97"/>
  <c r="M1366" i="97"/>
  <c r="I1367" i="97"/>
  <c r="K1367" i="97"/>
  <c r="L1367" i="97"/>
  <c r="M1367" i="97"/>
  <c r="I1368" i="97"/>
  <c r="K1368" i="97"/>
  <c r="L1368" i="97"/>
  <c r="M1368" i="97"/>
  <c r="I1369" i="97"/>
  <c r="K1369" i="97"/>
  <c r="L1369" i="97"/>
  <c r="M1369" i="97"/>
  <c r="I1370" i="97"/>
  <c r="K1370" i="97"/>
  <c r="L1370" i="97"/>
  <c r="M1370" i="97"/>
  <c r="I1371" i="97"/>
  <c r="K1371" i="97"/>
  <c r="L1371" i="97"/>
  <c r="M1371" i="97"/>
  <c r="I1372" i="97"/>
  <c r="K1372" i="97"/>
  <c r="L1372" i="97"/>
  <c r="M1372" i="97"/>
  <c r="I1373" i="97"/>
  <c r="K1373" i="97"/>
  <c r="L1373" i="97"/>
  <c r="M1373" i="97"/>
  <c r="I1374" i="97"/>
  <c r="K1374" i="97"/>
  <c r="L1374" i="97"/>
  <c r="M1374" i="97"/>
  <c r="I1375" i="97"/>
  <c r="K1375" i="97"/>
  <c r="L1375" i="97"/>
  <c r="M1375" i="97"/>
  <c r="I1376" i="97"/>
  <c r="K1376" i="97"/>
  <c r="L1376" i="97"/>
  <c r="M1376" i="97"/>
  <c r="I1377" i="97"/>
  <c r="K1377" i="97"/>
  <c r="L1377" i="97"/>
  <c r="M1377" i="97"/>
  <c r="I1378" i="97"/>
  <c r="K1378" i="97"/>
  <c r="L1378" i="97"/>
  <c r="M1378" i="97"/>
  <c r="I1379" i="97"/>
  <c r="K1379" i="97"/>
  <c r="L1379" i="97"/>
  <c r="M1379" i="97"/>
  <c r="I1380" i="97"/>
  <c r="K1380" i="97"/>
  <c r="L1380" i="97"/>
  <c r="M1380" i="97"/>
  <c r="I1381" i="97"/>
  <c r="K1381" i="97"/>
  <c r="L1381" i="97"/>
  <c r="M1381" i="97"/>
  <c r="I1382" i="97"/>
  <c r="K1382" i="97"/>
  <c r="L1382" i="97"/>
  <c r="M1382" i="97"/>
  <c r="I1383" i="97"/>
  <c r="K1383" i="97"/>
  <c r="L1383" i="97"/>
  <c r="M1383" i="97"/>
  <c r="I1384" i="97"/>
  <c r="K1384" i="97"/>
  <c r="L1384" i="97"/>
  <c r="M1384" i="97"/>
  <c r="I1385" i="97"/>
  <c r="K1385" i="97"/>
  <c r="L1385" i="97"/>
  <c r="M1385" i="97"/>
  <c r="I1386" i="97"/>
  <c r="K1386" i="97"/>
  <c r="L1386" i="97"/>
  <c r="M1386" i="97"/>
  <c r="I1387" i="97"/>
  <c r="K1387" i="97"/>
  <c r="L1387" i="97"/>
  <c r="M1387" i="97"/>
  <c r="I1388" i="97"/>
  <c r="K1388" i="97"/>
  <c r="L1388" i="97"/>
  <c r="M1388" i="97"/>
  <c r="I1389" i="97"/>
  <c r="K1389" i="97"/>
  <c r="L1389" i="97"/>
  <c r="M1389" i="97"/>
  <c r="I1390" i="97"/>
  <c r="K1390" i="97"/>
  <c r="L1390" i="97"/>
  <c r="M1390" i="97"/>
  <c r="I1391" i="97"/>
  <c r="K1391" i="97"/>
  <c r="L1391" i="97"/>
  <c r="M1391" i="97"/>
  <c r="I1392" i="97"/>
  <c r="K1392" i="97"/>
  <c r="L1392" i="97"/>
  <c r="M1392" i="97"/>
  <c r="I1393" i="97"/>
  <c r="K1393" i="97"/>
  <c r="L1393" i="97"/>
  <c r="M1393" i="97"/>
  <c r="I1394" i="97"/>
  <c r="K1394" i="97"/>
  <c r="L1394" i="97"/>
  <c r="M1394" i="97"/>
  <c r="I1395" i="97"/>
  <c r="K1395" i="97"/>
  <c r="L1395" i="97"/>
  <c r="M1395" i="97"/>
  <c r="I1396" i="97"/>
  <c r="K1396" i="97"/>
  <c r="L1396" i="97"/>
  <c r="M1396" i="97"/>
  <c r="I1397" i="97"/>
  <c r="K1397" i="97"/>
  <c r="L1397" i="97"/>
  <c r="M1397" i="97"/>
  <c r="I1398" i="97"/>
  <c r="K1398" i="97"/>
  <c r="L1398" i="97"/>
  <c r="M1398" i="97"/>
  <c r="I1399" i="97"/>
  <c r="K1399" i="97"/>
  <c r="L1399" i="97"/>
  <c r="M1399" i="97"/>
  <c r="I1400" i="97"/>
  <c r="K1400" i="97"/>
  <c r="L1400" i="97"/>
  <c r="M1400" i="97"/>
  <c r="I1401" i="97"/>
  <c r="K1401" i="97"/>
  <c r="L1401" i="97"/>
  <c r="M1401" i="97"/>
  <c r="I1402" i="97"/>
  <c r="K1402" i="97"/>
  <c r="L1402" i="97"/>
  <c r="M1402" i="97"/>
  <c r="I1403" i="97"/>
  <c r="K1403" i="97"/>
  <c r="L1403" i="97"/>
  <c r="M1403" i="97"/>
  <c r="I1404" i="97"/>
  <c r="K1404" i="97"/>
  <c r="L1404" i="97"/>
  <c r="M1404" i="97"/>
  <c r="I1405" i="97"/>
  <c r="K1405" i="97"/>
  <c r="L1405" i="97"/>
  <c r="M1405" i="97"/>
  <c r="I1406" i="97"/>
  <c r="K1406" i="97"/>
  <c r="L1406" i="97"/>
  <c r="M1406" i="97"/>
  <c r="I1407" i="97"/>
  <c r="K1407" i="97"/>
  <c r="L1407" i="97"/>
  <c r="M1407" i="97"/>
  <c r="I1408" i="97"/>
  <c r="K1408" i="97"/>
  <c r="L1408" i="97"/>
  <c r="M1408" i="97"/>
  <c r="I1409" i="97"/>
  <c r="K1409" i="97"/>
  <c r="L1409" i="97"/>
  <c r="M1409" i="97"/>
  <c r="I1410" i="97"/>
  <c r="K1410" i="97"/>
  <c r="L1410" i="97"/>
  <c r="M1410" i="97"/>
  <c r="I1411" i="97"/>
  <c r="K1411" i="97"/>
  <c r="L1411" i="97"/>
  <c r="M1411" i="97"/>
  <c r="I1412" i="97"/>
  <c r="K1412" i="97"/>
  <c r="L1412" i="97"/>
  <c r="M1412" i="97"/>
  <c r="I1413" i="97"/>
  <c r="K1413" i="97"/>
  <c r="L1413" i="97"/>
  <c r="M1413" i="97"/>
  <c r="I1414" i="97"/>
  <c r="K1414" i="97"/>
  <c r="L1414" i="97"/>
  <c r="M1414" i="97"/>
  <c r="I1415" i="97"/>
  <c r="K1415" i="97"/>
  <c r="L1415" i="97"/>
  <c r="M1415" i="97"/>
  <c r="I1416" i="97"/>
  <c r="K1416" i="97"/>
  <c r="L1416" i="97"/>
  <c r="M1416" i="97"/>
  <c r="I1417" i="97"/>
  <c r="K1417" i="97"/>
  <c r="L1417" i="97"/>
  <c r="M1417" i="97"/>
  <c r="I1418" i="97"/>
  <c r="K1418" i="97"/>
  <c r="L1418" i="97"/>
  <c r="M1418" i="97"/>
  <c r="I1419" i="97"/>
  <c r="K1419" i="97"/>
  <c r="L1419" i="97"/>
  <c r="M1419" i="97"/>
  <c r="I1420" i="97"/>
  <c r="K1420" i="97"/>
  <c r="L1420" i="97"/>
  <c r="M1420" i="97"/>
  <c r="I1421" i="97"/>
  <c r="K1421" i="97"/>
  <c r="L1421" i="97"/>
  <c r="M1421" i="97"/>
  <c r="I1422" i="97"/>
  <c r="K1422" i="97"/>
  <c r="L1422" i="97"/>
  <c r="M1422" i="97"/>
  <c r="I1423" i="97"/>
  <c r="K1423" i="97"/>
  <c r="L1423" i="97"/>
  <c r="M1423" i="97"/>
  <c r="I1424" i="97"/>
  <c r="K1424" i="97"/>
  <c r="L1424" i="97"/>
  <c r="M1424" i="97"/>
  <c r="I1425" i="97"/>
  <c r="K1425" i="97"/>
  <c r="L1425" i="97"/>
  <c r="M1425" i="97"/>
  <c r="I1426" i="97"/>
  <c r="K1426" i="97"/>
  <c r="L1426" i="97"/>
  <c r="M1426" i="97"/>
  <c r="I1427" i="97"/>
  <c r="K1427" i="97"/>
  <c r="L1427" i="97"/>
  <c r="M1427" i="97"/>
  <c r="I1428" i="97"/>
  <c r="K1428" i="97"/>
  <c r="L1428" i="97"/>
  <c r="M1428" i="97"/>
  <c r="I1429" i="97"/>
  <c r="K1429" i="97"/>
  <c r="L1429" i="97"/>
  <c r="M1429" i="97"/>
  <c r="I1430" i="97"/>
  <c r="K1430" i="97"/>
  <c r="L1430" i="97"/>
  <c r="M1430" i="97"/>
  <c r="I1431" i="97"/>
  <c r="K1431" i="97"/>
  <c r="L1431" i="97"/>
  <c r="M1431" i="97"/>
  <c r="I1432" i="97"/>
  <c r="K1432" i="97"/>
  <c r="L1432" i="97"/>
  <c r="M1432" i="97"/>
  <c r="I1433" i="97"/>
  <c r="K1433" i="97"/>
  <c r="L1433" i="97"/>
  <c r="M1433" i="97"/>
  <c r="I1434" i="97"/>
  <c r="K1434" i="97"/>
  <c r="L1434" i="97"/>
  <c r="M1434" i="97"/>
  <c r="I1435" i="97"/>
  <c r="K1435" i="97"/>
  <c r="L1435" i="97"/>
  <c r="M1435" i="97"/>
  <c r="I1436" i="97"/>
  <c r="K1436" i="97"/>
  <c r="L1436" i="97"/>
  <c r="M1436" i="97"/>
  <c r="I1437" i="97"/>
  <c r="K1437" i="97"/>
  <c r="L1437" i="97"/>
  <c r="M1437" i="97"/>
  <c r="I1438" i="97"/>
  <c r="K1438" i="97"/>
  <c r="L1438" i="97"/>
  <c r="M1438" i="97"/>
  <c r="I1439" i="97"/>
  <c r="K1439" i="97"/>
  <c r="L1439" i="97"/>
  <c r="M1439" i="97"/>
  <c r="I1440" i="97"/>
  <c r="K1440" i="97"/>
  <c r="L1440" i="97"/>
  <c r="M1440" i="97"/>
  <c r="I1441" i="97"/>
  <c r="K1441" i="97"/>
  <c r="L1441" i="97"/>
  <c r="M1441" i="97"/>
  <c r="I1442" i="97"/>
  <c r="K1442" i="97"/>
  <c r="L1442" i="97"/>
  <c r="M1442" i="97"/>
  <c r="I1443" i="97"/>
  <c r="K1443" i="97"/>
  <c r="L1443" i="97"/>
  <c r="M1443" i="97"/>
  <c r="I1444" i="97"/>
  <c r="K1444" i="97"/>
  <c r="L1444" i="97"/>
  <c r="M1444" i="97"/>
  <c r="I1445" i="97"/>
  <c r="K1445" i="97"/>
  <c r="L1445" i="97"/>
  <c r="M1445" i="97"/>
  <c r="I1446" i="97"/>
  <c r="K1446" i="97"/>
  <c r="L1446" i="97"/>
  <c r="M1446" i="97"/>
  <c r="I1447" i="97"/>
  <c r="K1447" i="97"/>
  <c r="L1447" i="97"/>
  <c r="M1447" i="97"/>
  <c r="I1448" i="97"/>
  <c r="K1448" i="97"/>
  <c r="L1448" i="97"/>
  <c r="M1448" i="97"/>
  <c r="I1449" i="97"/>
  <c r="K1449" i="97"/>
  <c r="L1449" i="97"/>
  <c r="M1449" i="97"/>
  <c r="I1450" i="97"/>
  <c r="K1450" i="97"/>
  <c r="L1450" i="97"/>
  <c r="M1450" i="97"/>
  <c r="I1451" i="97"/>
  <c r="K1451" i="97"/>
  <c r="L1451" i="97"/>
  <c r="M1451" i="97"/>
  <c r="I1452" i="97"/>
  <c r="K1452" i="97"/>
  <c r="L1452" i="97"/>
  <c r="M1452" i="97"/>
  <c r="I1453" i="97"/>
  <c r="K1453" i="97"/>
  <c r="L1453" i="97"/>
  <c r="M1453" i="97"/>
  <c r="I1454" i="97"/>
  <c r="K1454" i="97"/>
  <c r="L1454" i="97"/>
  <c r="M1454" i="97"/>
  <c r="I1455" i="97"/>
  <c r="K1455" i="97"/>
  <c r="L1455" i="97"/>
  <c r="M1455" i="97"/>
  <c r="I1456" i="97"/>
  <c r="K1456" i="97"/>
  <c r="L1456" i="97"/>
  <c r="M1456" i="97"/>
  <c r="I1457" i="97"/>
  <c r="K1457" i="97"/>
  <c r="L1457" i="97"/>
  <c r="M1457" i="97"/>
  <c r="I1458" i="97"/>
  <c r="K1458" i="97"/>
  <c r="L1458" i="97"/>
  <c r="M1458" i="97"/>
  <c r="I1459" i="97"/>
  <c r="K1459" i="97"/>
  <c r="L1459" i="97"/>
  <c r="M1459" i="97"/>
  <c r="I1460" i="97"/>
  <c r="K1460" i="97"/>
  <c r="L1460" i="97"/>
  <c r="M1460" i="97"/>
  <c r="I1461" i="97"/>
  <c r="K1461" i="97"/>
  <c r="L1461" i="97"/>
  <c r="M1461" i="97"/>
  <c r="I1462" i="97"/>
  <c r="K1462" i="97"/>
  <c r="L1462" i="97"/>
  <c r="M1462" i="97"/>
  <c r="I1463" i="97"/>
  <c r="K1463" i="97"/>
  <c r="L1463" i="97"/>
  <c r="M1463" i="97"/>
  <c r="I1464" i="97"/>
  <c r="K1464" i="97"/>
  <c r="L1464" i="97"/>
  <c r="M1464" i="97"/>
  <c r="I1465" i="97"/>
  <c r="K1465" i="97"/>
  <c r="L1465" i="97"/>
  <c r="M1465" i="97"/>
  <c r="I1466" i="97"/>
  <c r="K1466" i="97"/>
  <c r="L1466" i="97"/>
  <c r="M1466" i="97"/>
  <c r="I1467" i="97"/>
  <c r="K1467" i="97"/>
  <c r="L1467" i="97"/>
  <c r="M1467" i="97"/>
  <c r="I1468" i="97"/>
  <c r="K1468" i="97"/>
  <c r="L1468" i="97"/>
  <c r="M1468" i="97"/>
  <c r="I1469" i="97"/>
  <c r="K1469" i="97"/>
  <c r="L1469" i="97"/>
  <c r="M1469" i="97"/>
  <c r="I1470" i="97"/>
  <c r="K1470" i="97"/>
  <c r="L1470" i="97"/>
  <c r="M1470" i="97"/>
  <c r="I1471" i="97"/>
  <c r="K1471" i="97"/>
  <c r="L1471" i="97"/>
  <c r="M1471" i="97"/>
  <c r="I1472" i="97"/>
  <c r="K1472" i="97"/>
  <c r="L1472" i="97"/>
  <c r="M1472" i="97"/>
  <c r="I1473" i="97"/>
  <c r="K1473" i="97"/>
  <c r="L1473" i="97"/>
  <c r="M1473" i="97"/>
  <c r="I1474" i="97"/>
  <c r="K1474" i="97"/>
  <c r="L1474" i="97"/>
  <c r="M1474" i="97"/>
  <c r="I1475" i="97"/>
  <c r="K1475" i="97"/>
  <c r="L1475" i="97"/>
  <c r="M1475" i="97"/>
  <c r="I1476" i="97"/>
  <c r="K1476" i="97"/>
  <c r="L1476" i="97"/>
  <c r="M1476" i="97"/>
  <c r="I1477" i="97"/>
  <c r="K1477" i="97"/>
  <c r="L1477" i="97"/>
  <c r="M1477" i="97"/>
  <c r="I1478" i="97"/>
  <c r="K1478" i="97"/>
  <c r="L1478" i="97"/>
  <c r="M1478" i="97"/>
  <c r="I1479" i="97"/>
  <c r="K1479" i="97"/>
  <c r="L1479" i="97"/>
  <c r="M1479" i="97"/>
  <c r="I1480" i="97"/>
  <c r="K1480" i="97"/>
  <c r="L1480" i="97"/>
  <c r="M1480" i="97"/>
  <c r="I1481" i="97"/>
  <c r="K1481" i="97"/>
  <c r="L1481" i="97"/>
  <c r="M1481" i="97"/>
  <c r="I1482" i="97"/>
  <c r="K1482" i="97"/>
  <c r="L1482" i="97"/>
  <c r="M1482" i="97"/>
  <c r="I1483" i="97"/>
  <c r="K1483" i="97"/>
  <c r="L1483" i="97"/>
  <c r="M1483" i="97"/>
  <c r="I1484" i="97"/>
  <c r="K1484" i="97"/>
  <c r="L1484" i="97"/>
  <c r="M1484" i="97"/>
  <c r="I1485" i="97"/>
  <c r="K1485" i="97"/>
  <c r="L1485" i="97"/>
  <c r="M1485" i="97"/>
  <c r="I1486" i="97"/>
  <c r="K1486" i="97"/>
  <c r="L1486" i="97"/>
  <c r="M1486" i="97"/>
  <c r="I1487" i="97"/>
  <c r="K1487" i="97"/>
  <c r="L1487" i="97"/>
  <c r="M1487" i="97"/>
  <c r="I1488" i="97"/>
  <c r="K1488" i="97"/>
  <c r="L1488" i="97"/>
  <c r="M1488" i="97"/>
  <c r="I1489" i="97"/>
  <c r="K1489" i="97"/>
  <c r="L1489" i="97"/>
  <c r="M1489" i="97"/>
  <c r="I1490" i="97"/>
  <c r="K1490" i="97"/>
  <c r="L1490" i="97"/>
  <c r="M1490" i="97"/>
  <c r="I1491" i="97"/>
  <c r="K1491" i="97"/>
  <c r="L1491" i="97"/>
  <c r="M1491" i="97"/>
  <c r="I1492" i="97"/>
  <c r="K1492" i="97"/>
  <c r="L1492" i="97"/>
  <c r="M1492" i="97"/>
  <c r="I1493" i="97"/>
  <c r="K1493" i="97"/>
  <c r="L1493" i="97"/>
  <c r="M1493" i="97"/>
  <c r="I1494" i="97"/>
  <c r="K1494" i="97"/>
  <c r="L1494" i="97"/>
  <c r="M1494" i="97"/>
  <c r="I1495" i="97"/>
  <c r="K1495" i="97"/>
  <c r="L1495" i="97"/>
  <c r="M1495" i="97"/>
  <c r="I1496" i="97"/>
  <c r="K1496" i="97"/>
  <c r="L1496" i="97"/>
  <c r="M1496" i="97"/>
  <c r="I1497" i="97"/>
  <c r="K1497" i="97"/>
  <c r="L1497" i="97"/>
  <c r="M1497" i="97"/>
  <c r="I1498" i="97"/>
  <c r="K1498" i="97"/>
  <c r="L1498" i="97"/>
  <c r="M1498" i="97"/>
  <c r="I1499" i="97"/>
  <c r="K1499" i="97"/>
  <c r="L1499" i="97"/>
  <c r="M1499" i="97"/>
  <c r="I1500" i="97"/>
  <c r="K1500" i="97"/>
  <c r="L1500" i="97"/>
  <c r="M1500" i="97"/>
  <c r="I1501" i="97"/>
  <c r="K1501" i="97"/>
  <c r="L1501" i="97"/>
  <c r="M1501" i="97"/>
  <c r="I1502" i="97"/>
  <c r="K1502" i="97"/>
  <c r="L1502" i="97"/>
  <c r="M1502" i="97"/>
  <c r="I1503" i="97"/>
  <c r="K1503" i="97"/>
  <c r="L1503" i="97"/>
  <c r="M1503" i="97"/>
  <c r="I1504" i="97"/>
  <c r="K1504" i="97"/>
  <c r="L1504" i="97"/>
  <c r="M1504" i="97"/>
  <c r="I1505" i="97"/>
  <c r="K1505" i="97"/>
  <c r="L1505" i="97"/>
  <c r="M1505" i="97"/>
  <c r="I1506" i="97"/>
  <c r="K1506" i="97"/>
  <c r="L1506" i="97"/>
  <c r="M1506" i="97"/>
  <c r="I1507" i="97"/>
  <c r="K1507" i="97"/>
  <c r="L1507" i="97"/>
  <c r="M1507" i="97"/>
  <c r="I1508" i="97"/>
  <c r="K1508" i="97"/>
  <c r="L1508" i="97"/>
  <c r="M1508" i="97"/>
  <c r="I1509" i="97"/>
  <c r="K1509" i="97"/>
  <c r="L1509" i="97"/>
  <c r="M1509" i="97"/>
  <c r="I1510" i="97"/>
  <c r="K1510" i="97"/>
  <c r="L1510" i="97"/>
  <c r="M1510" i="97"/>
  <c r="I1511" i="97"/>
  <c r="K1511" i="97"/>
  <c r="L1511" i="97"/>
  <c r="M1511" i="97"/>
  <c r="I1512" i="97"/>
  <c r="K1512" i="97"/>
  <c r="L1512" i="97"/>
  <c r="M1512" i="97"/>
  <c r="H15" i="97"/>
  <c r="H16" i="97"/>
  <c r="H17" i="97"/>
  <c r="J17" i="97"/>
  <c r="H18" i="97"/>
  <c r="J18" i="97"/>
  <c r="H19" i="97"/>
  <c r="J19" i="97"/>
  <c r="H20" i="97"/>
  <c r="J20" i="97"/>
  <c r="H21" i="97"/>
  <c r="J21" i="97"/>
  <c r="H22" i="97"/>
  <c r="J22" i="97"/>
  <c r="H23" i="97"/>
  <c r="J23" i="97"/>
  <c r="H24" i="97"/>
  <c r="J24" i="97"/>
  <c r="H25" i="97"/>
  <c r="J25" i="97"/>
  <c r="H26" i="97"/>
  <c r="J26" i="97"/>
  <c r="C27" i="97"/>
  <c r="H27" i="97"/>
  <c r="J27" i="97"/>
  <c r="C28" i="97"/>
  <c r="H28" i="97"/>
  <c r="J28" i="97"/>
  <c r="C29" i="97"/>
  <c r="H29" i="97"/>
  <c r="J29" i="97"/>
  <c r="C30" i="97"/>
  <c r="H30" i="97"/>
  <c r="J30" i="97"/>
  <c r="C31" i="97"/>
  <c r="H31" i="97"/>
  <c r="J31" i="97"/>
  <c r="C32" i="97"/>
  <c r="H32" i="97"/>
  <c r="J32" i="97"/>
  <c r="C33" i="97"/>
  <c r="H33" i="97"/>
  <c r="J33" i="97"/>
  <c r="C34" i="97"/>
  <c r="H34" i="97"/>
  <c r="J34" i="97"/>
  <c r="C35" i="97"/>
  <c r="H35" i="97"/>
  <c r="J35" i="97"/>
  <c r="C36" i="97"/>
  <c r="H36" i="97"/>
  <c r="J36" i="97"/>
  <c r="C37" i="97"/>
  <c r="H37" i="97"/>
  <c r="J37" i="97"/>
  <c r="C38" i="97"/>
  <c r="H38" i="97"/>
  <c r="J38" i="97"/>
  <c r="C39" i="97"/>
  <c r="H39" i="97"/>
  <c r="J39" i="97"/>
  <c r="C40" i="97"/>
  <c r="H40" i="97"/>
  <c r="J40" i="97"/>
  <c r="C41" i="97"/>
  <c r="H41" i="97"/>
  <c r="J41" i="97"/>
  <c r="C42" i="97"/>
  <c r="H42" i="97"/>
  <c r="J42" i="97"/>
  <c r="C43" i="97"/>
  <c r="H43" i="97"/>
  <c r="J43" i="97"/>
  <c r="C44" i="97"/>
  <c r="H44" i="97"/>
  <c r="J44" i="97"/>
  <c r="C45" i="97"/>
  <c r="H45" i="97"/>
  <c r="J45" i="97"/>
  <c r="C46" i="97"/>
  <c r="H46" i="97"/>
  <c r="J46" i="97"/>
  <c r="C47" i="97"/>
  <c r="H47" i="97"/>
  <c r="J47" i="97"/>
  <c r="C48" i="97"/>
  <c r="H48" i="97"/>
  <c r="J48" i="97"/>
  <c r="C49" i="97"/>
  <c r="H49" i="97"/>
  <c r="J49" i="97"/>
  <c r="C50" i="97"/>
  <c r="H50" i="97"/>
  <c r="J50" i="97"/>
  <c r="C51" i="97"/>
  <c r="H51" i="97"/>
  <c r="J51" i="97"/>
  <c r="C52" i="97"/>
  <c r="H52" i="97"/>
  <c r="J52" i="97"/>
  <c r="C53" i="97"/>
  <c r="H53" i="97"/>
  <c r="J53" i="97"/>
  <c r="C54" i="97"/>
  <c r="H54" i="97"/>
  <c r="J54" i="97"/>
  <c r="C55" i="97"/>
  <c r="H55" i="97"/>
  <c r="J55" i="97"/>
  <c r="C56" i="97"/>
  <c r="H56" i="97"/>
  <c r="J56" i="97"/>
  <c r="C57" i="97"/>
  <c r="H57" i="97"/>
  <c r="J57" i="97"/>
  <c r="C58" i="97"/>
  <c r="H58" i="97"/>
  <c r="J58" i="97"/>
  <c r="C59" i="97"/>
  <c r="H59" i="97"/>
  <c r="J59" i="97"/>
  <c r="C60" i="97"/>
  <c r="H60" i="97"/>
  <c r="J60" i="97"/>
  <c r="C61" i="97"/>
  <c r="H61" i="97"/>
  <c r="J61" i="97"/>
  <c r="C62" i="97"/>
  <c r="H62" i="97"/>
  <c r="J62" i="97"/>
  <c r="C63" i="97"/>
  <c r="H63" i="97"/>
  <c r="J63" i="97"/>
  <c r="C64" i="97"/>
  <c r="H64" i="97"/>
  <c r="J64" i="97"/>
  <c r="C65" i="97"/>
  <c r="H65" i="97"/>
  <c r="J65" i="97"/>
  <c r="C66" i="97"/>
  <c r="H66" i="97"/>
  <c r="J66" i="97"/>
  <c r="C67" i="97"/>
  <c r="H67" i="97"/>
  <c r="J67" i="97"/>
  <c r="C68" i="97"/>
  <c r="H68" i="97"/>
  <c r="J68" i="97"/>
  <c r="C69" i="97"/>
  <c r="H69" i="97"/>
  <c r="J69" i="97"/>
  <c r="C70" i="97"/>
  <c r="H70" i="97"/>
  <c r="J70" i="97"/>
  <c r="C71" i="97"/>
  <c r="H71" i="97"/>
  <c r="J71" i="97"/>
  <c r="C72" i="97"/>
  <c r="H72" i="97"/>
  <c r="J72" i="97"/>
  <c r="C73" i="97"/>
  <c r="H73" i="97"/>
  <c r="J73" i="97"/>
  <c r="C74" i="97"/>
  <c r="H74" i="97"/>
  <c r="J74" i="97"/>
  <c r="C75" i="97"/>
  <c r="H75" i="97"/>
  <c r="J75" i="97"/>
  <c r="C76" i="97"/>
  <c r="H76" i="97"/>
  <c r="J76" i="97"/>
  <c r="C77" i="97"/>
  <c r="H77" i="97"/>
  <c r="J77" i="97"/>
  <c r="C78" i="97"/>
  <c r="H78" i="97"/>
  <c r="J78" i="97"/>
  <c r="C79" i="97"/>
  <c r="H79" i="97"/>
  <c r="J79" i="97"/>
  <c r="C80" i="97"/>
  <c r="H80" i="97"/>
  <c r="J80" i="97"/>
  <c r="C81" i="97"/>
  <c r="H81" i="97"/>
  <c r="J81" i="97"/>
  <c r="C82" i="97"/>
  <c r="H82" i="97"/>
  <c r="J82" i="97"/>
  <c r="C83" i="97"/>
  <c r="H83" i="97"/>
  <c r="J83" i="97"/>
  <c r="C84" i="97"/>
  <c r="H84" i="97"/>
  <c r="J84" i="97"/>
  <c r="C85" i="97"/>
  <c r="H85" i="97"/>
  <c r="J85" i="97"/>
  <c r="C86" i="97"/>
  <c r="H86" i="97"/>
  <c r="J86" i="97"/>
  <c r="C87" i="97"/>
  <c r="H87" i="97"/>
  <c r="J87" i="97"/>
  <c r="C88" i="97"/>
  <c r="H88" i="97"/>
  <c r="J88" i="97"/>
  <c r="C89" i="97"/>
  <c r="H89" i="97"/>
  <c r="J89" i="97"/>
  <c r="C90" i="97"/>
  <c r="H90" i="97"/>
  <c r="J90" i="97"/>
  <c r="C91" i="97"/>
  <c r="H91" i="97"/>
  <c r="J91" i="97"/>
  <c r="C92" i="97"/>
  <c r="H92" i="97"/>
  <c r="J92" i="97"/>
  <c r="C93" i="97"/>
  <c r="H93" i="97"/>
  <c r="J93" i="97"/>
  <c r="C94" i="97"/>
  <c r="H94" i="97"/>
  <c r="J94" i="97"/>
  <c r="C95" i="97"/>
  <c r="H95" i="97"/>
  <c r="J95" i="97"/>
  <c r="C96" i="97"/>
  <c r="H96" i="97"/>
  <c r="J96" i="97"/>
  <c r="C97" i="97"/>
  <c r="H97" i="97"/>
  <c r="J97" i="97"/>
  <c r="C98" i="97"/>
  <c r="H98" i="97"/>
  <c r="J98" i="97"/>
  <c r="C99" i="97"/>
  <c r="H99" i="97"/>
  <c r="J99" i="97"/>
  <c r="C100" i="97"/>
  <c r="H100" i="97"/>
  <c r="J100" i="97"/>
  <c r="C101" i="97"/>
  <c r="H101" i="97"/>
  <c r="J101" i="97"/>
  <c r="C102" i="97"/>
  <c r="H102" i="97"/>
  <c r="J102" i="97"/>
  <c r="C103" i="97"/>
  <c r="H103" i="97"/>
  <c r="J103" i="97"/>
  <c r="C104" i="97"/>
  <c r="H104" i="97"/>
  <c r="J104" i="97"/>
  <c r="C105" i="97"/>
  <c r="H105" i="97"/>
  <c r="J105" i="97"/>
  <c r="C106" i="97"/>
  <c r="H106" i="97"/>
  <c r="J106" i="97"/>
  <c r="C107" i="97"/>
  <c r="H107" i="97"/>
  <c r="J107" i="97"/>
  <c r="C108" i="97"/>
  <c r="H108" i="97"/>
  <c r="J108" i="97"/>
  <c r="C109" i="97"/>
  <c r="H109" i="97"/>
  <c r="J109" i="97"/>
  <c r="C110" i="97"/>
  <c r="H110" i="97"/>
  <c r="J110" i="97"/>
  <c r="C111" i="97"/>
  <c r="H111" i="97"/>
  <c r="J111" i="97"/>
  <c r="C112" i="97"/>
  <c r="H112" i="97"/>
  <c r="J112" i="97"/>
  <c r="C113" i="97"/>
  <c r="H113" i="97"/>
  <c r="J113" i="97"/>
  <c r="C114" i="97"/>
  <c r="H114" i="97"/>
  <c r="J114" i="97"/>
  <c r="C115" i="97"/>
  <c r="H115" i="97"/>
  <c r="J115" i="97"/>
  <c r="C116" i="97"/>
  <c r="H116" i="97"/>
  <c r="J116" i="97"/>
  <c r="C117" i="97"/>
  <c r="H117" i="97"/>
  <c r="J117" i="97"/>
  <c r="C118" i="97"/>
  <c r="H118" i="97"/>
  <c r="J118" i="97"/>
  <c r="C119" i="97"/>
  <c r="H119" i="97"/>
  <c r="J119" i="97"/>
  <c r="C120" i="97"/>
  <c r="H120" i="97"/>
  <c r="J120" i="97"/>
  <c r="C121" i="97"/>
  <c r="H121" i="97"/>
  <c r="J121" i="97"/>
  <c r="C122" i="97"/>
  <c r="H122" i="97"/>
  <c r="J122" i="97"/>
  <c r="C123" i="97"/>
  <c r="H123" i="97"/>
  <c r="J123" i="97"/>
  <c r="C124" i="97"/>
  <c r="H124" i="97"/>
  <c r="J124" i="97"/>
  <c r="C125" i="97"/>
  <c r="H125" i="97"/>
  <c r="J125" i="97"/>
  <c r="C126" i="97"/>
  <c r="H126" i="97"/>
  <c r="J126" i="97"/>
  <c r="C127" i="97"/>
  <c r="H127" i="97"/>
  <c r="J127" i="97"/>
  <c r="C128" i="97"/>
  <c r="H128" i="97"/>
  <c r="J128" i="97"/>
  <c r="C129" i="97"/>
  <c r="H129" i="97"/>
  <c r="J129" i="97"/>
  <c r="C130" i="97"/>
  <c r="H130" i="97"/>
  <c r="J130" i="97"/>
  <c r="C131" i="97"/>
  <c r="H131" i="97"/>
  <c r="J131" i="97"/>
  <c r="C132" i="97"/>
  <c r="H132" i="97"/>
  <c r="J132" i="97"/>
  <c r="C133" i="97"/>
  <c r="H133" i="97"/>
  <c r="J133" i="97"/>
  <c r="C134" i="97"/>
  <c r="H134" i="97"/>
  <c r="J134" i="97"/>
  <c r="C135" i="97"/>
  <c r="H135" i="97"/>
  <c r="J135" i="97"/>
  <c r="C136" i="97"/>
  <c r="H136" i="97"/>
  <c r="J136" i="97"/>
  <c r="C137" i="97"/>
  <c r="H137" i="97"/>
  <c r="J137" i="97"/>
  <c r="C138" i="97"/>
  <c r="H138" i="97"/>
  <c r="J138" i="97"/>
  <c r="C139" i="97"/>
  <c r="H139" i="97"/>
  <c r="J139" i="97"/>
  <c r="C140" i="97"/>
  <c r="H140" i="97"/>
  <c r="J140" i="97"/>
  <c r="C141" i="97"/>
  <c r="H141" i="97"/>
  <c r="J141" i="97"/>
  <c r="C142" i="97"/>
  <c r="H142" i="97"/>
  <c r="J142" i="97"/>
  <c r="C143" i="97"/>
  <c r="H143" i="97"/>
  <c r="J143" i="97"/>
  <c r="C144" i="97"/>
  <c r="H144" i="97"/>
  <c r="J144" i="97"/>
  <c r="C145" i="97"/>
  <c r="H145" i="97"/>
  <c r="J145" i="97"/>
  <c r="C146" i="97"/>
  <c r="H146" i="97"/>
  <c r="J146" i="97"/>
  <c r="C147" i="97"/>
  <c r="H147" i="97"/>
  <c r="J147" i="97"/>
  <c r="C148" i="97"/>
  <c r="H148" i="97"/>
  <c r="J148" i="97"/>
  <c r="C149" i="97"/>
  <c r="H149" i="97"/>
  <c r="J149" i="97"/>
  <c r="C150" i="97"/>
  <c r="H150" i="97"/>
  <c r="J150" i="97"/>
  <c r="C151" i="97"/>
  <c r="H151" i="97"/>
  <c r="J151" i="97"/>
  <c r="C152" i="97"/>
  <c r="H152" i="97"/>
  <c r="J152" i="97"/>
  <c r="C153" i="97"/>
  <c r="H153" i="97"/>
  <c r="J153" i="97"/>
  <c r="C154" i="97"/>
  <c r="H154" i="97"/>
  <c r="J154" i="97"/>
  <c r="C155" i="97"/>
  <c r="H155" i="97"/>
  <c r="J155" i="97"/>
  <c r="C156" i="97"/>
  <c r="H156" i="97"/>
  <c r="J156" i="97"/>
  <c r="C157" i="97"/>
  <c r="H157" i="97"/>
  <c r="J157" i="97"/>
  <c r="C158" i="97"/>
  <c r="H158" i="97"/>
  <c r="J158" i="97"/>
  <c r="C159" i="97"/>
  <c r="H159" i="97"/>
  <c r="J159" i="97"/>
  <c r="C160" i="97"/>
  <c r="H160" i="97"/>
  <c r="J160" i="97"/>
  <c r="C161" i="97"/>
  <c r="H161" i="97"/>
  <c r="J161" i="97"/>
  <c r="C162" i="97"/>
  <c r="H162" i="97"/>
  <c r="J162" i="97"/>
  <c r="C163" i="97"/>
  <c r="H163" i="97"/>
  <c r="J163" i="97"/>
  <c r="C164" i="97"/>
  <c r="H164" i="97"/>
  <c r="J164" i="97"/>
  <c r="C165" i="97"/>
  <c r="H165" i="97"/>
  <c r="J165" i="97"/>
  <c r="C166" i="97"/>
  <c r="H166" i="97"/>
  <c r="J166" i="97"/>
  <c r="C167" i="97"/>
  <c r="H167" i="97"/>
  <c r="J167" i="97"/>
  <c r="C168" i="97"/>
  <c r="H168" i="97"/>
  <c r="J168" i="97"/>
  <c r="C169" i="97"/>
  <c r="H169" i="97"/>
  <c r="J169" i="97"/>
  <c r="C170" i="97"/>
  <c r="H170" i="97"/>
  <c r="J170" i="97"/>
  <c r="C171" i="97"/>
  <c r="H171" i="97"/>
  <c r="J171" i="97"/>
  <c r="C172" i="97"/>
  <c r="H172" i="97"/>
  <c r="J172" i="97"/>
  <c r="C173" i="97"/>
  <c r="H173" i="97"/>
  <c r="J173" i="97"/>
  <c r="C174" i="97"/>
  <c r="H174" i="97"/>
  <c r="J174" i="97"/>
  <c r="C175" i="97"/>
  <c r="H175" i="97"/>
  <c r="J175" i="97"/>
  <c r="C176" i="97"/>
  <c r="H176" i="97"/>
  <c r="J176" i="97"/>
  <c r="C177" i="97"/>
  <c r="H177" i="97"/>
  <c r="J177" i="97"/>
  <c r="C178" i="97"/>
  <c r="H178" i="97"/>
  <c r="J178" i="97"/>
  <c r="C179" i="97"/>
  <c r="H179" i="97"/>
  <c r="J179" i="97"/>
  <c r="C180" i="97"/>
  <c r="H180" i="97"/>
  <c r="J180" i="97"/>
  <c r="C181" i="97"/>
  <c r="H181" i="97"/>
  <c r="J181" i="97"/>
  <c r="C182" i="97"/>
  <c r="H182" i="97"/>
  <c r="J182" i="97"/>
  <c r="C183" i="97"/>
  <c r="H183" i="97"/>
  <c r="J183" i="97"/>
  <c r="C184" i="97"/>
  <c r="H184" i="97"/>
  <c r="J184" i="97"/>
  <c r="C185" i="97"/>
  <c r="H185" i="97"/>
  <c r="J185" i="97"/>
  <c r="C186" i="97"/>
  <c r="H186" i="97"/>
  <c r="J186" i="97"/>
  <c r="C187" i="97"/>
  <c r="H187" i="97"/>
  <c r="J187" i="97"/>
  <c r="C188" i="97"/>
  <c r="H188" i="97"/>
  <c r="J188" i="97"/>
  <c r="C189" i="97"/>
  <c r="H189" i="97"/>
  <c r="J189" i="97"/>
  <c r="C190" i="97"/>
  <c r="H190" i="97"/>
  <c r="J190" i="97"/>
  <c r="C191" i="97"/>
  <c r="H191" i="97"/>
  <c r="J191" i="97"/>
  <c r="C192" i="97"/>
  <c r="H192" i="97"/>
  <c r="J192" i="97"/>
  <c r="C193" i="97"/>
  <c r="H193" i="97"/>
  <c r="J193" i="97"/>
  <c r="C194" i="97"/>
  <c r="H194" i="97"/>
  <c r="J194" i="97"/>
  <c r="C195" i="97"/>
  <c r="H195" i="97"/>
  <c r="J195" i="97"/>
  <c r="C196" i="97"/>
  <c r="H196" i="97"/>
  <c r="J196" i="97"/>
  <c r="C197" i="97"/>
  <c r="H197" i="97"/>
  <c r="J197" i="97"/>
  <c r="C198" i="97"/>
  <c r="H198" i="97"/>
  <c r="J198" i="97"/>
  <c r="C199" i="97"/>
  <c r="H199" i="97"/>
  <c r="J199" i="97"/>
  <c r="C200" i="97"/>
  <c r="H200" i="97"/>
  <c r="J200" i="97"/>
  <c r="C201" i="97"/>
  <c r="H201" i="97"/>
  <c r="J201" i="97"/>
  <c r="C202" i="97"/>
  <c r="H202" i="97"/>
  <c r="J202" i="97"/>
  <c r="C203" i="97"/>
  <c r="H203" i="97"/>
  <c r="J203" i="97"/>
  <c r="C204" i="97"/>
  <c r="H204" i="97"/>
  <c r="J204" i="97"/>
  <c r="C205" i="97"/>
  <c r="H205" i="97"/>
  <c r="J205" i="97"/>
  <c r="C206" i="97"/>
  <c r="H206" i="97"/>
  <c r="J206" i="97"/>
  <c r="C207" i="97"/>
  <c r="H207" i="97"/>
  <c r="J207" i="97"/>
  <c r="C208" i="97"/>
  <c r="H208" i="97"/>
  <c r="J208" i="97"/>
  <c r="C209" i="97"/>
  <c r="H209" i="97"/>
  <c r="J209" i="97"/>
  <c r="C210" i="97"/>
  <c r="H210" i="97"/>
  <c r="J210" i="97"/>
  <c r="C211" i="97"/>
  <c r="H211" i="97"/>
  <c r="J211" i="97"/>
  <c r="C212" i="97"/>
  <c r="H212" i="97"/>
  <c r="J212" i="97"/>
  <c r="C213" i="97"/>
  <c r="H213" i="97"/>
  <c r="J213" i="97"/>
  <c r="C214" i="97"/>
  <c r="H214" i="97"/>
  <c r="J214" i="97"/>
  <c r="C215" i="97"/>
  <c r="H215" i="97"/>
  <c r="J215" i="97"/>
  <c r="C216" i="97"/>
  <c r="H216" i="97"/>
  <c r="J216" i="97"/>
  <c r="C217" i="97"/>
  <c r="H217" i="97"/>
  <c r="J217" i="97"/>
  <c r="C218" i="97"/>
  <c r="H218" i="97"/>
  <c r="J218" i="97"/>
  <c r="C219" i="97"/>
  <c r="H219" i="97"/>
  <c r="J219" i="97"/>
  <c r="C220" i="97"/>
  <c r="H220" i="97"/>
  <c r="J220" i="97"/>
  <c r="C221" i="97"/>
  <c r="H221" i="97"/>
  <c r="J221" i="97"/>
  <c r="C222" i="97"/>
  <c r="H222" i="97"/>
  <c r="J222" i="97"/>
  <c r="C223" i="97"/>
  <c r="H223" i="97"/>
  <c r="J223" i="97"/>
  <c r="C224" i="97"/>
  <c r="H224" i="97"/>
  <c r="J224" i="97"/>
  <c r="C225" i="97"/>
  <c r="H225" i="97"/>
  <c r="J225" i="97"/>
  <c r="C226" i="97"/>
  <c r="H226" i="97"/>
  <c r="J226" i="97"/>
  <c r="C227" i="97"/>
  <c r="H227" i="97"/>
  <c r="J227" i="97"/>
  <c r="C228" i="97"/>
  <c r="H228" i="97"/>
  <c r="J228" i="97"/>
  <c r="C229" i="97"/>
  <c r="H229" i="97"/>
  <c r="J229" i="97"/>
  <c r="C230" i="97"/>
  <c r="H230" i="97"/>
  <c r="J230" i="97"/>
  <c r="C231" i="97"/>
  <c r="H231" i="97"/>
  <c r="J231" i="97"/>
  <c r="C232" i="97"/>
  <c r="H232" i="97"/>
  <c r="J232" i="97"/>
  <c r="C233" i="97"/>
  <c r="H233" i="97"/>
  <c r="J233" i="97"/>
  <c r="C234" i="97"/>
  <c r="H234" i="97"/>
  <c r="J234" i="97"/>
  <c r="C235" i="97"/>
  <c r="H235" i="97"/>
  <c r="J235" i="97"/>
  <c r="C236" i="97"/>
  <c r="H236" i="97"/>
  <c r="J236" i="97"/>
  <c r="C237" i="97"/>
  <c r="H237" i="97"/>
  <c r="J237" i="97"/>
  <c r="C238" i="97"/>
  <c r="H238" i="97"/>
  <c r="J238" i="97"/>
  <c r="C239" i="97"/>
  <c r="H239" i="97"/>
  <c r="J239" i="97"/>
  <c r="C240" i="97"/>
  <c r="H240" i="97"/>
  <c r="J240" i="97"/>
  <c r="C241" i="97"/>
  <c r="H241" i="97"/>
  <c r="J241" i="97"/>
  <c r="C242" i="97"/>
  <c r="H242" i="97"/>
  <c r="J242" i="97"/>
  <c r="C243" i="97"/>
  <c r="H243" i="97"/>
  <c r="J243" i="97"/>
  <c r="C244" i="97"/>
  <c r="H244" i="97"/>
  <c r="J244" i="97"/>
  <c r="C245" i="97"/>
  <c r="H245" i="97"/>
  <c r="J245" i="97"/>
  <c r="C246" i="97"/>
  <c r="H246" i="97"/>
  <c r="J246" i="97"/>
  <c r="C247" i="97"/>
  <c r="H247" i="97"/>
  <c r="J247" i="97"/>
  <c r="C248" i="97"/>
  <c r="H248" i="97"/>
  <c r="J248" i="97"/>
  <c r="C249" i="97"/>
  <c r="H249" i="97"/>
  <c r="J249" i="97"/>
  <c r="C250" i="97"/>
  <c r="H250" i="97"/>
  <c r="J250" i="97"/>
  <c r="C251" i="97"/>
  <c r="H251" i="97"/>
  <c r="J251" i="97"/>
  <c r="C252" i="97"/>
  <c r="H252" i="97"/>
  <c r="J252" i="97"/>
  <c r="C253" i="97"/>
  <c r="H253" i="97"/>
  <c r="J253" i="97"/>
  <c r="C254" i="97"/>
  <c r="H254" i="97"/>
  <c r="J254" i="97"/>
  <c r="C255" i="97"/>
  <c r="H255" i="97"/>
  <c r="J255" i="97"/>
  <c r="C256" i="97"/>
  <c r="H256" i="97"/>
  <c r="J256" i="97"/>
  <c r="C257" i="97"/>
  <c r="H257" i="97"/>
  <c r="J257" i="97"/>
  <c r="C258" i="97"/>
  <c r="H258" i="97"/>
  <c r="J258" i="97"/>
  <c r="C259" i="97"/>
  <c r="H259" i="97"/>
  <c r="J259" i="97"/>
  <c r="C260" i="97"/>
  <c r="H260" i="97"/>
  <c r="J260" i="97"/>
  <c r="C261" i="97"/>
  <c r="H261" i="97"/>
  <c r="J261" i="97"/>
  <c r="C262" i="97"/>
  <c r="H262" i="97"/>
  <c r="J262" i="97"/>
  <c r="C263" i="97"/>
  <c r="H263" i="97"/>
  <c r="J263" i="97"/>
  <c r="C264" i="97"/>
  <c r="H264" i="97"/>
  <c r="J264" i="97"/>
  <c r="C265" i="97"/>
  <c r="H265" i="97"/>
  <c r="J265" i="97"/>
  <c r="C266" i="97"/>
  <c r="H266" i="97"/>
  <c r="J266" i="97"/>
  <c r="C267" i="97"/>
  <c r="H267" i="97"/>
  <c r="J267" i="97"/>
  <c r="C268" i="97"/>
  <c r="H268" i="97"/>
  <c r="J268" i="97"/>
  <c r="C269" i="97"/>
  <c r="H269" i="97"/>
  <c r="J269" i="97"/>
  <c r="C270" i="97"/>
  <c r="H270" i="97"/>
  <c r="J270" i="97"/>
  <c r="C271" i="97"/>
  <c r="H271" i="97"/>
  <c r="J271" i="97"/>
  <c r="C272" i="97"/>
  <c r="H272" i="97"/>
  <c r="J272" i="97"/>
  <c r="C273" i="97"/>
  <c r="H273" i="97"/>
  <c r="J273" i="97"/>
  <c r="C274" i="97"/>
  <c r="H274" i="97"/>
  <c r="J274" i="97"/>
  <c r="C275" i="97"/>
  <c r="H275" i="97"/>
  <c r="J275" i="97"/>
  <c r="C276" i="97"/>
  <c r="H276" i="97"/>
  <c r="J276" i="97"/>
  <c r="C277" i="97"/>
  <c r="H277" i="97"/>
  <c r="J277" i="97"/>
  <c r="C278" i="97"/>
  <c r="H278" i="97"/>
  <c r="J278" i="97"/>
  <c r="C279" i="97"/>
  <c r="H279" i="97"/>
  <c r="J279" i="97"/>
  <c r="C280" i="97"/>
  <c r="H280" i="97"/>
  <c r="J280" i="97"/>
  <c r="C281" i="97"/>
  <c r="H281" i="97"/>
  <c r="J281" i="97"/>
  <c r="C282" i="97"/>
  <c r="H282" i="97"/>
  <c r="J282" i="97"/>
  <c r="C283" i="97"/>
  <c r="H283" i="97"/>
  <c r="J283" i="97"/>
  <c r="C284" i="97"/>
  <c r="H284" i="97"/>
  <c r="J284" i="97"/>
  <c r="C285" i="97"/>
  <c r="H285" i="97"/>
  <c r="J285" i="97"/>
  <c r="C286" i="97"/>
  <c r="H286" i="97"/>
  <c r="J286" i="97"/>
  <c r="C287" i="97"/>
  <c r="H287" i="97"/>
  <c r="J287" i="97"/>
  <c r="C288" i="97"/>
  <c r="H288" i="97"/>
  <c r="J288" i="97"/>
  <c r="C289" i="97"/>
  <c r="H289" i="97"/>
  <c r="J289" i="97"/>
  <c r="C290" i="97"/>
  <c r="H290" i="97"/>
  <c r="J290" i="97"/>
  <c r="C291" i="97"/>
  <c r="H291" i="97"/>
  <c r="J291" i="97"/>
  <c r="C292" i="97"/>
  <c r="H292" i="97"/>
  <c r="J292" i="97"/>
  <c r="C293" i="97"/>
  <c r="H293" i="97"/>
  <c r="J293" i="97"/>
  <c r="C294" i="97"/>
  <c r="H294" i="97"/>
  <c r="J294" i="97"/>
  <c r="C295" i="97"/>
  <c r="H295" i="97"/>
  <c r="J295" i="97"/>
  <c r="C296" i="97"/>
  <c r="H296" i="97"/>
  <c r="J296" i="97"/>
  <c r="C297" i="97"/>
  <c r="H297" i="97"/>
  <c r="J297" i="97"/>
  <c r="C298" i="97"/>
  <c r="H298" i="97"/>
  <c r="J298" i="97"/>
  <c r="C299" i="97"/>
  <c r="H299" i="97"/>
  <c r="J299" i="97"/>
  <c r="C300" i="97"/>
  <c r="H300" i="97"/>
  <c r="J300" i="97"/>
  <c r="C301" i="97"/>
  <c r="H301" i="97"/>
  <c r="J301" i="97"/>
  <c r="C302" i="97"/>
  <c r="H302" i="97"/>
  <c r="J302" i="97"/>
  <c r="C303" i="97"/>
  <c r="H303" i="97"/>
  <c r="J303" i="97"/>
  <c r="C304" i="97"/>
  <c r="H304" i="97"/>
  <c r="J304" i="97"/>
  <c r="C305" i="97"/>
  <c r="H305" i="97"/>
  <c r="J305" i="97"/>
  <c r="C306" i="97"/>
  <c r="H306" i="97"/>
  <c r="J306" i="97"/>
  <c r="C307" i="97"/>
  <c r="H307" i="97"/>
  <c r="J307" i="97"/>
  <c r="C308" i="97"/>
  <c r="H308" i="97"/>
  <c r="J308" i="97"/>
  <c r="C309" i="97"/>
  <c r="H309" i="97"/>
  <c r="J309" i="97"/>
  <c r="C310" i="97"/>
  <c r="H310" i="97"/>
  <c r="J310" i="97"/>
  <c r="C311" i="97"/>
  <c r="H311" i="97"/>
  <c r="J311" i="97"/>
  <c r="C312" i="97"/>
  <c r="H312" i="97"/>
  <c r="J312" i="97"/>
  <c r="C313" i="97"/>
  <c r="H313" i="97"/>
  <c r="J313" i="97"/>
  <c r="C314" i="97"/>
  <c r="H314" i="97"/>
  <c r="J314" i="97"/>
  <c r="C315" i="97"/>
  <c r="H315" i="97"/>
  <c r="J315" i="97"/>
  <c r="C316" i="97"/>
  <c r="H316" i="97"/>
  <c r="J316" i="97"/>
  <c r="C317" i="97"/>
  <c r="H317" i="97"/>
  <c r="J317" i="97"/>
  <c r="C318" i="97"/>
  <c r="H318" i="97"/>
  <c r="J318" i="97"/>
  <c r="C319" i="97"/>
  <c r="H319" i="97"/>
  <c r="J319" i="97"/>
  <c r="C320" i="97"/>
  <c r="H320" i="97"/>
  <c r="J320" i="97"/>
  <c r="C321" i="97"/>
  <c r="H321" i="97"/>
  <c r="J321" i="97"/>
  <c r="C322" i="97"/>
  <c r="H322" i="97"/>
  <c r="J322" i="97"/>
  <c r="C323" i="97"/>
  <c r="H323" i="97"/>
  <c r="J323" i="97"/>
  <c r="C324" i="97"/>
  <c r="H324" i="97"/>
  <c r="J324" i="97"/>
  <c r="C325" i="97"/>
  <c r="H325" i="97"/>
  <c r="J325" i="97"/>
  <c r="C326" i="97"/>
  <c r="H326" i="97"/>
  <c r="J326" i="97"/>
  <c r="C327" i="97"/>
  <c r="H327" i="97"/>
  <c r="J327" i="97"/>
  <c r="C328" i="97"/>
  <c r="H328" i="97"/>
  <c r="J328" i="97"/>
  <c r="C329" i="97"/>
  <c r="H329" i="97"/>
  <c r="J329" i="97"/>
  <c r="C330" i="97"/>
  <c r="H330" i="97"/>
  <c r="J330" i="97"/>
  <c r="C331" i="97"/>
  <c r="H331" i="97"/>
  <c r="J331" i="97"/>
  <c r="C332" i="97"/>
  <c r="H332" i="97"/>
  <c r="J332" i="97"/>
  <c r="C333" i="97"/>
  <c r="H333" i="97"/>
  <c r="J333" i="97"/>
  <c r="C334" i="97"/>
  <c r="H334" i="97"/>
  <c r="J334" i="97"/>
  <c r="C335" i="97"/>
  <c r="H335" i="97"/>
  <c r="J335" i="97"/>
  <c r="C336" i="97"/>
  <c r="H336" i="97"/>
  <c r="J336" i="97"/>
  <c r="C337" i="97"/>
  <c r="H337" i="97"/>
  <c r="J337" i="97"/>
  <c r="C338" i="97"/>
  <c r="H338" i="97"/>
  <c r="J338" i="97"/>
  <c r="C339" i="97"/>
  <c r="H339" i="97"/>
  <c r="J339" i="97"/>
  <c r="C340" i="97"/>
  <c r="H340" i="97"/>
  <c r="J340" i="97"/>
  <c r="C341" i="97"/>
  <c r="H341" i="97"/>
  <c r="J341" i="97"/>
  <c r="C342" i="97"/>
  <c r="H342" i="97"/>
  <c r="J342" i="97"/>
  <c r="C343" i="97"/>
  <c r="H343" i="97"/>
  <c r="J343" i="97"/>
  <c r="C344" i="97"/>
  <c r="H344" i="97"/>
  <c r="J344" i="97"/>
  <c r="C345" i="97"/>
  <c r="H345" i="97"/>
  <c r="J345" i="97"/>
  <c r="C346" i="97"/>
  <c r="H346" i="97"/>
  <c r="J346" i="97"/>
  <c r="C347" i="97"/>
  <c r="H347" i="97"/>
  <c r="J347" i="97"/>
  <c r="C348" i="97"/>
  <c r="H348" i="97"/>
  <c r="J348" i="97"/>
  <c r="C349" i="97"/>
  <c r="H349" i="97"/>
  <c r="J349" i="97"/>
  <c r="C350" i="97"/>
  <c r="H350" i="97"/>
  <c r="J350" i="97"/>
  <c r="C351" i="97"/>
  <c r="H351" i="97"/>
  <c r="J351" i="97"/>
  <c r="C352" i="97"/>
  <c r="H352" i="97"/>
  <c r="J352" i="97"/>
  <c r="C353" i="97"/>
  <c r="H353" i="97"/>
  <c r="J353" i="97"/>
  <c r="C354" i="97"/>
  <c r="H354" i="97"/>
  <c r="J354" i="97"/>
  <c r="C355" i="97"/>
  <c r="H355" i="97"/>
  <c r="J355" i="97"/>
  <c r="C356" i="97"/>
  <c r="H356" i="97"/>
  <c r="J356" i="97"/>
  <c r="C357" i="97"/>
  <c r="H357" i="97"/>
  <c r="J357" i="97"/>
  <c r="C358" i="97"/>
  <c r="H358" i="97"/>
  <c r="J358" i="97"/>
  <c r="C359" i="97"/>
  <c r="H359" i="97"/>
  <c r="J359" i="97"/>
  <c r="C360" i="97"/>
  <c r="H360" i="97"/>
  <c r="J360" i="97"/>
  <c r="C361" i="97"/>
  <c r="H361" i="97"/>
  <c r="J361" i="97"/>
  <c r="C362" i="97"/>
  <c r="H362" i="97"/>
  <c r="J362" i="97"/>
  <c r="C363" i="97"/>
  <c r="H363" i="97"/>
  <c r="J363" i="97"/>
  <c r="C364" i="97"/>
  <c r="H364" i="97"/>
  <c r="J364" i="97"/>
  <c r="C365" i="97"/>
  <c r="H365" i="97"/>
  <c r="J365" i="97"/>
  <c r="C366" i="97"/>
  <c r="H366" i="97"/>
  <c r="J366" i="97"/>
  <c r="C367" i="97"/>
  <c r="H367" i="97"/>
  <c r="J367" i="97"/>
  <c r="C368" i="97"/>
  <c r="H368" i="97"/>
  <c r="J368" i="97"/>
  <c r="C369" i="97"/>
  <c r="H369" i="97"/>
  <c r="J369" i="97"/>
  <c r="C370" i="97"/>
  <c r="H370" i="97"/>
  <c r="J370" i="97"/>
  <c r="C371" i="97"/>
  <c r="H371" i="97"/>
  <c r="J371" i="97"/>
  <c r="C372" i="97"/>
  <c r="H372" i="97"/>
  <c r="J372" i="97"/>
  <c r="C373" i="97"/>
  <c r="H373" i="97"/>
  <c r="J373" i="97"/>
  <c r="C374" i="97"/>
  <c r="H374" i="97"/>
  <c r="J374" i="97"/>
  <c r="C375" i="97"/>
  <c r="H375" i="97"/>
  <c r="J375" i="97"/>
  <c r="C376" i="97"/>
  <c r="H376" i="97"/>
  <c r="J376" i="97"/>
  <c r="C377" i="97"/>
  <c r="H377" i="97"/>
  <c r="J377" i="97"/>
  <c r="C378" i="97"/>
  <c r="H378" i="97"/>
  <c r="J378" i="97"/>
  <c r="C379" i="97"/>
  <c r="H379" i="97"/>
  <c r="J379" i="97"/>
  <c r="C380" i="97"/>
  <c r="H380" i="97"/>
  <c r="J380" i="97"/>
  <c r="C381" i="97"/>
  <c r="H381" i="97"/>
  <c r="J381" i="97"/>
  <c r="C382" i="97"/>
  <c r="H382" i="97"/>
  <c r="J382" i="97"/>
  <c r="C383" i="97"/>
  <c r="H383" i="97"/>
  <c r="J383" i="97"/>
  <c r="C384" i="97"/>
  <c r="H384" i="97"/>
  <c r="J384" i="97"/>
  <c r="C385" i="97"/>
  <c r="H385" i="97"/>
  <c r="J385" i="97"/>
  <c r="C386" i="97"/>
  <c r="H386" i="97"/>
  <c r="J386" i="97"/>
  <c r="C387" i="97"/>
  <c r="H387" i="97"/>
  <c r="J387" i="97"/>
  <c r="C388" i="97"/>
  <c r="H388" i="97"/>
  <c r="J388" i="97"/>
  <c r="C389" i="97"/>
  <c r="H389" i="97"/>
  <c r="J389" i="97"/>
  <c r="C390" i="97"/>
  <c r="H390" i="97"/>
  <c r="J390" i="97"/>
  <c r="C391" i="97"/>
  <c r="H391" i="97"/>
  <c r="J391" i="97"/>
  <c r="C392" i="97"/>
  <c r="H392" i="97"/>
  <c r="J392" i="97"/>
  <c r="C393" i="97"/>
  <c r="H393" i="97"/>
  <c r="J393" i="97"/>
  <c r="C394" i="97"/>
  <c r="H394" i="97"/>
  <c r="J394" i="97"/>
  <c r="C395" i="97"/>
  <c r="H395" i="97"/>
  <c r="J395" i="97"/>
  <c r="C396" i="97"/>
  <c r="H396" i="97"/>
  <c r="J396" i="97"/>
  <c r="C397" i="97"/>
  <c r="H397" i="97"/>
  <c r="J397" i="97"/>
  <c r="C398" i="97"/>
  <c r="H398" i="97"/>
  <c r="J398" i="97"/>
  <c r="C399" i="97"/>
  <c r="H399" i="97"/>
  <c r="J399" i="97"/>
  <c r="C400" i="97"/>
  <c r="H400" i="97"/>
  <c r="J400" i="97"/>
  <c r="C401" i="97"/>
  <c r="H401" i="97"/>
  <c r="J401" i="97"/>
  <c r="C402" i="97"/>
  <c r="H402" i="97"/>
  <c r="J402" i="97"/>
  <c r="C403" i="97"/>
  <c r="H403" i="97"/>
  <c r="J403" i="97"/>
  <c r="C404" i="97"/>
  <c r="H404" i="97"/>
  <c r="J404" i="97"/>
  <c r="C405" i="97"/>
  <c r="H405" i="97"/>
  <c r="J405" i="97"/>
  <c r="C406" i="97"/>
  <c r="H406" i="97"/>
  <c r="J406" i="97"/>
  <c r="C407" i="97"/>
  <c r="H407" i="97"/>
  <c r="J407" i="97"/>
  <c r="C408" i="97"/>
  <c r="H408" i="97"/>
  <c r="J408" i="97"/>
  <c r="C409" i="97"/>
  <c r="H409" i="97"/>
  <c r="J409" i="97"/>
  <c r="C410" i="97"/>
  <c r="H410" i="97"/>
  <c r="J410" i="97"/>
  <c r="C411" i="97"/>
  <c r="H411" i="97"/>
  <c r="J411" i="97"/>
  <c r="C412" i="97"/>
  <c r="H412" i="97"/>
  <c r="J412" i="97"/>
  <c r="C413" i="97"/>
  <c r="H413" i="97"/>
  <c r="J413" i="97"/>
  <c r="C414" i="97"/>
  <c r="H414" i="97"/>
  <c r="J414" i="97"/>
  <c r="C415" i="97"/>
  <c r="H415" i="97"/>
  <c r="J415" i="97"/>
  <c r="C416" i="97"/>
  <c r="H416" i="97"/>
  <c r="J416" i="97"/>
  <c r="C417" i="97"/>
  <c r="H417" i="97"/>
  <c r="J417" i="97"/>
  <c r="C418" i="97"/>
  <c r="H418" i="97"/>
  <c r="J418" i="97"/>
  <c r="C419" i="97"/>
  <c r="H419" i="97"/>
  <c r="J419" i="97"/>
  <c r="C420" i="97"/>
  <c r="H420" i="97"/>
  <c r="J420" i="97"/>
  <c r="C421" i="97"/>
  <c r="H421" i="97"/>
  <c r="J421" i="97"/>
  <c r="C422" i="97"/>
  <c r="H422" i="97"/>
  <c r="J422" i="97"/>
  <c r="C423" i="97"/>
  <c r="H423" i="97"/>
  <c r="J423" i="97"/>
  <c r="C424" i="97"/>
  <c r="H424" i="97"/>
  <c r="J424" i="97"/>
  <c r="C425" i="97"/>
  <c r="H425" i="97"/>
  <c r="J425" i="97"/>
  <c r="C426" i="97"/>
  <c r="H426" i="97"/>
  <c r="J426" i="97"/>
  <c r="C427" i="97"/>
  <c r="H427" i="97"/>
  <c r="J427" i="97"/>
  <c r="C428" i="97"/>
  <c r="H428" i="97"/>
  <c r="J428" i="97"/>
  <c r="C429" i="97"/>
  <c r="H429" i="97"/>
  <c r="J429" i="97"/>
  <c r="C430" i="97"/>
  <c r="H430" i="97"/>
  <c r="J430" i="97"/>
  <c r="C431" i="97"/>
  <c r="H431" i="97"/>
  <c r="J431" i="97"/>
  <c r="C432" i="97"/>
  <c r="H432" i="97"/>
  <c r="J432" i="97"/>
  <c r="C433" i="97"/>
  <c r="H433" i="97"/>
  <c r="J433" i="97"/>
  <c r="C434" i="97"/>
  <c r="H434" i="97"/>
  <c r="J434" i="97"/>
  <c r="C435" i="97"/>
  <c r="H435" i="97"/>
  <c r="J435" i="97"/>
  <c r="C436" i="97"/>
  <c r="H436" i="97"/>
  <c r="J436" i="97"/>
  <c r="C437" i="97"/>
  <c r="H437" i="97"/>
  <c r="J437" i="97"/>
  <c r="C438" i="97"/>
  <c r="H438" i="97"/>
  <c r="J438" i="97"/>
  <c r="C439" i="97"/>
  <c r="H439" i="97"/>
  <c r="J439" i="97"/>
  <c r="C440" i="97"/>
  <c r="H440" i="97"/>
  <c r="J440" i="97"/>
  <c r="C441" i="97"/>
  <c r="H441" i="97"/>
  <c r="J441" i="97"/>
  <c r="C442" i="97"/>
  <c r="H442" i="97"/>
  <c r="J442" i="97"/>
  <c r="C443" i="97"/>
  <c r="H443" i="97"/>
  <c r="J443" i="97"/>
  <c r="C444" i="97"/>
  <c r="H444" i="97"/>
  <c r="J444" i="97"/>
  <c r="C445" i="97"/>
  <c r="H445" i="97"/>
  <c r="J445" i="97"/>
  <c r="C446" i="97"/>
  <c r="H446" i="97"/>
  <c r="J446" i="97"/>
  <c r="C447" i="97"/>
  <c r="H447" i="97"/>
  <c r="J447" i="97"/>
  <c r="C448" i="97"/>
  <c r="H448" i="97"/>
  <c r="J448" i="97"/>
  <c r="C449" i="97"/>
  <c r="H449" i="97"/>
  <c r="J449" i="97"/>
  <c r="C450" i="97"/>
  <c r="H450" i="97"/>
  <c r="J450" i="97"/>
  <c r="C451" i="97"/>
  <c r="H451" i="97"/>
  <c r="J451" i="97"/>
  <c r="C452" i="97"/>
  <c r="H452" i="97"/>
  <c r="J452" i="97"/>
  <c r="C453" i="97"/>
  <c r="H453" i="97"/>
  <c r="J453" i="97"/>
  <c r="C454" i="97"/>
  <c r="H454" i="97"/>
  <c r="J454" i="97"/>
  <c r="C455" i="97"/>
  <c r="H455" i="97"/>
  <c r="J455" i="97"/>
  <c r="C456" i="97"/>
  <c r="H456" i="97"/>
  <c r="J456" i="97"/>
  <c r="C457" i="97"/>
  <c r="H457" i="97"/>
  <c r="J457" i="97"/>
  <c r="C458" i="97"/>
  <c r="H458" i="97"/>
  <c r="J458" i="97"/>
  <c r="C459" i="97"/>
  <c r="H459" i="97"/>
  <c r="J459" i="97"/>
  <c r="C460" i="97"/>
  <c r="H460" i="97"/>
  <c r="J460" i="97"/>
  <c r="C461" i="97"/>
  <c r="H461" i="97"/>
  <c r="J461" i="97"/>
  <c r="C462" i="97"/>
  <c r="H462" i="97"/>
  <c r="J462" i="97"/>
  <c r="C463" i="97"/>
  <c r="H463" i="97"/>
  <c r="J463" i="97"/>
  <c r="C464" i="97"/>
  <c r="H464" i="97"/>
  <c r="J464" i="97"/>
  <c r="C465" i="97"/>
  <c r="H465" i="97"/>
  <c r="J465" i="97"/>
  <c r="C466" i="97"/>
  <c r="H466" i="97"/>
  <c r="J466" i="97"/>
  <c r="C467" i="97"/>
  <c r="H467" i="97"/>
  <c r="J467" i="97"/>
  <c r="C468" i="97"/>
  <c r="H468" i="97"/>
  <c r="J468" i="97"/>
  <c r="C469" i="97"/>
  <c r="H469" i="97"/>
  <c r="J469" i="97"/>
  <c r="C470" i="97"/>
  <c r="H470" i="97"/>
  <c r="J470" i="97"/>
  <c r="C471" i="97"/>
  <c r="H471" i="97"/>
  <c r="J471" i="97"/>
  <c r="C472" i="97"/>
  <c r="H472" i="97"/>
  <c r="J472" i="97"/>
  <c r="C473" i="97"/>
  <c r="H473" i="97"/>
  <c r="J473" i="97"/>
  <c r="C474" i="97"/>
  <c r="H474" i="97"/>
  <c r="J474" i="97"/>
  <c r="C475" i="97"/>
  <c r="H475" i="97"/>
  <c r="J475" i="97"/>
  <c r="C476" i="97"/>
  <c r="H476" i="97"/>
  <c r="J476" i="97"/>
  <c r="C477" i="97"/>
  <c r="H477" i="97"/>
  <c r="J477" i="97"/>
  <c r="C478" i="97"/>
  <c r="H478" i="97"/>
  <c r="J478" i="97"/>
  <c r="C479" i="97"/>
  <c r="H479" i="97"/>
  <c r="J479" i="97"/>
  <c r="C480" i="97"/>
  <c r="H480" i="97"/>
  <c r="J480" i="97"/>
  <c r="C481" i="97"/>
  <c r="H481" i="97"/>
  <c r="J481" i="97"/>
  <c r="C482" i="97"/>
  <c r="H482" i="97"/>
  <c r="J482" i="97"/>
  <c r="C483" i="97"/>
  <c r="H483" i="97"/>
  <c r="J483" i="97"/>
  <c r="C484" i="97"/>
  <c r="H484" i="97"/>
  <c r="J484" i="97"/>
  <c r="C485" i="97"/>
  <c r="H485" i="97"/>
  <c r="J485" i="97"/>
  <c r="C486" i="97"/>
  <c r="H486" i="97"/>
  <c r="J486" i="97"/>
  <c r="C487" i="97"/>
  <c r="H487" i="97"/>
  <c r="J487" i="97"/>
  <c r="C488" i="97"/>
  <c r="H488" i="97"/>
  <c r="J488" i="97"/>
  <c r="C489" i="97"/>
  <c r="H489" i="97"/>
  <c r="J489" i="97"/>
  <c r="C490" i="97"/>
  <c r="H490" i="97"/>
  <c r="J490" i="97"/>
  <c r="C491" i="97"/>
  <c r="H491" i="97"/>
  <c r="J491" i="97"/>
  <c r="C492" i="97"/>
  <c r="H492" i="97"/>
  <c r="J492" i="97"/>
  <c r="C493" i="97"/>
  <c r="H493" i="97"/>
  <c r="J493" i="97"/>
  <c r="C494" i="97"/>
  <c r="H494" i="97"/>
  <c r="J494" i="97"/>
  <c r="C495" i="97"/>
  <c r="H495" i="97"/>
  <c r="J495" i="97"/>
  <c r="C496" i="97"/>
  <c r="H496" i="97"/>
  <c r="J496" i="97"/>
  <c r="C497" i="97"/>
  <c r="H497" i="97"/>
  <c r="J497" i="97"/>
  <c r="C498" i="97"/>
  <c r="H498" i="97"/>
  <c r="J498" i="97"/>
  <c r="C499" i="97"/>
  <c r="H499" i="97"/>
  <c r="J499" i="97"/>
  <c r="C500" i="97"/>
  <c r="H500" i="97"/>
  <c r="J500" i="97"/>
  <c r="C501" i="97"/>
  <c r="H501" i="97"/>
  <c r="J501" i="97"/>
  <c r="C502" i="97"/>
  <c r="H502" i="97"/>
  <c r="J502" i="97"/>
  <c r="C503" i="97"/>
  <c r="H503" i="97"/>
  <c r="J503" i="97"/>
  <c r="C504" i="97"/>
  <c r="H504" i="97"/>
  <c r="J504" i="97"/>
  <c r="C505" i="97"/>
  <c r="H505" i="97"/>
  <c r="J505" i="97"/>
  <c r="C506" i="97"/>
  <c r="H506" i="97"/>
  <c r="J506" i="97"/>
  <c r="C507" i="97"/>
  <c r="H507" i="97"/>
  <c r="J507" i="97"/>
  <c r="C508" i="97"/>
  <c r="H508" i="97"/>
  <c r="J508" i="97"/>
  <c r="C509" i="97"/>
  <c r="H509" i="97"/>
  <c r="J509" i="97"/>
  <c r="C510" i="97"/>
  <c r="H510" i="97"/>
  <c r="J510" i="97"/>
  <c r="C511" i="97"/>
  <c r="H511" i="97"/>
  <c r="J511" i="97"/>
  <c r="C512" i="97"/>
  <c r="H512" i="97"/>
  <c r="J512" i="97"/>
  <c r="C513" i="97"/>
  <c r="H513" i="97"/>
  <c r="J513" i="97"/>
  <c r="C514" i="97"/>
  <c r="H514" i="97"/>
  <c r="J514" i="97"/>
  <c r="C515" i="97"/>
  <c r="H515" i="97"/>
  <c r="J515" i="97"/>
  <c r="C516" i="97"/>
  <c r="H516" i="97"/>
  <c r="J516" i="97"/>
  <c r="C517" i="97"/>
  <c r="H517" i="97"/>
  <c r="J517" i="97"/>
  <c r="C518" i="97"/>
  <c r="H518" i="97"/>
  <c r="J518" i="97"/>
  <c r="C519" i="97"/>
  <c r="H519" i="97"/>
  <c r="J519" i="97"/>
  <c r="C520" i="97"/>
  <c r="H520" i="97"/>
  <c r="J520" i="97"/>
  <c r="C521" i="97"/>
  <c r="H521" i="97"/>
  <c r="J521" i="97"/>
  <c r="C522" i="97"/>
  <c r="H522" i="97"/>
  <c r="J522" i="97"/>
  <c r="C523" i="97"/>
  <c r="H523" i="97"/>
  <c r="J523" i="97"/>
  <c r="C524" i="97"/>
  <c r="H524" i="97"/>
  <c r="J524" i="97"/>
  <c r="C525" i="97"/>
  <c r="H525" i="97"/>
  <c r="J525" i="97"/>
  <c r="C526" i="97"/>
  <c r="H526" i="97"/>
  <c r="J526" i="97"/>
  <c r="C527" i="97"/>
  <c r="H527" i="97"/>
  <c r="J527" i="97"/>
  <c r="C528" i="97"/>
  <c r="H528" i="97"/>
  <c r="J528" i="97"/>
  <c r="C529" i="97"/>
  <c r="H529" i="97"/>
  <c r="J529" i="97"/>
  <c r="C530" i="97"/>
  <c r="H530" i="97"/>
  <c r="J530" i="97"/>
  <c r="C531" i="97"/>
  <c r="H531" i="97"/>
  <c r="J531" i="97"/>
  <c r="C532" i="97"/>
  <c r="H532" i="97"/>
  <c r="J532" i="97"/>
  <c r="C533" i="97"/>
  <c r="H533" i="97"/>
  <c r="J533" i="97"/>
  <c r="C534" i="97"/>
  <c r="H534" i="97"/>
  <c r="J534" i="97"/>
  <c r="C535" i="97"/>
  <c r="H535" i="97"/>
  <c r="J535" i="97"/>
  <c r="C536" i="97"/>
  <c r="H536" i="97"/>
  <c r="J536" i="97"/>
  <c r="C537" i="97"/>
  <c r="H537" i="97"/>
  <c r="J537" i="97"/>
  <c r="C538" i="97"/>
  <c r="H538" i="97"/>
  <c r="J538" i="97"/>
  <c r="C539" i="97"/>
  <c r="H539" i="97"/>
  <c r="J539" i="97"/>
  <c r="C540" i="97"/>
  <c r="H540" i="97"/>
  <c r="J540" i="97"/>
  <c r="C541" i="97"/>
  <c r="H541" i="97"/>
  <c r="J541" i="97"/>
  <c r="C542" i="97"/>
  <c r="H542" i="97"/>
  <c r="J542" i="97"/>
  <c r="C543" i="97"/>
  <c r="H543" i="97"/>
  <c r="J543" i="97"/>
  <c r="C544" i="97"/>
  <c r="H544" i="97"/>
  <c r="J544" i="97"/>
  <c r="C545" i="97"/>
  <c r="H545" i="97"/>
  <c r="J545" i="97"/>
  <c r="C546" i="97"/>
  <c r="H546" i="97"/>
  <c r="J546" i="97"/>
  <c r="C547" i="97"/>
  <c r="H547" i="97"/>
  <c r="J547" i="97"/>
  <c r="C548" i="97"/>
  <c r="H548" i="97"/>
  <c r="J548" i="97"/>
  <c r="C549" i="97"/>
  <c r="H549" i="97"/>
  <c r="J549" i="97"/>
  <c r="C550" i="97"/>
  <c r="H550" i="97"/>
  <c r="J550" i="97"/>
  <c r="C551" i="97"/>
  <c r="H551" i="97"/>
  <c r="J551" i="97"/>
  <c r="C552" i="97"/>
  <c r="H552" i="97"/>
  <c r="J552" i="97"/>
  <c r="C553" i="97"/>
  <c r="H553" i="97"/>
  <c r="J553" i="97"/>
  <c r="C554" i="97"/>
  <c r="H554" i="97"/>
  <c r="J554" i="97"/>
  <c r="C555" i="97"/>
  <c r="H555" i="97"/>
  <c r="J555" i="97"/>
  <c r="C556" i="97"/>
  <c r="H556" i="97"/>
  <c r="J556" i="97"/>
  <c r="C557" i="97"/>
  <c r="H557" i="97"/>
  <c r="J557" i="97"/>
  <c r="C558" i="97"/>
  <c r="H558" i="97"/>
  <c r="J558" i="97"/>
  <c r="C559" i="97"/>
  <c r="H559" i="97"/>
  <c r="J559" i="97"/>
  <c r="C560" i="97"/>
  <c r="H560" i="97"/>
  <c r="J560" i="97"/>
  <c r="C561" i="97"/>
  <c r="H561" i="97"/>
  <c r="J561" i="97"/>
  <c r="C562" i="97"/>
  <c r="H562" i="97"/>
  <c r="J562" i="97"/>
  <c r="C563" i="97"/>
  <c r="H563" i="97"/>
  <c r="J563" i="97"/>
  <c r="C564" i="97"/>
  <c r="H564" i="97"/>
  <c r="J564" i="97"/>
  <c r="C565" i="97"/>
  <c r="H565" i="97"/>
  <c r="J565" i="97"/>
  <c r="C566" i="97"/>
  <c r="H566" i="97"/>
  <c r="J566" i="97"/>
  <c r="C567" i="97"/>
  <c r="H567" i="97"/>
  <c r="J567" i="97"/>
  <c r="C568" i="97"/>
  <c r="H568" i="97"/>
  <c r="J568" i="97"/>
  <c r="C569" i="97"/>
  <c r="H569" i="97"/>
  <c r="J569" i="97"/>
  <c r="C570" i="97"/>
  <c r="H570" i="97"/>
  <c r="J570" i="97"/>
  <c r="C571" i="97"/>
  <c r="H571" i="97"/>
  <c r="J571" i="97"/>
  <c r="C572" i="97"/>
  <c r="H572" i="97"/>
  <c r="J572" i="97"/>
  <c r="C573" i="97"/>
  <c r="H573" i="97"/>
  <c r="J573" i="97"/>
  <c r="C574" i="97"/>
  <c r="H574" i="97"/>
  <c r="J574" i="97"/>
  <c r="C575" i="97"/>
  <c r="H575" i="97"/>
  <c r="J575" i="97"/>
  <c r="C576" i="97"/>
  <c r="H576" i="97"/>
  <c r="J576" i="97"/>
  <c r="C577" i="97"/>
  <c r="H577" i="97"/>
  <c r="J577" i="97"/>
  <c r="C578" i="97"/>
  <c r="H578" i="97"/>
  <c r="J578" i="97"/>
  <c r="C579" i="97"/>
  <c r="H579" i="97"/>
  <c r="J579" i="97"/>
  <c r="C580" i="97"/>
  <c r="H580" i="97"/>
  <c r="J580" i="97"/>
  <c r="C581" i="97"/>
  <c r="H581" i="97"/>
  <c r="J581" i="97"/>
  <c r="C582" i="97"/>
  <c r="H582" i="97"/>
  <c r="J582" i="97"/>
  <c r="C583" i="97"/>
  <c r="H583" i="97"/>
  <c r="J583" i="97"/>
  <c r="C584" i="97"/>
  <c r="H584" i="97"/>
  <c r="J584" i="97"/>
  <c r="C585" i="97"/>
  <c r="H585" i="97"/>
  <c r="J585" i="97"/>
  <c r="C586" i="97"/>
  <c r="H586" i="97"/>
  <c r="J586" i="97"/>
  <c r="C587" i="97"/>
  <c r="H587" i="97"/>
  <c r="J587" i="97"/>
  <c r="C588" i="97"/>
  <c r="H588" i="97"/>
  <c r="J588" i="97"/>
  <c r="C589" i="97"/>
  <c r="H589" i="97"/>
  <c r="J589" i="97"/>
  <c r="C590" i="97"/>
  <c r="H590" i="97"/>
  <c r="J590" i="97"/>
  <c r="C591" i="97"/>
  <c r="H591" i="97"/>
  <c r="J591" i="97"/>
  <c r="C592" i="97"/>
  <c r="H592" i="97"/>
  <c r="J592" i="97"/>
  <c r="C593" i="97"/>
  <c r="H593" i="97"/>
  <c r="J593" i="97"/>
  <c r="C594" i="97"/>
  <c r="H594" i="97"/>
  <c r="J594" i="97"/>
  <c r="C595" i="97"/>
  <c r="H595" i="97"/>
  <c r="J595" i="97"/>
  <c r="C596" i="97"/>
  <c r="H596" i="97"/>
  <c r="J596" i="97"/>
  <c r="C597" i="97"/>
  <c r="H597" i="97"/>
  <c r="J597" i="97"/>
  <c r="C598" i="97"/>
  <c r="H598" i="97"/>
  <c r="J598" i="97"/>
  <c r="C599" i="97"/>
  <c r="H599" i="97"/>
  <c r="J599" i="97"/>
  <c r="C600" i="97"/>
  <c r="H600" i="97"/>
  <c r="J600" i="97"/>
  <c r="C601" i="97"/>
  <c r="H601" i="97"/>
  <c r="J601" i="97"/>
  <c r="C602" i="97"/>
  <c r="H602" i="97"/>
  <c r="J602" i="97"/>
  <c r="C603" i="97"/>
  <c r="H603" i="97"/>
  <c r="J603" i="97"/>
  <c r="C604" i="97"/>
  <c r="H604" i="97"/>
  <c r="J604" i="97"/>
  <c r="C605" i="97"/>
  <c r="H605" i="97"/>
  <c r="J605" i="97"/>
  <c r="C606" i="97"/>
  <c r="H606" i="97"/>
  <c r="J606" i="97"/>
  <c r="C607" i="97"/>
  <c r="H607" i="97"/>
  <c r="J607" i="97"/>
  <c r="C608" i="97"/>
  <c r="H608" i="97"/>
  <c r="J608" i="97"/>
  <c r="C609" i="97"/>
  <c r="H609" i="97"/>
  <c r="J609" i="97"/>
  <c r="C610" i="97"/>
  <c r="H610" i="97"/>
  <c r="J610" i="97"/>
  <c r="C611" i="97"/>
  <c r="H611" i="97"/>
  <c r="J611" i="97"/>
  <c r="C612" i="97"/>
  <c r="H612" i="97"/>
  <c r="J612" i="97"/>
  <c r="C613" i="97"/>
  <c r="H613" i="97"/>
  <c r="J613" i="97"/>
  <c r="C614" i="97"/>
  <c r="H614" i="97"/>
  <c r="J614" i="97"/>
  <c r="C615" i="97"/>
  <c r="H615" i="97"/>
  <c r="J615" i="97"/>
  <c r="C616" i="97"/>
  <c r="H616" i="97"/>
  <c r="J616" i="97"/>
  <c r="C617" i="97"/>
  <c r="H617" i="97"/>
  <c r="J617" i="97"/>
  <c r="C618" i="97"/>
  <c r="H618" i="97"/>
  <c r="J618" i="97"/>
  <c r="C619" i="97"/>
  <c r="H619" i="97"/>
  <c r="J619" i="97"/>
  <c r="C620" i="97"/>
  <c r="H620" i="97"/>
  <c r="J620" i="97"/>
  <c r="C621" i="97"/>
  <c r="H621" i="97"/>
  <c r="J621" i="97"/>
  <c r="C622" i="97"/>
  <c r="H622" i="97"/>
  <c r="J622" i="97"/>
  <c r="C623" i="97"/>
  <c r="H623" i="97"/>
  <c r="J623" i="97"/>
  <c r="C624" i="97"/>
  <c r="H624" i="97"/>
  <c r="J624" i="97"/>
  <c r="C625" i="97"/>
  <c r="H625" i="97"/>
  <c r="J625" i="97"/>
  <c r="C626" i="97"/>
  <c r="H626" i="97"/>
  <c r="J626" i="97"/>
  <c r="C627" i="97"/>
  <c r="H627" i="97"/>
  <c r="J627" i="97"/>
  <c r="C628" i="97"/>
  <c r="H628" i="97"/>
  <c r="J628" i="97"/>
  <c r="C629" i="97"/>
  <c r="H629" i="97"/>
  <c r="J629" i="97"/>
  <c r="C630" i="97"/>
  <c r="H630" i="97"/>
  <c r="J630" i="97"/>
  <c r="C631" i="97"/>
  <c r="H631" i="97"/>
  <c r="J631" i="97"/>
  <c r="C632" i="97"/>
  <c r="H632" i="97"/>
  <c r="J632" i="97"/>
  <c r="C633" i="97"/>
  <c r="H633" i="97"/>
  <c r="J633" i="97"/>
  <c r="C634" i="97"/>
  <c r="H634" i="97"/>
  <c r="J634" i="97"/>
  <c r="C635" i="97"/>
  <c r="H635" i="97"/>
  <c r="J635" i="97"/>
  <c r="C636" i="97"/>
  <c r="H636" i="97"/>
  <c r="J636" i="97"/>
  <c r="C637" i="97"/>
  <c r="H637" i="97"/>
  <c r="J637" i="97"/>
  <c r="C638" i="97"/>
  <c r="H638" i="97"/>
  <c r="J638" i="97"/>
  <c r="C639" i="97"/>
  <c r="H639" i="97"/>
  <c r="J639" i="97"/>
  <c r="C640" i="97"/>
  <c r="H640" i="97"/>
  <c r="J640" i="97"/>
  <c r="C641" i="97"/>
  <c r="H641" i="97"/>
  <c r="J641" i="97"/>
  <c r="C642" i="97"/>
  <c r="H642" i="97"/>
  <c r="J642" i="97"/>
  <c r="C643" i="97"/>
  <c r="H643" i="97"/>
  <c r="J643" i="97"/>
  <c r="C644" i="97"/>
  <c r="H644" i="97"/>
  <c r="J644" i="97"/>
  <c r="C645" i="97"/>
  <c r="H645" i="97"/>
  <c r="J645" i="97"/>
  <c r="C646" i="97"/>
  <c r="H646" i="97"/>
  <c r="J646" i="97"/>
  <c r="C647" i="97"/>
  <c r="H647" i="97"/>
  <c r="J647" i="97"/>
  <c r="C648" i="97"/>
  <c r="H648" i="97"/>
  <c r="J648" i="97"/>
  <c r="C649" i="97"/>
  <c r="H649" i="97"/>
  <c r="J649" i="97"/>
  <c r="C650" i="97"/>
  <c r="H650" i="97"/>
  <c r="J650" i="97"/>
  <c r="C651" i="97"/>
  <c r="H651" i="97"/>
  <c r="J651" i="97"/>
  <c r="C652" i="97"/>
  <c r="H652" i="97"/>
  <c r="J652" i="97"/>
  <c r="C653" i="97"/>
  <c r="H653" i="97"/>
  <c r="J653" i="97"/>
  <c r="C654" i="97"/>
  <c r="H654" i="97"/>
  <c r="J654" i="97"/>
  <c r="C655" i="97"/>
  <c r="H655" i="97"/>
  <c r="J655" i="97"/>
  <c r="C656" i="97"/>
  <c r="H656" i="97"/>
  <c r="J656" i="97"/>
  <c r="C657" i="97"/>
  <c r="H657" i="97"/>
  <c r="J657" i="97"/>
  <c r="C658" i="97"/>
  <c r="H658" i="97"/>
  <c r="J658" i="97"/>
  <c r="C659" i="97"/>
  <c r="H659" i="97"/>
  <c r="J659" i="97"/>
  <c r="C660" i="97"/>
  <c r="H660" i="97"/>
  <c r="J660" i="97"/>
  <c r="C661" i="97"/>
  <c r="H661" i="97"/>
  <c r="J661" i="97"/>
  <c r="C662" i="97"/>
  <c r="H662" i="97"/>
  <c r="J662" i="97"/>
  <c r="C663" i="97"/>
  <c r="H663" i="97"/>
  <c r="J663" i="97"/>
  <c r="C664" i="97"/>
  <c r="H664" i="97"/>
  <c r="J664" i="97"/>
  <c r="C665" i="97"/>
  <c r="H665" i="97"/>
  <c r="J665" i="97"/>
  <c r="C666" i="97"/>
  <c r="H666" i="97"/>
  <c r="J666" i="97"/>
  <c r="C667" i="97"/>
  <c r="H667" i="97"/>
  <c r="J667" i="97"/>
  <c r="C668" i="97"/>
  <c r="H668" i="97"/>
  <c r="J668" i="97"/>
  <c r="C669" i="97"/>
  <c r="H669" i="97"/>
  <c r="J669" i="97"/>
  <c r="C670" i="97"/>
  <c r="H670" i="97"/>
  <c r="J670" i="97"/>
  <c r="C671" i="97"/>
  <c r="H671" i="97"/>
  <c r="J671" i="97"/>
  <c r="C672" i="97"/>
  <c r="H672" i="97"/>
  <c r="J672" i="97"/>
  <c r="C673" i="97"/>
  <c r="H673" i="97"/>
  <c r="J673" i="97"/>
  <c r="C674" i="97"/>
  <c r="H674" i="97"/>
  <c r="J674" i="97"/>
  <c r="C675" i="97"/>
  <c r="H675" i="97"/>
  <c r="J675" i="97"/>
  <c r="C676" i="97"/>
  <c r="H676" i="97"/>
  <c r="J676" i="97"/>
  <c r="C677" i="97"/>
  <c r="H677" i="97"/>
  <c r="J677" i="97"/>
  <c r="C678" i="97"/>
  <c r="H678" i="97"/>
  <c r="J678" i="97"/>
  <c r="C679" i="97"/>
  <c r="H679" i="97"/>
  <c r="J679" i="97"/>
  <c r="C680" i="97"/>
  <c r="H680" i="97"/>
  <c r="J680" i="97"/>
  <c r="C681" i="97"/>
  <c r="H681" i="97"/>
  <c r="J681" i="97"/>
  <c r="C682" i="97"/>
  <c r="H682" i="97"/>
  <c r="J682" i="97"/>
  <c r="C683" i="97"/>
  <c r="H683" i="97"/>
  <c r="J683" i="97"/>
  <c r="C684" i="97"/>
  <c r="H684" i="97"/>
  <c r="J684" i="97"/>
  <c r="C685" i="97"/>
  <c r="H685" i="97"/>
  <c r="J685" i="97"/>
  <c r="C686" i="97"/>
  <c r="H686" i="97"/>
  <c r="J686" i="97"/>
  <c r="C687" i="97"/>
  <c r="H687" i="97"/>
  <c r="J687" i="97"/>
  <c r="C688" i="97"/>
  <c r="H688" i="97"/>
  <c r="J688" i="97"/>
  <c r="C689" i="97"/>
  <c r="H689" i="97"/>
  <c r="J689" i="97"/>
  <c r="C690" i="97"/>
  <c r="H690" i="97"/>
  <c r="J690" i="97"/>
  <c r="C691" i="97"/>
  <c r="H691" i="97"/>
  <c r="J691" i="97"/>
  <c r="C692" i="97"/>
  <c r="H692" i="97"/>
  <c r="J692" i="97"/>
  <c r="C693" i="97"/>
  <c r="H693" i="97"/>
  <c r="J693" i="97"/>
  <c r="C694" i="97"/>
  <c r="H694" i="97"/>
  <c r="J694" i="97"/>
  <c r="C695" i="97"/>
  <c r="H695" i="97"/>
  <c r="J695" i="97"/>
  <c r="C696" i="97"/>
  <c r="H696" i="97"/>
  <c r="J696" i="97"/>
  <c r="C697" i="97"/>
  <c r="H697" i="97"/>
  <c r="J697" i="97"/>
  <c r="C698" i="97"/>
  <c r="H698" i="97"/>
  <c r="J698" i="97"/>
  <c r="C699" i="97"/>
  <c r="H699" i="97"/>
  <c r="J699" i="97"/>
  <c r="C700" i="97"/>
  <c r="H700" i="97"/>
  <c r="J700" i="97"/>
  <c r="C701" i="97"/>
  <c r="H701" i="97"/>
  <c r="J701" i="97"/>
  <c r="C702" i="97"/>
  <c r="H702" i="97"/>
  <c r="J702" i="97"/>
  <c r="C703" i="97"/>
  <c r="H703" i="97"/>
  <c r="J703" i="97"/>
  <c r="C704" i="97"/>
  <c r="H704" i="97"/>
  <c r="J704" i="97"/>
  <c r="C705" i="97"/>
  <c r="H705" i="97"/>
  <c r="J705" i="97"/>
  <c r="C706" i="97"/>
  <c r="H706" i="97"/>
  <c r="J706" i="97"/>
  <c r="C707" i="97"/>
  <c r="H707" i="97"/>
  <c r="J707" i="97"/>
  <c r="C708" i="97"/>
  <c r="H708" i="97"/>
  <c r="J708" i="97"/>
  <c r="C709" i="97"/>
  <c r="H709" i="97"/>
  <c r="J709" i="97"/>
  <c r="C710" i="97"/>
  <c r="H710" i="97"/>
  <c r="J710" i="97"/>
  <c r="C711" i="97"/>
  <c r="H711" i="97"/>
  <c r="J711" i="97"/>
  <c r="C712" i="97"/>
  <c r="H712" i="97"/>
  <c r="J712" i="97"/>
  <c r="C713" i="97"/>
  <c r="H713" i="97"/>
  <c r="J713" i="97"/>
  <c r="C714" i="97"/>
  <c r="H714" i="97"/>
  <c r="J714" i="97"/>
  <c r="C715" i="97"/>
  <c r="H715" i="97"/>
  <c r="J715" i="97"/>
  <c r="C716" i="97"/>
  <c r="H716" i="97"/>
  <c r="J716" i="97"/>
  <c r="C717" i="97"/>
  <c r="H717" i="97"/>
  <c r="J717" i="97"/>
  <c r="C718" i="97"/>
  <c r="H718" i="97"/>
  <c r="J718" i="97"/>
  <c r="C719" i="97"/>
  <c r="H719" i="97"/>
  <c r="J719" i="97"/>
  <c r="C720" i="97"/>
  <c r="H720" i="97"/>
  <c r="J720" i="97"/>
  <c r="C721" i="97"/>
  <c r="H721" i="97"/>
  <c r="J721" i="97"/>
  <c r="C722" i="97"/>
  <c r="H722" i="97"/>
  <c r="J722" i="97"/>
  <c r="C723" i="97"/>
  <c r="H723" i="97"/>
  <c r="J723" i="97"/>
  <c r="C724" i="97"/>
  <c r="H724" i="97"/>
  <c r="J724" i="97"/>
  <c r="C725" i="97"/>
  <c r="H725" i="97"/>
  <c r="J725" i="97"/>
  <c r="C726" i="97"/>
  <c r="H726" i="97"/>
  <c r="J726" i="97"/>
  <c r="C727" i="97"/>
  <c r="H727" i="97"/>
  <c r="J727" i="97"/>
  <c r="C728" i="97"/>
  <c r="H728" i="97"/>
  <c r="J728" i="97"/>
  <c r="C729" i="97"/>
  <c r="H729" i="97"/>
  <c r="J729" i="97"/>
  <c r="C730" i="97"/>
  <c r="H730" i="97"/>
  <c r="J730" i="97"/>
  <c r="C731" i="97"/>
  <c r="H731" i="97"/>
  <c r="J731" i="97"/>
  <c r="C732" i="97"/>
  <c r="H732" i="97"/>
  <c r="J732" i="97"/>
  <c r="C733" i="97"/>
  <c r="H733" i="97"/>
  <c r="J733" i="97"/>
  <c r="C734" i="97"/>
  <c r="H734" i="97"/>
  <c r="J734" i="97"/>
  <c r="C735" i="97"/>
  <c r="H735" i="97"/>
  <c r="J735" i="97"/>
  <c r="C736" i="97"/>
  <c r="H736" i="97"/>
  <c r="J736" i="97"/>
  <c r="C737" i="97"/>
  <c r="H737" i="97"/>
  <c r="J737" i="97"/>
  <c r="C738" i="97"/>
  <c r="H738" i="97"/>
  <c r="J738" i="97"/>
  <c r="C739" i="97"/>
  <c r="H739" i="97"/>
  <c r="J739" i="97"/>
  <c r="C740" i="97"/>
  <c r="H740" i="97"/>
  <c r="J740" i="97"/>
  <c r="C741" i="97"/>
  <c r="H741" i="97"/>
  <c r="J741" i="97"/>
  <c r="C742" i="97"/>
  <c r="H742" i="97"/>
  <c r="J742" i="97"/>
  <c r="C743" i="97"/>
  <c r="H743" i="97"/>
  <c r="J743" i="97"/>
  <c r="C744" i="97"/>
  <c r="H744" i="97"/>
  <c r="J744" i="97"/>
  <c r="C745" i="97"/>
  <c r="H745" i="97"/>
  <c r="J745" i="97"/>
  <c r="C746" i="97"/>
  <c r="H746" i="97"/>
  <c r="J746" i="97"/>
  <c r="C747" i="97"/>
  <c r="H747" i="97"/>
  <c r="J747" i="97"/>
  <c r="C748" i="97"/>
  <c r="H748" i="97"/>
  <c r="J748" i="97"/>
  <c r="C749" i="97"/>
  <c r="H749" i="97"/>
  <c r="J749" i="97"/>
  <c r="C750" i="97"/>
  <c r="H750" i="97"/>
  <c r="J750" i="97"/>
  <c r="C751" i="97"/>
  <c r="H751" i="97"/>
  <c r="J751" i="97"/>
  <c r="C752" i="97"/>
  <c r="H752" i="97"/>
  <c r="J752" i="97"/>
  <c r="C753" i="97"/>
  <c r="H753" i="97"/>
  <c r="J753" i="97"/>
  <c r="C754" i="97"/>
  <c r="H754" i="97"/>
  <c r="J754" i="97"/>
  <c r="C755" i="97"/>
  <c r="H755" i="97"/>
  <c r="J755" i="97"/>
  <c r="C756" i="97"/>
  <c r="H756" i="97"/>
  <c r="J756" i="97"/>
  <c r="C757" i="97"/>
  <c r="H757" i="97"/>
  <c r="J757" i="97"/>
  <c r="C758" i="97"/>
  <c r="H758" i="97"/>
  <c r="J758" i="97"/>
  <c r="C759" i="97"/>
  <c r="H759" i="97"/>
  <c r="J759" i="97"/>
  <c r="C760" i="97"/>
  <c r="H760" i="97"/>
  <c r="J760" i="97"/>
  <c r="C761" i="97"/>
  <c r="H761" i="97"/>
  <c r="J761" i="97"/>
  <c r="C762" i="97"/>
  <c r="H762" i="97"/>
  <c r="J762" i="97"/>
  <c r="C763" i="97"/>
  <c r="H763" i="97"/>
  <c r="J763" i="97"/>
  <c r="C764" i="97"/>
  <c r="H764" i="97"/>
  <c r="J764" i="97"/>
  <c r="C765" i="97"/>
  <c r="H765" i="97"/>
  <c r="J765" i="97"/>
  <c r="C766" i="97"/>
  <c r="H766" i="97"/>
  <c r="J766" i="97"/>
  <c r="C767" i="97"/>
  <c r="H767" i="97"/>
  <c r="J767" i="97"/>
  <c r="C768" i="97"/>
  <c r="H768" i="97"/>
  <c r="J768" i="97"/>
  <c r="C769" i="97"/>
  <c r="H769" i="97"/>
  <c r="J769" i="97"/>
  <c r="C770" i="97"/>
  <c r="H770" i="97"/>
  <c r="J770" i="97"/>
  <c r="C771" i="97"/>
  <c r="H771" i="97"/>
  <c r="J771" i="97"/>
  <c r="C772" i="97"/>
  <c r="H772" i="97"/>
  <c r="J772" i="97"/>
  <c r="C773" i="97"/>
  <c r="H773" i="97"/>
  <c r="J773" i="97"/>
  <c r="C774" i="97"/>
  <c r="H774" i="97"/>
  <c r="J774" i="97"/>
  <c r="C775" i="97"/>
  <c r="H775" i="97"/>
  <c r="J775" i="97"/>
  <c r="C776" i="97"/>
  <c r="H776" i="97"/>
  <c r="J776" i="97"/>
  <c r="C777" i="97"/>
  <c r="H777" i="97"/>
  <c r="J777" i="97"/>
  <c r="C778" i="97"/>
  <c r="H778" i="97"/>
  <c r="J778" i="97"/>
  <c r="C779" i="97"/>
  <c r="H779" i="97"/>
  <c r="J779" i="97"/>
  <c r="C780" i="97"/>
  <c r="H780" i="97"/>
  <c r="J780" i="97"/>
  <c r="C781" i="97"/>
  <c r="H781" i="97"/>
  <c r="J781" i="97"/>
  <c r="C782" i="97"/>
  <c r="H782" i="97"/>
  <c r="J782" i="97"/>
  <c r="C783" i="97"/>
  <c r="H783" i="97"/>
  <c r="J783" i="97"/>
  <c r="C784" i="97"/>
  <c r="H784" i="97"/>
  <c r="J784" i="97"/>
  <c r="C785" i="97"/>
  <c r="H785" i="97"/>
  <c r="J785" i="97"/>
  <c r="C786" i="97"/>
  <c r="H786" i="97"/>
  <c r="J786" i="97"/>
  <c r="C787" i="97"/>
  <c r="H787" i="97"/>
  <c r="J787" i="97"/>
  <c r="C788" i="97"/>
  <c r="H788" i="97"/>
  <c r="J788" i="97"/>
  <c r="C789" i="97"/>
  <c r="H789" i="97"/>
  <c r="J789" i="97"/>
  <c r="C790" i="97"/>
  <c r="H790" i="97"/>
  <c r="J790" i="97"/>
  <c r="C791" i="97"/>
  <c r="H791" i="97"/>
  <c r="J791" i="97"/>
  <c r="C792" i="97"/>
  <c r="H792" i="97"/>
  <c r="J792" i="97"/>
  <c r="C793" i="97"/>
  <c r="H793" i="97"/>
  <c r="J793" i="97"/>
  <c r="C794" i="97"/>
  <c r="H794" i="97"/>
  <c r="J794" i="97"/>
  <c r="C795" i="97"/>
  <c r="H795" i="97"/>
  <c r="J795" i="97"/>
  <c r="C796" i="97"/>
  <c r="H796" i="97"/>
  <c r="J796" i="97"/>
  <c r="C797" i="97"/>
  <c r="H797" i="97"/>
  <c r="J797" i="97"/>
  <c r="C798" i="97"/>
  <c r="H798" i="97"/>
  <c r="J798" i="97"/>
  <c r="C799" i="97"/>
  <c r="H799" i="97"/>
  <c r="J799" i="97"/>
  <c r="C800" i="97"/>
  <c r="H800" i="97"/>
  <c r="J800" i="97"/>
  <c r="C801" i="97"/>
  <c r="H801" i="97"/>
  <c r="J801" i="97"/>
  <c r="C802" i="97"/>
  <c r="H802" i="97"/>
  <c r="J802" i="97"/>
  <c r="C803" i="97"/>
  <c r="H803" i="97"/>
  <c r="J803" i="97"/>
  <c r="C804" i="97"/>
  <c r="H804" i="97"/>
  <c r="J804" i="97"/>
  <c r="C805" i="97"/>
  <c r="H805" i="97"/>
  <c r="J805" i="97"/>
  <c r="C806" i="97"/>
  <c r="H806" i="97"/>
  <c r="J806" i="97"/>
  <c r="C807" i="97"/>
  <c r="H807" i="97"/>
  <c r="J807" i="97"/>
  <c r="C808" i="97"/>
  <c r="H808" i="97"/>
  <c r="J808" i="97"/>
  <c r="C809" i="97"/>
  <c r="H809" i="97"/>
  <c r="J809" i="97"/>
  <c r="C810" i="97"/>
  <c r="H810" i="97"/>
  <c r="J810" i="97"/>
  <c r="C811" i="97"/>
  <c r="H811" i="97"/>
  <c r="J811" i="97"/>
  <c r="C812" i="97"/>
  <c r="H812" i="97"/>
  <c r="J812" i="97"/>
  <c r="C813" i="97"/>
  <c r="H813" i="97"/>
  <c r="J813" i="97"/>
  <c r="C814" i="97"/>
  <c r="H814" i="97"/>
  <c r="J814" i="97"/>
  <c r="C815" i="97"/>
  <c r="H815" i="97"/>
  <c r="J815" i="97"/>
  <c r="C816" i="97"/>
  <c r="H816" i="97"/>
  <c r="J816" i="97"/>
  <c r="C817" i="97"/>
  <c r="H817" i="97"/>
  <c r="J817" i="97"/>
  <c r="C818" i="97"/>
  <c r="H818" i="97"/>
  <c r="J818" i="97"/>
  <c r="C819" i="97"/>
  <c r="H819" i="97"/>
  <c r="J819" i="97"/>
  <c r="C820" i="97"/>
  <c r="H820" i="97"/>
  <c r="J820" i="97"/>
  <c r="C821" i="97"/>
  <c r="H821" i="97"/>
  <c r="J821" i="97"/>
  <c r="C822" i="97"/>
  <c r="H822" i="97"/>
  <c r="J822" i="97"/>
  <c r="C823" i="97"/>
  <c r="H823" i="97"/>
  <c r="J823" i="97"/>
  <c r="C824" i="97"/>
  <c r="H824" i="97"/>
  <c r="J824" i="97"/>
  <c r="C825" i="97"/>
  <c r="H825" i="97"/>
  <c r="J825" i="97"/>
  <c r="C826" i="97"/>
  <c r="H826" i="97"/>
  <c r="J826" i="97"/>
  <c r="C827" i="97"/>
  <c r="H827" i="97"/>
  <c r="J827" i="97"/>
  <c r="C828" i="97"/>
  <c r="H828" i="97"/>
  <c r="J828" i="97"/>
  <c r="C829" i="97"/>
  <c r="H829" i="97"/>
  <c r="J829" i="97"/>
  <c r="C830" i="97"/>
  <c r="H830" i="97"/>
  <c r="J830" i="97"/>
  <c r="C831" i="97"/>
  <c r="H831" i="97"/>
  <c r="J831" i="97"/>
  <c r="C832" i="97"/>
  <c r="H832" i="97"/>
  <c r="J832" i="97"/>
  <c r="C833" i="97"/>
  <c r="H833" i="97"/>
  <c r="J833" i="97"/>
  <c r="C834" i="97"/>
  <c r="H834" i="97"/>
  <c r="J834" i="97"/>
  <c r="C835" i="97"/>
  <c r="H835" i="97"/>
  <c r="J835" i="97"/>
  <c r="C836" i="97"/>
  <c r="H836" i="97"/>
  <c r="J836" i="97"/>
  <c r="C837" i="97"/>
  <c r="H837" i="97"/>
  <c r="J837" i="97"/>
  <c r="C838" i="97"/>
  <c r="H838" i="97"/>
  <c r="J838" i="97"/>
  <c r="C839" i="97"/>
  <c r="H839" i="97"/>
  <c r="J839" i="97"/>
  <c r="C840" i="97"/>
  <c r="H840" i="97"/>
  <c r="J840" i="97"/>
  <c r="C841" i="97"/>
  <c r="H841" i="97"/>
  <c r="J841" i="97"/>
  <c r="C842" i="97"/>
  <c r="H842" i="97"/>
  <c r="J842" i="97"/>
  <c r="C843" i="97"/>
  <c r="H843" i="97"/>
  <c r="J843" i="97"/>
  <c r="C844" i="97"/>
  <c r="H844" i="97"/>
  <c r="J844" i="97"/>
  <c r="C845" i="97"/>
  <c r="H845" i="97"/>
  <c r="J845" i="97"/>
  <c r="C846" i="97"/>
  <c r="H846" i="97"/>
  <c r="J846" i="97"/>
  <c r="C847" i="97"/>
  <c r="H847" i="97"/>
  <c r="J847" i="97"/>
  <c r="C848" i="97"/>
  <c r="H848" i="97"/>
  <c r="J848" i="97"/>
  <c r="C849" i="97"/>
  <c r="H849" i="97"/>
  <c r="J849" i="97"/>
  <c r="C850" i="97"/>
  <c r="H850" i="97"/>
  <c r="J850" i="97"/>
  <c r="C851" i="97"/>
  <c r="H851" i="97"/>
  <c r="J851" i="97"/>
  <c r="C852" i="97"/>
  <c r="H852" i="97"/>
  <c r="J852" i="97"/>
  <c r="C853" i="97"/>
  <c r="H853" i="97"/>
  <c r="J853" i="97"/>
  <c r="C854" i="97"/>
  <c r="H854" i="97"/>
  <c r="J854" i="97"/>
  <c r="C855" i="97"/>
  <c r="H855" i="97"/>
  <c r="J855" i="97"/>
  <c r="C856" i="97"/>
  <c r="H856" i="97"/>
  <c r="J856" i="97"/>
  <c r="C857" i="97"/>
  <c r="H857" i="97"/>
  <c r="J857" i="97"/>
  <c r="C858" i="97"/>
  <c r="H858" i="97"/>
  <c r="J858" i="97"/>
  <c r="C859" i="97"/>
  <c r="H859" i="97"/>
  <c r="J859" i="97"/>
  <c r="C860" i="97"/>
  <c r="H860" i="97"/>
  <c r="J860" i="97"/>
  <c r="C861" i="97"/>
  <c r="H861" i="97"/>
  <c r="J861" i="97"/>
  <c r="C862" i="97"/>
  <c r="H862" i="97"/>
  <c r="J862" i="97"/>
  <c r="C863" i="97"/>
  <c r="H863" i="97"/>
  <c r="J863" i="97"/>
  <c r="C864" i="97"/>
  <c r="H864" i="97"/>
  <c r="J864" i="97"/>
  <c r="C865" i="97"/>
  <c r="H865" i="97"/>
  <c r="J865" i="97"/>
  <c r="C866" i="97"/>
  <c r="H866" i="97"/>
  <c r="J866" i="97"/>
  <c r="C867" i="97"/>
  <c r="H867" i="97"/>
  <c r="J867" i="97"/>
  <c r="C868" i="97"/>
  <c r="H868" i="97"/>
  <c r="J868" i="97"/>
  <c r="C869" i="97"/>
  <c r="H869" i="97"/>
  <c r="J869" i="97"/>
  <c r="C870" i="97"/>
  <c r="H870" i="97"/>
  <c r="J870" i="97"/>
  <c r="C871" i="97"/>
  <c r="H871" i="97"/>
  <c r="J871" i="97"/>
  <c r="C872" i="97"/>
  <c r="H872" i="97"/>
  <c r="J872" i="97"/>
  <c r="C873" i="97"/>
  <c r="H873" i="97"/>
  <c r="J873" i="97"/>
  <c r="C874" i="97"/>
  <c r="H874" i="97"/>
  <c r="J874" i="97"/>
  <c r="C875" i="97"/>
  <c r="H875" i="97"/>
  <c r="J875" i="97"/>
  <c r="C876" i="97"/>
  <c r="H876" i="97"/>
  <c r="J876" i="97"/>
  <c r="C877" i="97"/>
  <c r="H877" i="97"/>
  <c r="J877" i="97"/>
  <c r="C878" i="97"/>
  <c r="H878" i="97"/>
  <c r="J878" i="97"/>
  <c r="C879" i="97"/>
  <c r="H879" i="97"/>
  <c r="J879" i="97"/>
  <c r="C880" i="97"/>
  <c r="H880" i="97"/>
  <c r="J880" i="97"/>
  <c r="C881" i="97"/>
  <c r="H881" i="97"/>
  <c r="J881" i="97"/>
  <c r="C882" i="97"/>
  <c r="H882" i="97"/>
  <c r="J882" i="97"/>
  <c r="C883" i="97"/>
  <c r="H883" i="97"/>
  <c r="J883" i="97"/>
  <c r="C884" i="97"/>
  <c r="H884" i="97"/>
  <c r="J884" i="97"/>
  <c r="C885" i="97"/>
  <c r="H885" i="97"/>
  <c r="J885" i="97"/>
  <c r="C886" i="97"/>
  <c r="H886" i="97"/>
  <c r="J886" i="97"/>
  <c r="C887" i="97"/>
  <c r="H887" i="97"/>
  <c r="J887" i="97"/>
  <c r="C888" i="97"/>
  <c r="H888" i="97"/>
  <c r="J888" i="97"/>
  <c r="C889" i="97"/>
  <c r="H889" i="97"/>
  <c r="J889" i="97"/>
  <c r="C890" i="97"/>
  <c r="H890" i="97"/>
  <c r="J890" i="97"/>
  <c r="C891" i="97"/>
  <c r="H891" i="97"/>
  <c r="J891" i="97"/>
  <c r="C892" i="97"/>
  <c r="H892" i="97"/>
  <c r="J892" i="97"/>
  <c r="C893" i="97"/>
  <c r="H893" i="97"/>
  <c r="J893" i="97"/>
  <c r="C894" i="97"/>
  <c r="H894" i="97"/>
  <c r="J894" i="97"/>
  <c r="C895" i="97"/>
  <c r="H895" i="97"/>
  <c r="J895" i="97"/>
  <c r="C896" i="97"/>
  <c r="H896" i="97"/>
  <c r="J896" i="97"/>
  <c r="C897" i="97"/>
  <c r="H897" i="97"/>
  <c r="J897" i="97"/>
  <c r="C898" i="97"/>
  <c r="H898" i="97"/>
  <c r="J898" i="97"/>
  <c r="C899" i="97"/>
  <c r="H899" i="97"/>
  <c r="J899" i="97"/>
  <c r="C900" i="97"/>
  <c r="H900" i="97"/>
  <c r="J900" i="97"/>
  <c r="C901" i="97"/>
  <c r="H901" i="97"/>
  <c r="J901" i="97"/>
  <c r="C902" i="97"/>
  <c r="H902" i="97"/>
  <c r="J902" i="97"/>
  <c r="C903" i="97"/>
  <c r="H903" i="97"/>
  <c r="J903" i="97"/>
  <c r="C904" i="97"/>
  <c r="H904" i="97"/>
  <c r="J904" i="97"/>
  <c r="C905" i="97"/>
  <c r="H905" i="97"/>
  <c r="J905" i="97"/>
  <c r="C906" i="97"/>
  <c r="H906" i="97"/>
  <c r="J906" i="97"/>
  <c r="C907" i="97"/>
  <c r="H907" i="97"/>
  <c r="J907" i="97"/>
  <c r="C908" i="97"/>
  <c r="H908" i="97"/>
  <c r="J908" i="97"/>
  <c r="C909" i="97"/>
  <c r="H909" i="97"/>
  <c r="J909" i="97"/>
  <c r="C910" i="97"/>
  <c r="H910" i="97"/>
  <c r="J910" i="97"/>
  <c r="C911" i="97"/>
  <c r="H911" i="97"/>
  <c r="J911" i="97"/>
  <c r="C912" i="97"/>
  <c r="H912" i="97"/>
  <c r="J912" i="97"/>
  <c r="C913" i="97"/>
  <c r="H913" i="97"/>
  <c r="J913" i="97"/>
  <c r="C914" i="97"/>
  <c r="H914" i="97"/>
  <c r="J914" i="97"/>
  <c r="C915" i="97"/>
  <c r="H915" i="97"/>
  <c r="J915" i="97"/>
  <c r="C916" i="97"/>
  <c r="H916" i="97"/>
  <c r="J916" i="97"/>
  <c r="C917" i="97"/>
  <c r="H917" i="97"/>
  <c r="J917" i="97"/>
  <c r="C918" i="97"/>
  <c r="H918" i="97"/>
  <c r="J918" i="97"/>
  <c r="C919" i="97"/>
  <c r="H919" i="97"/>
  <c r="J919" i="97"/>
  <c r="C920" i="97"/>
  <c r="H920" i="97"/>
  <c r="J920" i="97"/>
  <c r="C921" i="97"/>
  <c r="H921" i="97"/>
  <c r="J921" i="97"/>
  <c r="C922" i="97"/>
  <c r="H922" i="97"/>
  <c r="J922" i="97"/>
  <c r="C923" i="97"/>
  <c r="H923" i="97"/>
  <c r="J923" i="97"/>
  <c r="C924" i="97"/>
  <c r="H924" i="97"/>
  <c r="J924" i="97"/>
  <c r="C925" i="97"/>
  <c r="H925" i="97"/>
  <c r="J925" i="97"/>
  <c r="C926" i="97"/>
  <c r="H926" i="97"/>
  <c r="J926" i="97"/>
  <c r="C927" i="97"/>
  <c r="H927" i="97"/>
  <c r="J927" i="97"/>
  <c r="C928" i="97"/>
  <c r="H928" i="97"/>
  <c r="J928" i="97"/>
  <c r="C929" i="97"/>
  <c r="H929" i="97"/>
  <c r="J929" i="97"/>
  <c r="C930" i="97"/>
  <c r="H930" i="97"/>
  <c r="J930" i="97"/>
  <c r="C931" i="97"/>
  <c r="H931" i="97"/>
  <c r="J931" i="97"/>
  <c r="C932" i="97"/>
  <c r="H932" i="97"/>
  <c r="J932" i="97"/>
  <c r="C933" i="97"/>
  <c r="H933" i="97"/>
  <c r="J933" i="97"/>
  <c r="C934" i="97"/>
  <c r="H934" i="97"/>
  <c r="J934" i="97"/>
  <c r="C935" i="97"/>
  <c r="H935" i="97"/>
  <c r="J935" i="97"/>
  <c r="C936" i="97"/>
  <c r="H936" i="97"/>
  <c r="J936" i="97"/>
  <c r="C937" i="97"/>
  <c r="H937" i="97"/>
  <c r="J937" i="97"/>
  <c r="C938" i="97"/>
  <c r="H938" i="97"/>
  <c r="J938" i="97"/>
  <c r="C939" i="97"/>
  <c r="H939" i="97"/>
  <c r="J939" i="97"/>
  <c r="C940" i="97"/>
  <c r="H940" i="97"/>
  <c r="J940" i="97"/>
  <c r="C941" i="97"/>
  <c r="H941" i="97"/>
  <c r="J941" i="97"/>
  <c r="C942" i="97"/>
  <c r="H942" i="97"/>
  <c r="J942" i="97"/>
  <c r="C943" i="97"/>
  <c r="H943" i="97"/>
  <c r="J943" i="97"/>
  <c r="C944" i="97"/>
  <c r="H944" i="97"/>
  <c r="J944" i="97"/>
  <c r="C945" i="97"/>
  <c r="H945" i="97"/>
  <c r="J945" i="97"/>
  <c r="C946" i="97"/>
  <c r="H946" i="97"/>
  <c r="J946" i="97"/>
  <c r="C947" i="97"/>
  <c r="H947" i="97"/>
  <c r="J947" i="97"/>
  <c r="C948" i="97"/>
  <c r="H948" i="97"/>
  <c r="J948" i="97"/>
  <c r="C949" i="97"/>
  <c r="H949" i="97"/>
  <c r="J949" i="97"/>
  <c r="C950" i="97"/>
  <c r="H950" i="97"/>
  <c r="J950" i="97"/>
  <c r="C951" i="97"/>
  <c r="H951" i="97"/>
  <c r="J951" i="97"/>
  <c r="C952" i="97"/>
  <c r="H952" i="97"/>
  <c r="J952" i="97"/>
  <c r="C953" i="97"/>
  <c r="H953" i="97"/>
  <c r="J953" i="97"/>
  <c r="C954" i="97"/>
  <c r="H954" i="97"/>
  <c r="J954" i="97"/>
  <c r="C955" i="97"/>
  <c r="H955" i="97"/>
  <c r="J955" i="97"/>
  <c r="C956" i="97"/>
  <c r="H956" i="97"/>
  <c r="J956" i="97"/>
  <c r="C957" i="97"/>
  <c r="H957" i="97"/>
  <c r="J957" i="97"/>
  <c r="C958" i="97"/>
  <c r="H958" i="97"/>
  <c r="J958" i="97"/>
  <c r="C959" i="97"/>
  <c r="H959" i="97"/>
  <c r="J959" i="97"/>
  <c r="C960" i="97"/>
  <c r="H960" i="97"/>
  <c r="J960" i="97"/>
  <c r="C961" i="97"/>
  <c r="H961" i="97"/>
  <c r="J961" i="97"/>
  <c r="C962" i="97"/>
  <c r="H962" i="97"/>
  <c r="J962" i="97"/>
  <c r="C963" i="97"/>
  <c r="H963" i="97"/>
  <c r="J963" i="97"/>
  <c r="C964" i="97"/>
  <c r="H964" i="97"/>
  <c r="J964" i="97"/>
  <c r="C965" i="97"/>
  <c r="H965" i="97"/>
  <c r="J965" i="97"/>
  <c r="C966" i="97"/>
  <c r="H966" i="97"/>
  <c r="J966" i="97"/>
  <c r="C967" i="97"/>
  <c r="H967" i="97"/>
  <c r="J967" i="97"/>
  <c r="C968" i="97"/>
  <c r="H968" i="97"/>
  <c r="J968" i="97"/>
  <c r="C969" i="97"/>
  <c r="H969" i="97"/>
  <c r="J969" i="97"/>
  <c r="C970" i="97"/>
  <c r="H970" i="97"/>
  <c r="J970" i="97"/>
  <c r="C971" i="97"/>
  <c r="H971" i="97"/>
  <c r="J971" i="97"/>
  <c r="C972" i="97"/>
  <c r="H972" i="97"/>
  <c r="J972" i="97"/>
  <c r="C973" i="97"/>
  <c r="H973" i="97"/>
  <c r="J973" i="97"/>
  <c r="C974" i="97"/>
  <c r="H974" i="97"/>
  <c r="J974" i="97"/>
  <c r="C975" i="97"/>
  <c r="H975" i="97"/>
  <c r="J975" i="97"/>
  <c r="C976" i="97"/>
  <c r="H976" i="97"/>
  <c r="J976" i="97"/>
  <c r="C977" i="97"/>
  <c r="H977" i="97"/>
  <c r="J977" i="97"/>
  <c r="C978" i="97"/>
  <c r="H978" i="97"/>
  <c r="J978" i="97"/>
  <c r="C979" i="97"/>
  <c r="H979" i="97"/>
  <c r="J979" i="97"/>
  <c r="C980" i="97"/>
  <c r="H980" i="97"/>
  <c r="J980" i="97"/>
  <c r="C981" i="97"/>
  <c r="H981" i="97"/>
  <c r="J981" i="97"/>
  <c r="C982" i="97"/>
  <c r="H982" i="97"/>
  <c r="J982" i="97"/>
  <c r="C983" i="97"/>
  <c r="H983" i="97"/>
  <c r="J983" i="97"/>
  <c r="C984" i="97"/>
  <c r="H984" i="97"/>
  <c r="J984" i="97"/>
  <c r="C985" i="97"/>
  <c r="H985" i="97"/>
  <c r="J985" i="97"/>
  <c r="C986" i="97"/>
  <c r="H986" i="97"/>
  <c r="J986" i="97"/>
  <c r="C987" i="97"/>
  <c r="H987" i="97"/>
  <c r="J987" i="97"/>
  <c r="C988" i="97"/>
  <c r="H988" i="97"/>
  <c r="J988" i="97"/>
  <c r="C989" i="97"/>
  <c r="H989" i="97"/>
  <c r="J989" i="97"/>
  <c r="C990" i="97"/>
  <c r="H990" i="97"/>
  <c r="J990" i="97"/>
  <c r="C991" i="97"/>
  <c r="H991" i="97"/>
  <c r="J991" i="97"/>
  <c r="C992" i="97"/>
  <c r="H992" i="97"/>
  <c r="J992" i="97"/>
  <c r="C993" i="97"/>
  <c r="H993" i="97"/>
  <c r="J993" i="97"/>
  <c r="C994" i="97"/>
  <c r="H994" i="97"/>
  <c r="J994" i="97"/>
  <c r="C995" i="97"/>
  <c r="H995" i="97"/>
  <c r="J995" i="97"/>
  <c r="C996" i="97"/>
  <c r="H996" i="97"/>
  <c r="J996" i="97"/>
  <c r="C997" i="97"/>
  <c r="H997" i="97"/>
  <c r="J997" i="97"/>
  <c r="C998" i="97"/>
  <c r="H998" i="97"/>
  <c r="J998" i="97"/>
  <c r="C999" i="97"/>
  <c r="H999" i="97"/>
  <c r="J999" i="97"/>
  <c r="C1000" i="97"/>
  <c r="H1000" i="97"/>
  <c r="J1000" i="97"/>
  <c r="C1001" i="97"/>
  <c r="H1001" i="97"/>
  <c r="J1001" i="97"/>
  <c r="C1002" i="97"/>
  <c r="H1002" i="97"/>
  <c r="J1002" i="97"/>
  <c r="C1003" i="97"/>
  <c r="H1003" i="97"/>
  <c r="J1003" i="97"/>
  <c r="C1004" i="97"/>
  <c r="H1004" i="97"/>
  <c r="J1004" i="97"/>
  <c r="C1005" i="97"/>
  <c r="H1005" i="97"/>
  <c r="J1005" i="97"/>
  <c r="C1006" i="97"/>
  <c r="H1006" i="97"/>
  <c r="J1006" i="97"/>
  <c r="C1007" i="97"/>
  <c r="H1007" i="97"/>
  <c r="J1007" i="97"/>
  <c r="C1008" i="97"/>
  <c r="H1008" i="97"/>
  <c r="J1008" i="97"/>
  <c r="C1009" i="97"/>
  <c r="H1009" i="97"/>
  <c r="J1009" i="97"/>
  <c r="C1010" i="97"/>
  <c r="H1010" i="97"/>
  <c r="J1010" i="97"/>
  <c r="C1011" i="97"/>
  <c r="H1011" i="97"/>
  <c r="J1011" i="97"/>
  <c r="C1012" i="97"/>
  <c r="H1012" i="97"/>
  <c r="J1012" i="97"/>
  <c r="C1013" i="97"/>
  <c r="H1013" i="97"/>
  <c r="J1013" i="97"/>
  <c r="C1014" i="97"/>
  <c r="H1014" i="97"/>
  <c r="J1014" i="97"/>
  <c r="C1015" i="97"/>
  <c r="H1015" i="97"/>
  <c r="J1015" i="97"/>
  <c r="C1016" i="97"/>
  <c r="H1016" i="97"/>
  <c r="J1016" i="97"/>
  <c r="C1017" i="97"/>
  <c r="H1017" i="97"/>
  <c r="J1017" i="97"/>
  <c r="C1018" i="97"/>
  <c r="H1018" i="97"/>
  <c r="J1018" i="97"/>
  <c r="C1019" i="97"/>
  <c r="H1019" i="97"/>
  <c r="J1019" i="97"/>
  <c r="C1020" i="97"/>
  <c r="H1020" i="97"/>
  <c r="J1020" i="97"/>
  <c r="C1021" i="97"/>
  <c r="H1021" i="97"/>
  <c r="J1021" i="97"/>
  <c r="C1022" i="97"/>
  <c r="H1022" i="97"/>
  <c r="J1022" i="97"/>
  <c r="C1023" i="97"/>
  <c r="H1023" i="97"/>
  <c r="J1023" i="97"/>
  <c r="C1024" i="97"/>
  <c r="H1024" i="97"/>
  <c r="J1024" i="97"/>
  <c r="C1025" i="97"/>
  <c r="H1025" i="97"/>
  <c r="J1025" i="97"/>
  <c r="C1026" i="97"/>
  <c r="H1026" i="97"/>
  <c r="J1026" i="97"/>
  <c r="C1027" i="97"/>
  <c r="H1027" i="97"/>
  <c r="J1027" i="97"/>
  <c r="C1028" i="97"/>
  <c r="H1028" i="97"/>
  <c r="J1028" i="97"/>
  <c r="C1029" i="97"/>
  <c r="H1029" i="97"/>
  <c r="J1029" i="97"/>
  <c r="C1030" i="97"/>
  <c r="H1030" i="97"/>
  <c r="J1030" i="97"/>
  <c r="C1031" i="97"/>
  <c r="H1031" i="97"/>
  <c r="J1031" i="97"/>
  <c r="C1032" i="97"/>
  <c r="H1032" i="97"/>
  <c r="J1032" i="97"/>
  <c r="C1033" i="97"/>
  <c r="H1033" i="97"/>
  <c r="J1033" i="97"/>
  <c r="C1034" i="97"/>
  <c r="H1034" i="97"/>
  <c r="J1034" i="97"/>
  <c r="C1035" i="97"/>
  <c r="H1035" i="97"/>
  <c r="J1035" i="97"/>
  <c r="C1036" i="97"/>
  <c r="H1036" i="97"/>
  <c r="J1036" i="97"/>
  <c r="C1037" i="97"/>
  <c r="H1037" i="97"/>
  <c r="J1037" i="97"/>
  <c r="C1038" i="97"/>
  <c r="H1038" i="97"/>
  <c r="J1038" i="97"/>
  <c r="C1039" i="97"/>
  <c r="H1039" i="97"/>
  <c r="J1039" i="97"/>
  <c r="C1040" i="97"/>
  <c r="H1040" i="97"/>
  <c r="J1040" i="97"/>
  <c r="C1041" i="97"/>
  <c r="H1041" i="97"/>
  <c r="J1041" i="97"/>
  <c r="C1042" i="97"/>
  <c r="H1042" i="97"/>
  <c r="J1042" i="97"/>
  <c r="C1043" i="97"/>
  <c r="H1043" i="97"/>
  <c r="J1043" i="97"/>
  <c r="C1044" i="97"/>
  <c r="H1044" i="97"/>
  <c r="J1044" i="97"/>
  <c r="C1045" i="97"/>
  <c r="H1045" i="97"/>
  <c r="J1045" i="97"/>
  <c r="C1046" i="97"/>
  <c r="H1046" i="97"/>
  <c r="J1046" i="97"/>
  <c r="C1047" i="97"/>
  <c r="H1047" i="97"/>
  <c r="J1047" i="97"/>
  <c r="C1048" i="97"/>
  <c r="H1048" i="97"/>
  <c r="J1048" i="97"/>
  <c r="C1049" i="97"/>
  <c r="H1049" i="97"/>
  <c r="J1049" i="97"/>
  <c r="C1050" i="97"/>
  <c r="H1050" i="97"/>
  <c r="J1050" i="97"/>
  <c r="C1051" i="97"/>
  <c r="H1051" i="97"/>
  <c r="J1051" i="97"/>
  <c r="C1052" i="97"/>
  <c r="H1052" i="97"/>
  <c r="J1052" i="97"/>
  <c r="C1053" i="97"/>
  <c r="H1053" i="97"/>
  <c r="J1053" i="97"/>
  <c r="C1054" i="97"/>
  <c r="H1054" i="97"/>
  <c r="J1054" i="97"/>
  <c r="C1055" i="97"/>
  <c r="H1055" i="97"/>
  <c r="J1055" i="97"/>
  <c r="C1056" i="97"/>
  <c r="H1056" i="97"/>
  <c r="J1056" i="97"/>
  <c r="C1057" i="97"/>
  <c r="H1057" i="97"/>
  <c r="J1057" i="97"/>
  <c r="C1058" i="97"/>
  <c r="H1058" i="97"/>
  <c r="J1058" i="97"/>
  <c r="C1059" i="97"/>
  <c r="H1059" i="97"/>
  <c r="J1059" i="97"/>
  <c r="C1060" i="97"/>
  <c r="H1060" i="97"/>
  <c r="J1060" i="97"/>
  <c r="C1061" i="97"/>
  <c r="H1061" i="97"/>
  <c r="J1061" i="97"/>
  <c r="C1062" i="97"/>
  <c r="H1062" i="97"/>
  <c r="J1062" i="97"/>
  <c r="C1063" i="97"/>
  <c r="H1063" i="97"/>
  <c r="J1063" i="97"/>
  <c r="C1064" i="97"/>
  <c r="H1064" i="97"/>
  <c r="J1064" i="97"/>
  <c r="C1065" i="97"/>
  <c r="H1065" i="97"/>
  <c r="J1065" i="97"/>
  <c r="C1066" i="97"/>
  <c r="H1066" i="97"/>
  <c r="J1066" i="97"/>
  <c r="C1067" i="97"/>
  <c r="H1067" i="97"/>
  <c r="J1067" i="97"/>
  <c r="C1068" i="97"/>
  <c r="H1068" i="97"/>
  <c r="J1068" i="97"/>
  <c r="C1069" i="97"/>
  <c r="H1069" i="97"/>
  <c r="J1069" i="97"/>
  <c r="C1070" i="97"/>
  <c r="H1070" i="97"/>
  <c r="J1070" i="97"/>
  <c r="C1071" i="97"/>
  <c r="H1071" i="97"/>
  <c r="J1071" i="97"/>
  <c r="C1072" i="97"/>
  <c r="H1072" i="97"/>
  <c r="J1072" i="97"/>
  <c r="C1073" i="97"/>
  <c r="H1073" i="97"/>
  <c r="J1073" i="97"/>
  <c r="C1074" i="97"/>
  <c r="H1074" i="97"/>
  <c r="J1074" i="97"/>
  <c r="C1075" i="97"/>
  <c r="H1075" i="97"/>
  <c r="J1075" i="97"/>
  <c r="C1076" i="97"/>
  <c r="H1076" i="97"/>
  <c r="J1076" i="97"/>
  <c r="C1077" i="97"/>
  <c r="H1077" i="97"/>
  <c r="J1077" i="97"/>
  <c r="C1078" i="97"/>
  <c r="H1078" i="97"/>
  <c r="J1078" i="97"/>
  <c r="C1079" i="97"/>
  <c r="H1079" i="97"/>
  <c r="J1079" i="97"/>
  <c r="C1080" i="97"/>
  <c r="H1080" i="97"/>
  <c r="J1080" i="97"/>
  <c r="C1081" i="97"/>
  <c r="H1081" i="97"/>
  <c r="J1081" i="97"/>
  <c r="C1082" i="97"/>
  <c r="H1082" i="97"/>
  <c r="J1082" i="97"/>
  <c r="C1083" i="97"/>
  <c r="H1083" i="97"/>
  <c r="J1083" i="97"/>
  <c r="C1084" i="97"/>
  <c r="H1084" i="97"/>
  <c r="J1084" i="97"/>
  <c r="C1085" i="97"/>
  <c r="H1085" i="97"/>
  <c r="J1085" i="97"/>
  <c r="C1086" i="97"/>
  <c r="H1086" i="97"/>
  <c r="J1086" i="97"/>
  <c r="C1087" i="97"/>
  <c r="H1087" i="97"/>
  <c r="J1087" i="97"/>
  <c r="C1088" i="97"/>
  <c r="H1088" i="97"/>
  <c r="J1088" i="97"/>
  <c r="C1089" i="97"/>
  <c r="H1089" i="97"/>
  <c r="J1089" i="97"/>
  <c r="C1090" i="97"/>
  <c r="H1090" i="97"/>
  <c r="J1090" i="97"/>
  <c r="C1091" i="97"/>
  <c r="H1091" i="97"/>
  <c r="J1091" i="97"/>
  <c r="C1092" i="97"/>
  <c r="H1092" i="97"/>
  <c r="J1092" i="97"/>
  <c r="C1093" i="97"/>
  <c r="H1093" i="97"/>
  <c r="J1093" i="97"/>
  <c r="C1094" i="97"/>
  <c r="H1094" i="97"/>
  <c r="J1094" i="97"/>
  <c r="C1095" i="97"/>
  <c r="H1095" i="97"/>
  <c r="J1095" i="97"/>
  <c r="C1096" i="97"/>
  <c r="H1096" i="97"/>
  <c r="J1096" i="97"/>
  <c r="C1097" i="97"/>
  <c r="H1097" i="97"/>
  <c r="J1097" i="97"/>
  <c r="C1098" i="97"/>
  <c r="H1098" i="97"/>
  <c r="J1098" i="97"/>
  <c r="C1099" i="97"/>
  <c r="H1099" i="97"/>
  <c r="J1099" i="97"/>
  <c r="C1100" i="97"/>
  <c r="H1100" i="97"/>
  <c r="J1100" i="97"/>
  <c r="C1101" i="97"/>
  <c r="H1101" i="97"/>
  <c r="J1101" i="97"/>
  <c r="C1102" i="97"/>
  <c r="H1102" i="97"/>
  <c r="J1102" i="97"/>
  <c r="C1103" i="97"/>
  <c r="H1103" i="97"/>
  <c r="J1103" i="97"/>
  <c r="C1104" i="97"/>
  <c r="H1104" i="97"/>
  <c r="J1104" i="97"/>
  <c r="C1105" i="97"/>
  <c r="H1105" i="97"/>
  <c r="J1105" i="97"/>
  <c r="C1106" i="97"/>
  <c r="H1106" i="97"/>
  <c r="J1106" i="97"/>
  <c r="C1107" i="97"/>
  <c r="H1107" i="97"/>
  <c r="J1107" i="97"/>
  <c r="C1108" i="97"/>
  <c r="H1108" i="97"/>
  <c r="J1108" i="97"/>
  <c r="C1109" i="97"/>
  <c r="H1109" i="97"/>
  <c r="J1109" i="97"/>
  <c r="C1110" i="97"/>
  <c r="H1110" i="97"/>
  <c r="J1110" i="97"/>
  <c r="C1111" i="97"/>
  <c r="H1111" i="97"/>
  <c r="J1111" i="97"/>
  <c r="C1112" i="97"/>
  <c r="H1112" i="97"/>
  <c r="J1112" i="97"/>
  <c r="C1113" i="97"/>
  <c r="H1113" i="97"/>
  <c r="J1113" i="97"/>
  <c r="C1114" i="97"/>
  <c r="H1114" i="97"/>
  <c r="J1114" i="97"/>
  <c r="C1115" i="97"/>
  <c r="H1115" i="97"/>
  <c r="J1115" i="97"/>
  <c r="C1116" i="97"/>
  <c r="H1116" i="97"/>
  <c r="J1116" i="97"/>
  <c r="C1117" i="97"/>
  <c r="H1117" i="97"/>
  <c r="J1117" i="97"/>
  <c r="C1118" i="97"/>
  <c r="H1118" i="97"/>
  <c r="J1118" i="97"/>
  <c r="C1119" i="97"/>
  <c r="H1119" i="97"/>
  <c r="J1119" i="97"/>
  <c r="C1120" i="97"/>
  <c r="H1120" i="97"/>
  <c r="J1120" i="97"/>
  <c r="C1121" i="97"/>
  <c r="H1121" i="97"/>
  <c r="J1121" i="97"/>
  <c r="C1122" i="97"/>
  <c r="H1122" i="97"/>
  <c r="J1122" i="97"/>
  <c r="C1123" i="97"/>
  <c r="H1123" i="97"/>
  <c r="J1123" i="97"/>
  <c r="C1124" i="97"/>
  <c r="H1124" i="97"/>
  <c r="J1124" i="97"/>
  <c r="C1125" i="97"/>
  <c r="H1125" i="97"/>
  <c r="J1125" i="97"/>
  <c r="C1126" i="97"/>
  <c r="H1126" i="97"/>
  <c r="J1126" i="97"/>
  <c r="C1127" i="97"/>
  <c r="H1127" i="97"/>
  <c r="J1127" i="97"/>
  <c r="C1128" i="97"/>
  <c r="H1128" i="97"/>
  <c r="J1128" i="97"/>
  <c r="C1129" i="97"/>
  <c r="H1129" i="97"/>
  <c r="J1129" i="97"/>
  <c r="C1130" i="97"/>
  <c r="H1130" i="97"/>
  <c r="J1130" i="97"/>
  <c r="C1131" i="97"/>
  <c r="H1131" i="97"/>
  <c r="J1131" i="97"/>
  <c r="C1132" i="97"/>
  <c r="H1132" i="97"/>
  <c r="J1132" i="97"/>
  <c r="C1133" i="97"/>
  <c r="H1133" i="97"/>
  <c r="J1133" i="97"/>
  <c r="C1134" i="97"/>
  <c r="H1134" i="97"/>
  <c r="J1134" i="97"/>
  <c r="C1135" i="97"/>
  <c r="H1135" i="97"/>
  <c r="J1135" i="97"/>
  <c r="C1136" i="97"/>
  <c r="H1136" i="97"/>
  <c r="J1136" i="97"/>
  <c r="C1137" i="97"/>
  <c r="H1137" i="97"/>
  <c r="J1137" i="97"/>
  <c r="C1138" i="97"/>
  <c r="H1138" i="97"/>
  <c r="J1138" i="97"/>
  <c r="C1139" i="97"/>
  <c r="H1139" i="97"/>
  <c r="J1139" i="97"/>
  <c r="C1140" i="97"/>
  <c r="H1140" i="97"/>
  <c r="J1140" i="97"/>
  <c r="C1141" i="97"/>
  <c r="H1141" i="97"/>
  <c r="J1141" i="97"/>
  <c r="C1142" i="97"/>
  <c r="H1142" i="97"/>
  <c r="J1142" i="97"/>
  <c r="C1143" i="97"/>
  <c r="H1143" i="97"/>
  <c r="J1143" i="97"/>
  <c r="C1144" i="97"/>
  <c r="H1144" i="97"/>
  <c r="J1144" i="97"/>
  <c r="C1145" i="97"/>
  <c r="H1145" i="97"/>
  <c r="J1145" i="97"/>
  <c r="C1146" i="97"/>
  <c r="H1146" i="97"/>
  <c r="J1146" i="97"/>
  <c r="C1147" i="97"/>
  <c r="H1147" i="97"/>
  <c r="J1147" i="97"/>
  <c r="C1148" i="97"/>
  <c r="H1148" i="97"/>
  <c r="J1148" i="97"/>
  <c r="C1149" i="97"/>
  <c r="H1149" i="97"/>
  <c r="J1149" i="97"/>
  <c r="C1150" i="97"/>
  <c r="H1150" i="97"/>
  <c r="J1150" i="97"/>
  <c r="C1151" i="97"/>
  <c r="H1151" i="97"/>
  <c r="J1151" i="97"/>
  <c r="C1152" i="97"/>
  <c r="H1152" i="97"/>
  <c r="J1152" i="97"/>
  <c r="C1153" i="97"/>
  <c r="H1153" i="97"/>
  <c r="J1153" i="97"/>
  <c r="C1154" i="97"/>
  <c r="H1154" i="97"/>
  <c r="J1154" i="97"/>
  <c r="C1155" i="97"/>
  <c r="H1155" i="97"/>
  <c r="J1155" i="97"/>
  <c r="C1156" i="97"/>
  <c r="H1156" i="97"/>
  <c r="J1156" i="97"/>
  <c r="C1157" i="97"/>
  <c r="H1157" i="97"/>
  <c r="J1157" i="97"/>
  <c r="C1158" i="97"/>
  <c r="H1158" i="97"/>
  <c r="J1158" i="97"/>
  <c r="C1159" i="97"/>
  <c r="H1159" i="97"/>
  <c r="J1159" i="97"/>
  <c r="C1160" i="97"/>
  <c r="H1160" i="97"/>
  <c r="J1160" i="97"/>
  <c r="C1161" i="97"/>
  <c r="H1161" i="97"/>
  <c r="J1161" i="97"/>
  <c r="C1162" i="97"/>
  <c r="H1162" i="97"/>
  <c r="J1162" i="97"/>
  <c r="C1163" i="97"/>
  <c r="H1163" i="97"/>
  <c r="J1163" i="97"/>
  <c r="C1164" i="97"/>
  <c r="H1164" i="97"/>
  <c r="J1164" i="97"/>
  <c r="C1165" i="97"/>
  <c r="H1165" i="97"/>
  <c r="J1165" i="97"/>
  <c r="C1166" i="97"/>
  <c r="H1166" i="97"/>
  <c r="J1166" i="97"/>
  <c r="C1167" i="97"/>
  <c r="H1167" i="97"/>
  <c r="J1167" i="97"/>
  <c r="C1168" i="97"/>
  <c r="H1168" i="97"/>
  <c r="J1168" i="97"/>
  <c r="C1169" i="97"/>
  <c r="H1169" i="97"/>
  <c r="J1169" i="97"/>
  <c r="C1170" i="97"/>
  <c r="H1170" i="97"/>
  <c r="J1170" i="97"/>
  <c r="C1171" i="97"/>
  <c r="H1171" i="97"/>
  <c r="J1171" i="97"/>
  <c r="C1172" i="97"/>
  <c r="H1172" i="97"/>
  <c r="J1172" i="97"/>
  <c r="C1173" i="97"/>
  <c r="H1173" i="97"/>
  <c r="J1173" i="97"/>
  <c r="C1174" i="97"/>
  <c r="H1174" i="97"/>
  <c r="J1174" i="97"/>
  <c r="C1175" i="97"/>
  <c r="H1175" i="97"/>
  <c r="J1175" i="97"/>
  <c r="C1176" i="97"/>
  <c r="H1176" i="97"/>
  <c r="J1176" i="97"/>
  <c r="C1177" i="97"/>
  <c r="H1177" i="97"/>
  <c r="J1177" i="97"/>
  <c r="C1178" i="97"/>
  <c r="H1178" i="97"/>
  <c r="J1178" i="97"/>
  <c r="C1179" i="97"/>
  <c r="H1179" i="97"/>
  <c r="J1179" i="97"/>
  <c r="C1180" i="97"/>
  <c r="H1180" i="97"/>
  <c r="J1180" i="97"/>
  <c r="C1181" i="97"/>
  <c r="H1181" i="97"/>
  <c r="J1181" i="97"/>
  <c r="C1182" i="97"/>
  <c r="H1182" i="97"/>
  <c r="J1182" i="97"/>
  <c r="C1183" i="97"/>
  <c r="H1183" i="97"/>
  <c r="J1183" i="97"/>
  <c r="C1184" i="97"/>
  <c r="H1184" i="97"/>
  <c r="J1184" i="97"/>
  <c r="C1185" i="97"/>
  <c r="H1185" i="97"/>
  <c r="J1185" i="97"/>
  <c r="C1186" i="97"/>
  <c r="H1186" i="97"/>
  <c r="J1186" i="97"/>
  <c r="C1187" i="97"/>
  <c r="H1187" i="97"/>
  <c r="J1187" i="97"/>
  <c r="C1188" i="97"/>
  <c r="H1188" i="97"/>
  <c r="J1188" i="97"/>
  <c r="C1189" i="97"/>
  <c r="H1189" i="97"/>
  <c r="J1189" i="97"/>
  <c r="C1190" i="97"/>
  <c r="H1190" i="97"/>
  <c r="J1190" i="97"/>
  <c r="C1191" i="97"/>
  <c r="H1191" i="97"/>
  <c r="J1191" i="97"/>
  <c r="C1192" i="97"/>
  <c r="H1192" i="97"/>
  <c r="J1192" i="97"/>
  <c r="C1193" i="97"/>
  <c r="H1193" i="97"/>
  <c r="J1193" i="97"/>
  <c r="C1194" i="97"/>
  <c r="H1194" i="97"/>
  <c r="J1194" i="97"/>
  <c r="C1195" i="97"/>
  <c r="H1195" i="97"/>
  <c r="J1195" i="97"/>
  <c r="C1196" i="97"/>
  <c r="H1196" i="97"/>
  <c r="J1196" i="97"/>
  <c r="C1197" i="97"/>
  <c r="H1197" i="97"/>
  <c r="J1197" i="97"/>
  <c r="C1198" i="97"/>
  <c r="H1198" i="97"/>
  <c r="J1198" i="97"/>
  <c r="C1199" i="97"/>
  <c r="H1199" i="97"/>
  <c r="J1199" i="97"/>
  <c r="C1200" i="97"/>
  <c r="H1200" i="97"/>
  <c r="J1200" i="97"/>
  <c r="C1201" i="97"/>
  <c r="H1201" i="97"/>
  <c r="J1201" i="97"/>
  <c r="C1202" i="97"/>
  <c r="H1202" i="97"/>
  <c r="J1202" i="97"/>
  <c r="C1203" i="97"/>
  <c r="H1203" i="97"/>
  <c r="J1203" i="97"/>
  <c r="C1204" i="97"/>
  <c r="H1204" i="97"/>
  <c r="J1204" i="97"/>
  <c r="C1205" i="97"/>
  <c r="H1205" i="97"/>
  <c r="J1205" i="97"/>
  <c r="C1206" i="97"/>
  <c r="H1206" i="97"/>
  <c r="J1206" i="97"/>
  <c r="C1207" i="97"/>
  <c r="H1207" i="97"/>
  <c r="J1207" i="97"/>
  <c r="C1208" i="97"/>
  <c r="H1208" i="97"/>
  <c r="J1208" i="97"/>
  <c r="C1209" i="97"/>
  <c r="H1209" i="97"/>
  <c r="J1209" i="97"/>
  <c r="C1210" i="97"/>
  <c r="H1210" i="97"/>
  <c r="J1210" i="97"/>
  <c r="C1211" i="97"/>
  <c r="H1211" i="97"/>
  <c r="J1211" i="97"/>
  <c r="C1212" i="97"/>
  <c r="H1212" i="97"/>
  <c r="J1212" i="97"/>
  <c r="C1213" i="97"/>
  <c r="H1213" i="97"/>
  <c r="J1213" i="97"/>
  <c r="C1214" i="97"/>
  <c r="H1214" i="97"/>
  <c r="J1214" i="97"/>
  <c r="C1215" i="97"/>
  <c r="H1215" i="97"/>
  <c r="J1215" i="97"/>
  <c r="C1216" i="97"/>
  <c r="H1216" i="97"/>
  <c r="J1216" i="97"/>
  <c r="C1217" i="97"/>
  <c r="H1217" i="97"/>
  <c r="J1217" i="97"/>
  <c r="C1218" i="97"/>
  <c r="H1218" i="97"/>
  <c r="J1218" i="97"/>
  <c r="C1219" i="97"/>
  <c r="H1219" i="97"/>
  <c r="J1219" i="97"/>
  <c r="C1220" i="97"/>
  <c r="H1220" i="97"/>
  <c r="J1220" i="97"/>
  <c r="C1221" i="97"/>
  <c r="H1221" i="97"/>
  <c r="J1221" i="97"/>
  <c r="C1222" i="97"/>
  <c r="H1222" i="97"/>
  <c r="J1222" i="97"/>
  <c r="C1223" i="97"/>
  <c r="H1223" i="97"/>
  <c r="J1223" i="97"/>
  <c r="C1224" i="97"/>
  <c r="H1224" i="97"/>
  <c r="J1224" i="97"/>
  <c r="C1225" i="97"/>
  <c r="H1225" i="97"/>
  <c r="J1225" i="97"/>
  <c r="C1226" i="97"/>
  <c r="H1226" i="97"/>
  <c r="J1226" i="97"/>
  <c r="C1227" i="97"/>
  <c r="H1227" i="97"/>
  <c r="J1227" i="97"/>
  <c r="C1228" i="97"/>
  <c r="H1228" i="97"/>
  <c r="J1228" i="97"/>
  <c r="C1229" i="97"/>
  <c r="H1229" i="97"/>
  <c r="J1229" i="97"/>
  <c r="C1230" i="97"/>
  <c r="H1230" i="97"/>
  <c r="J1230" i="97"/>
  <c r="C1231" i="97"/>
  <c r="H1231" i="97"/>
  <c r="J1231" i="97"/>
  <c r="C1232" i="97"/>
  <c r="H1232" i="97"/>
  <c r="J1232" i="97"/>
  <c r="C1233" i="97"/>
  <c r="H1233" i="97"/>
  <c r="J1233" i="97"/>
  <c r="C1234" i="97"/>
  <c r="H1234" i="97"/>
  <c r="J1234" i="97"/>
  <c r="C1235" i="97"/>
  <c r="H1235" i="97"/>
  <c r="J1235" i="97"/>
  <c r="C1236" i="97"/>
  <c r="H1236" i="97"/>
  <c r="J1236" i="97"/>
  <c r="C1237" i="97"/>
  <c r="H1237" i="97"/>
  <c r="J1237" i="97"/>
  <c r="C1238" i="97"/>
  <c r="H1238" i="97"/>
  <c r="J1238" i="97"/>
  <c r="C1239" i="97"/>
  <c r="H1239" i="97"/>
  <c r="J1239" i="97"/>
  <c r="C1240" i="97"/>
  <c r="H1240" i="97"/>
  <c r="J1240" i="97"/>
  <c r="C1241" i="97"/>
  <c r="H1241" i="97"/>
  <c r="J1241" i="97"/>
  <c r="C1242" i="97"/>
  <c r="H1242" i="97"/>
  <c r="J1242" i="97"/>
  <c r="C1243" i="97"/>
  <c r="H1243" i="97"/>
  <c r="J1243" i="97"/>
  <c r="C1244" i="97"/>
  <c r="H1244" i="97"/>
  <c r="J1244" i="97"/>
  <c r="C1245" i="97"/>
  <c r="H1245" i="97"/>
  <c r="J1245" i="97"/>
  <c r="C1246" i="97"/>
  <c r="H1246" i="97"/>
  <c r="J1246" i="97"/>
  <c r="C1247" i="97"/>
  <c r="H1247" i="97"/>
  <c r="J1247" i="97"/>
  <c r="C1248" i="97"/>
  <c r="H1248" i="97"/>
  <c r="J1248" i="97"/>
  <c r="C1249" i="97"/>
  <c r="H1249" i="97"/>
  <c r="J1249" i="97"/>
  <c r="C1250" i="97"/>
  <c r="H1250" i="97"/>
  <c r="J1250" i="97"/>
  <c r="C1251" i="97"/>
  <c r="H1251" i="97"/>
  <c r="J1251" i="97"/>
  <c r="C1252" i="97"/>
  <c r="H1252" i="97"/>
  <c r="J1252" i="97"/>
  <c r="C1253" i="97"/>
  <c r="H1253" i="97"/>
  <c r="J1253" i="97"/>
  <c r="C1254" i="97"/>
  <c r="H1254" i="97"/>
  <c r="J1254" i="97"/>
  <c r="C1255" i="97"/>
  <c r="H1255" i="97"/>
  <c r="J1255" i="97"/>
  <c r="C1256" i="97"/>
  <c r="H1256" i="97"/>
  <c r="J1256" i="97"/>
  <c r="C1257" i="97"/>
  <c r="H1257" i="97"/>
  <c r="J1257" i="97"/>
  <c r="C1258" i="97"/>
  <c r="H1258" i="97"/>
  <c r="J1258" i="97"/>
  <c r="C1259" i="97"/>
  <c r="H1259" i="97"/>
  <c r="J1259" i="97"/>
  <c r="C1260" i="97"/>
  <c r="H1260" i="97"/>
  <c r="J1260" i="97"/>
  <c r="C1261" i="97"/>
  <c r="H1261" i="97"/>
  <c r="J1261" i="97"/>
  <c r="C1262" i="97"/>
  <c r="H1262" i="97"/>
  <c r="J1262" i="97"/>
  <c r="C1263" i="97"/>
  <c r="H1263" i="97"/>
  <c r="J1263" i="97"/>
  <c r="C1264" i="97"/>
  <c r="H1264" i="97"/>
  <c r="J1264" i="97"/>
  <c r="C1265" i="97"/>
  <c r="H1265" i="97"/>
  <c r="J1265" i="97"/>
  <c r="C1266" i="97"/>
  <c r="H1266" i="97"/>
  <c r="J1266" i="97"/>
  <c r="C1267" i="97"/>
  <c r="H1267" i="97"/>
  <c r="J1267" i="97"/>
  <c r="C1268" i="97"/>
  <c r="H1268" i="97"/>
  <c r="J1268" i="97"/>
  <c r="C1269" i="97"/>
  <c r="H1269" i="97"/>
  <c r="J1269" i="97"/>
  <c r="C1270" i="97"/>
  <c r="H1270" i="97"/>
  <c r="J1270" i="97"/>
  <c r="C1271" i="97"/>
  <c r="H1271" i="97"/>
  <c r="J1271" i="97"/>
  <c r="C1272" i="97"/>
  <c r="H1272" i="97"/>
  <c r="J1272" i="97"/>
  <c r="C1273" i="97"/>
  <c r="H1273" i="97"/>
  <c r="J1273" i="97"/>
  <c r="C1274" i="97"/>
  <c r="H1274" i="97"/>
  <c r="J1274" i="97"/>
  <c r="C1275" i="97"/>
  <c r="H1275" i="97"/>
  <c r="J1275" i="97"/>
  <c r="C1276" i="97"/>
  <c r="H1276" i="97"/>
  <c r="J1276" i="97"/>
  <c r="C1277" i="97"/>
  <c r="H1277" i="97"/>
  <c r="J1277" i="97"/>
  <c r="C1278" i="97"/>
  <c r="H1278" i="97"/>
  <c r="J1278" i="97"/>
  <c r="C1279" i="97"/>
  <c r="H1279" i="97"/>
  <c r="J1279" i="97"/>
  <c r="C1280" i="97"/>
  <c r="H1280" i="97"/>
  <c r="J1280" i="97"/>
  <c r="C1281" i="97"/>
  <c r="H1281" i="97"/>
  <c r="J1281" i="97"/>
  <c r="C1282" i="97"/>
  <c r="H1282" i="97"/>
  <c r="J1282" i="97"/>
  <c r="C1283" i="97"/>
  <c r="H1283" i="97"/>
  <c r="J1283" i="97"/>
  <c r="C1284" i="97"/>
  <c r="H1284" i="97"/>
  <c r="J1284" i="97"/>
  <c r="C1285" i="97"/>
  <c r="H1285" i="97"/>
  <c r="J1285" i="97"/>
  <c r="C1286" i="97"/>
  <c r="H1286" i="97"/>
  <c r="J1286" i="97"/>
  <c r="C1287" i="97"/>
  <c r="H1287" i="97"/>
  <c r="J1287" i="97"/>
  <c r="C1288" i="97"/>
  <c r="H1288" i="97"/>
  <c r="J1288" i="97"/>
  <c r="C1289" i="97"/>
  <c r="H1289" i="97"/>
  <c r="J1289" i="97"/>
  <c r="C1290" i="97"/>
  <c r="H1290" i="97"/>
  <c r="J1290" i="97"/>
  <c r="C1291" i="97"/>
  <c r="H1291" i="97"/>
  <c r="J1291" i="97"/>
  <c r="C1292" i="97"/>
  <c r="H1292" i="97"/>
  <c r="J1292" i="97"/>
  <c r="C1293" i="97"/>
  <c r="H1293" i="97"/>
  <c r="J1293" i="97"/>
  <c r="C1294" i="97"/>
  <c r="H1294" i="97"/>
  <c r="J1294" i="97"/>
  <c r="C1295" i="97"/>
  <c r="H1295" i="97"/>
  <c r="J1295" i="97"/>
  <c r="C1296" i="97"/>
  <c r="H1296" i="97"/>
  <c r="J1296" i="97"/>
  <c r="C1297" i="97"/>
  <c r="H1297" i="97"/>
  <c r="J1297" i="97"/>
  <c r="C1298" i="97"/>
  <c r="H1298" i="97"/>
  <c r="J1298" i="97"/>
  <c r="C1299" i="97"/>
  <c r="H1299" i="97"/>
  <c r="J1299" i="97"/>
  <c r="C1300" i="97"/>
  <c r="H1300" i="97"/>
  <c r="J1300" i="97"/>
  <c r="C1301" i="97"/>
  <c r="H1301" i="97"/>
  <c r="J1301" i="97"/>
  <c r="C1302" i="97"/>
  <c r="H1302" i="97"/>
  <c r="J1302" i="97"/>
  <c r="C1303" i="97"/>
  <c r="H1303" i="97"/>
  <c r="J1303" i="97"/>
  <c r="C1304" i="97"/>
  <c r="H1304" i="97"/>
  <c r="J1304" i="97"/>
  <c r="C1305" i="97"/>
  <c r="H1305" i="97"/>
  <c r="J1305" i="97"/>
  <c r="C1306" i="97"/>
  <c r="H1306" i="97"/>
  <c r="J1306" i="97"/>
  <c r="C1307" i="97"/>
  <c r="H1307" i="97"/>
  <c r="J1307" i="97"/>
  <c r="C1308" i="97"/>
  <c r="H1308" i="97"/>
  <c r="J1308" i="97"/>
  <c r="C1309" i="97"/>
  <c r="H1309" i="97"/>
  <c r="J1309" i="97"/>
  <c r="C1310" i="97"/>
  <c r="H1310" i="97"/>
  <c r="J1310" i="97"/>
  <c r="C1311" i="97"/>
  <c r="H1311" i="97"/>
  <c r="J1311" i="97"/>
  <c r="C1312" i="97"/>
  <c r="H1312" i="97"/>
  <c r="J1312" i="97"/>
  <c r="C1313" i="97"/>
  <c r="H1313" i="97"/>
  <c r="J1313" i="97"/>
  <c r="C1314" i="97"/>
  <c r="H1314" i="97"/>
  <c r="J1314" i="97"/>
  <c r="C1315" i="97"/>
  <c r="H1315" i="97"/>
  <c r="J1315" i="97"/>
  <c r="C1316" i="97"/>
  <c r="H1316" i="97"/>
  <c r="J1316" i="97"/>
  <c r="C1317" i="97"/>
  <c r="H1317" i="97"/>
  <c r="J1317" i="97"/>
  <c r="C1318" i="97"/>
  <c r="H1318" i="97"/>
  <c r="J1318" i="97"/>
  <c r="C1319" i="97"/>
  <c r="H1319" i="97"/>
  <c r="J1319" i="97"/>
  <c r="C1320" i="97"/>
  <c r="H1320" i="97"/>
  <c r="J1320" i="97"/>
  <c r="C1321" i="97"/>
  <c r="H1321" i="97"/>
  <c r="J1321" i="97"/>
  <c r="C1322" i="97"/>
  <c r="H1322" i="97"/>
  <c r="J1322" i="97"/>
  <c r="C1323" i="97"/>
  <c r="H1323" i="97"/>
  <c r="J1323" i="97"/>
  <c r="C1324" i="97"/>
  <c r="H1324" i="97"/>
  <c r="J1324" i="97"/>
  <c r="C1325" i="97"/>
  <c r="H1325" i="97"/>
  <c r="J1325" i="97"/>
  <c r="C1326" i="97"/>
  <c r="H1326" i="97"/>
  <c r="J1326" i="97"/>
  <c r="C1327" i="97"/>
  <c r="H1327" i="97"/>
  <c r="J1327" i="97"/>
  <c r="C1328" i="97"/>
  <c r="H1328" i="97"/>
  <c r="J1328" i="97"/>
  <c r="C1329" i="97"/>
  <c r="H1329" i="97"/>
  <c r="J1329" i="97"/>
  <c r="C1330" i="97"/>
  <c r="H1330" i="97"/>
  <c r="J1330" i="97"/>
  <c r="C1331" i="97"/>
  <c r="H1331" i="97"/>
  <c r="J1331" i="97"/>
  <c r="C1332" i="97"/>
  <c r="H1332" i="97"/>
  <c r="J1332" i="97"/>
  <c r="C1333" i="97"/>
  <c r="H1333" i="97"/>
  <c r="J1333" i="97"/>
  <c r="C1334" i="97"/>
  <c r="H1334" i="97"/>
  <c r="J1334" i="97"/>
  <c r="C1335" i="97"/>
  <c r="H1335" i="97"/>
  <c r="J1335" i="97"/>
  <c r="C1336" i="97"/>
  <c r="H1336" i="97"/>
  <c r="J1336" i="97"/>
  <c r="C1337" i="97"/>
  <c r="H1337" i="97"/>
  <c r="J1337" i="97"/>
  <c r="C1338" i="97"/>
  <c r="H1338" i="97"/>
  <c r="J1338" i="97"/>
  <c r="C1339" i="97"/>
  <c r="H1339" i="97"/>
  <c r="J1339" i="97"/>
  <c r="C1340" i="97"/>
  <c r="H1340" i="97"/>
  <c r="J1340" i="97"/>
  <c r="C1341" i="97"/>
  <c r="H1341" i="97"/>
  <c r="J1341" i="97"/>
  <c r="C1342" i="97"/>
  <c r="H1342" i="97"/>
  <c r="J1342" i="97"/>
  <c r="C1343" i="97"/>
  <c r="H1343" i="97"/>
  <c r="J1343" i="97"/>
  <c r="C1344" i="97"/>
  <c r="H1344" i="97"/>
  <c r="J1344" i="97"/>
  <c r="C1345" i="97"/>
  <c r="H1345" i="97"/>
  <c r="J1345" i="97"/>
  <c r="C1346" i="97"/>
  <c r="H1346" i="97"/>
  <c r="J1346" i="97"/>
  <c r="C1347" i="97"/>
  <c r="H1347" i="97"/>
  <c r="J1347" i="97"/>
  <c r="C1348" i="97"/>
  <c r="H1348" i="97"/>
  <c r="J1348" i="97"/>
  <c r="C1349" i="97"/>
  <c r="H1349" i="97"/>
  <c r="J1349" i="97"/>
  <c r="C1350" i="97"/>
  <c r="H1350" i="97"/>
  <c r="J1350" i="97"/>
  <c r="C1351" i="97"/>
  <c r="H1351" i="97"/>
  <c r="J1351" i="97"/>
  <c r="C1352" i="97"/>
  <c r="H1352" i="97"/>
  <c r="J1352" i="97"/>
  <c r="C1353" i="97"/>
  <c r="H1353" i="97"/>
  <c r="J1353" i="97"/>
  <c r="C1354" i="97"/>
  <c r="H1354" i="97"/>
  <c r="J1354" i="97"/>
  <c r="C1355" i="97"/>
  <c r="H1355" i="97"/>
  <c r="J1355" i="97"/>
  <c r="C1356" i="97"/>
  <c r="H1356" i="97"/>
  <c r="J1356" i="97"/>
  <c r="C1357" i="97"/>
  <c r="H1357" i="97"/>
  <c r="J1357" i="97"/>
  <c r="C1358" i="97"/>
  <c r="H1358" i="97"/>
  <c r="J1358" i="97"/>
  <c r="C1359" i="97"/>
  <c r="H1359" i="97"/>
  <c r="J1359" i="97"/>
  <c r="C1360" i="97"/>
  <c r="H1360" i="97"/>
  <c r="J1360" i="97"/>
  <c r="C1361" i="97"/>
  <c r="H1361" i="97"/>
  <c r="J1361" i="97"/>
  <c r="C1362" i="97"/>
  <c r="H1362" i="97"/>
  <c r="J1362" i="97"/>
  <c r="C1363" i="97"/>
  <c r="H1363" i="97"/>
  <c r="J1363" i="97"/>
  <c r="C1364" i="97"/>
  <c r="H1364" i="97"/>
  <c r="J1364" i="97"/>
  <c r="C1365" i="97"/>
  <c r="H1365" i="97"/>
  <c r="J1365" i="97"/>
  <c r="C1366" i="97"/>
  <c r="H1366" i="97"/>
  <c r="J1366" i="97"/>
  <c r="C1367" i="97"/>
  <c r="H1367" i="97"/>
  <c r="J1367" i="97"/>
  <c r="C1368" i="97"/>
  <c r="H1368" i="97"/>
  <c r="J1368" i="97"/>
  <c r="C1369" i="97"/>
  <c r="H1369" i="97"/>
  <c r="J1369" i="97"/>
  <c r="C1370" i="97"/>
  <c r="H1370" i="97"/>
  <c r="J1370" i="97"/>
  <c r="C1371" i="97"/>
  <c r="H1371" i="97"/>
  <c r="J1371" i="97"/>
  <c r="C1372" i="97"/>
  <c r="H1372" i="97"/>
  <c r="J1372" i="97"/>
  <c r="C1373" i="97"/>
  <c r="H1373" i="97"/>
  <c r="J1373" i="97"/>
  <c r="C1374" i="97"/>
  <c r="H1374" i="97"/>
  <c r="J1374" i="97"/>
  <c r="C1375" i="97"/>
  <c r="H1375" i="97"/>
  <c r="J1375" i="97"/>
  <c r="C1376" i="97"/>
  <c r="H1376" i="97"/>
  <c r="J1376" i="97"/>
  <c r="C1377" i="97"/>
  <c r="H1377" i="97"/>
  <c r="J1377" i="97"/>
  <c r="C1378" i="97"/>
  <c r="H1378" i="97"/>
  <c r="J1378" i="97"/>
  <c r="C1379" i="97"/>
  <c r="H1379" i="97"/>
  <c r="J1379" i="97"/>
  <c r="C1380" i="97"/>
  <c r="H1380" i="97"/>
  <c r="J1380" i="97"/>
  <c r="C1381" i="97"/>
  <c r="H1381" i="97"/>
  <c r="J1381" i="97"/>
  <c r="C1382" i="97"/>
  <c r="H1382" i="97"/>
  <c r="J1382" i="97"/>
  <c r="C1383" i="97"/>
  <c r="H1383" i="97"/>
  <c r="J1383" i="97"/>
  <c r="C1384" i="97"/>
  <c r="H1384" i="97"/>
  <c r="J1384" i="97"/>
  <c r="C1385" i="97"/>
  <c r="H1385" i="97"/>
  <c r="J1385" i="97"/>
  <c r="C1386" i="97"/>
  <c r="H1386" i="97"/>
  <c r="J1386" i="97"/>
  <c r="C1387" i="97"/>
  <c r="H1387" i="97"/>
  <c r="J1387" i="97"/>
  <c r="C1388" i="97"/>
  <c r="H1388" i="97"/>
  <c r="J1388" i="97"/>
  <c r="C1389" i="97"/>
  <c r="H1389" i="97"/>
  <c r="J1389" i="97"/>
  <c r="C1390" i="97"/>
  <c r="H1390" i="97"/>
  <c r="J1390" i="97"/>
  <c r="C1391" i="97"/>
  <c r="H1391" i="97"/>
  <c r="J1391" i="97"/>
  <c r="C1392" i="97"/>
  <c r="H1392" i="97"/>
  <c r="J1392" i="97"/>
  <c r="C1393" i="97"/>
  <c r="H1393" i="97"/>
  <c r="J1393" i="97"/>
  <c r="C1394" i="97"/>
  <c r="H1394" i="97"/>
  <c r="J1394" i="97"/>
  <c r="C1395" i="97"/>
  <c r="H1395" i="97"/>
  <c r="J1395" i="97"/>
  <c r="C1396" i="97"/>
  <c r="H1396" i="97"/>
  <c r="J1396" i="97"/>
  <c r="C1397" i="97"/>
  <c r="H1397" i="97"/>
  <c r="J1397" i="97"/>
  <c r="C1398" i="97"/>
  <c r="H1398" i="97"/>
  <c r="J1398" i="97"/>
  <c r="C1399" i="97"/>
  <c r="H1399" i="97"/>
  <c r="J1399" i="97"/>
  <c r="C1400" i="97"/>
  <c r="H1400" i="97"/>
  <c r="J1400" i="97"/>
  <c r="C1401" i="97"/>
  <c r="H1401" i="97"/>
  <c r="J1401" i="97"/>
  <c r="C1402" i="97"/>
  <c r="H1402" i="97"/>
  <c r="J1402" i="97"/>
  <c r="C1403" i="97"/>
  <c r="H1403" i="97"/>
  <c r="J1403" i="97"/>
  <c r="C1404" i="97"/>
  <c r="H1404" i="97"/>
  <c r="J1404" i="97"/>
  <c r="C1405" i="97"/>
  <c r="H1405" i="97"/>
  <c r="J1405" i="97"/>
  <c r="C1406" i="97"/>
  <c r="H1406" i="97"/>
  <c r="J1406" i="97"/>
  <c r="C1407" i="97"/>
  <c r="H1407" i="97"/>
  <c r="J1407" i="97"/>
  <c r="C1408" i="97"/>
  <c r="H1408" i="97"/>
  <c r="J1408" i="97"/>
  <c r="C1409" i="97"/>
  <c r="H1409" i="97"/>
  <c r="J1409" i="97"/>
  <c r="C1410" i="97"/>
  <c r="H1410" i="97"/>
  <c r="J1410" i="97"/>
  <c r="C1411" i="97"/>
  <c r="H1411" i="97"/>
  <c r="J1411" i="97"/>
  <c r="C1412" i="97"/>
  <c r="H1412" i="97"/>
  <c r="J1412" i="97"/>
  <c r="C1413" i="97"/>
  <c r="H1413" i="97"/>
  <c r="J1413" i="97"/>
  <c r="C1414" i="97"/>
  <c r="H1414" i="97"/>
  <c r="J1414" i="97"/>
  <c r="C1415" i="97"/>
  <c r="H1415" i="97"/>
  <c r="J1415" i="97"/>
  <c r="C1416" i="97"/>
  <c r="H1416" i="97"/>
  <c r="J1416" i="97"/>
  <c r="C1417" i="97"/>
  <c r="H1417" i="97"/>
  <c r="J1417" i="97"/>
  <c r="C1418" i="97"/>
  <c r="H1418" i="97"/>
  <c r="J1418" i="97"/>
  <c r="C1419" i="97"/>
  <c r="H1419" i="97"/>
  <c r="J1419" i="97"/>
  <c r="C1420" i="97"/>
  <c r="H1420" i="97"/>
  <c r="J1420" i="97"/>
  <c r="C1421" i="97"/>
  <c r="H1421" i="97"/>
  <c r="J1421" i="97"/>
  <c r="C1422" i="97"/>
  <c r="H1422" i="97"/>
  <c r="J1422" i="97"/>
  <c r="C1423" i="97"/>
  <c r="H1423" i="97"/>
  <c r="J1423" i="97"/>
  <c r="C1424" i="97"/>
  <c r="H1424" i="97"/>
  <c r="J1424" i="97"/>
  <c r="C1425" i="97"/>
  <c r="H1425" i="97"/>
  <c r="J1425" i="97"/>
  <c r="C1426" i="97"/>
  <c r="H1426" i="97"/>
  <c r="J1426" i="97"/>
  <c r="C1427" i="97"/>
  <c r="H1427" i="97"/>
  <c r="J1427" i="97"/>
  <c r="C1428" i="97"/>
  <c r="H1428" i="97"/>
  <c r="J1428" i="97"/>
  <c r="C1429" i="97"/>
  <c r="H1429" i="97"/>
  <c r="J1429" i="97"/>
  <c r="C1430" i="97"/>
  <c r="H1430" i="97"/>
  <c r="J1430" i="97"/>
  <c r="C1431" i="97"/>
  <c r="H1431" i="97"/>
  <c r="J1431" i="97"/>
  <c r="C1432" i="97"/>
  <c r="H1432" i="97"/>
  <c r="J1432" i="97"/>
  <c r="C1433" i="97"/>
  <c r="H1433" i="97"/>
  <c r="J1433" i="97"/>
  <c r="C1434" i="97"/>
  <c r="H1434" i="97"/>
  <c r="J1434" i="97"/>
  <c r="C1435" i="97"/>
  <c r="H1435" i="97"/>
  <c r="J1435" i="97"/>
  <c r="C1436" i="97"/>
  <c r="H1436" i="97"/>
  <c r="J1436" i="97"/>
  <c r="C1437" i="97"/>
  <c r="H1437" i="97"/>
  <c r="J1437" i="97"/>
  <c r="C1438" i="97"/>
  <c r="H1438" i="97"/>
  <c r="J1438" i="97"/>
  <c r="C1439" i="97"/>
  <c r="H1439" i="97"/>
  <c r="J1439" i="97"/>
  <c r="C1440" i="97"/>
  <c r="H1440" i="97"/>
  <c r="J1440" i="97"/>
  <c r="C1441" i="97"/>
  <c r="H1441" i="97"/>
  <c r="J1441" i="97"/>
  <c r="C1442" i="97"/>
  <c r="H1442" i="97"/>
  <c r="J1442" i="97"/>
  <c r="C1443" i="97"/>
  <c r="H1443" i="97"/>
  <c r="J1443" i="97"/>
  <c r="C1444" i="97"/>
  <c r="H1444" i="97"/>
  <c r="J1444" i="97"/>
  <c r="C1445" i="97"/>
  <c r="H1445" i="97"/>
  <c r="J1445" i="97"/>
  <c r="C1446" i="97"/>
  <c r="H1446" i="97"/>
  <c r="J1446" i="97"/>
  <c r="C1447" i="97"/>
  <c r="H1447" i="97"/>
  <c r="J1447" i="97"/>
  <c r="C1448" i="97"/>
  <c r="H1448" i="97"/>
  <c r="J1448" i="97"/>
  <c r="C1449" i="97"/>
  <c r="H1449" i="97"/>
  <c r="J1449" i="97"/>
  <c r="C1450" i="97"/>
  <c r="H1450" i="97"/>
  <c r="J1450" i="97"/>
  <c r="C1451" i="97"/>
  <c r="H1451" i="97"/>
  <c r="J1451" i="97"/>
  <c r="C1452" i="97"/>
  <c r="H1452" i="97"/>
  <c r="J1452" i="97"/>
  <c r="C1453" i="97"/>
  <c r="H1453" i="97"/>
  <c r="J1453" i="97"/>
  <c r="C1454" i="97"/>
  <c r="H1454" i="97"/>
  <c r="J1454" i="97"/>
  <c r="C1455" i="97"/>
  <c r="H1455" i="97"/>
  <c r="J1455" i="97"/>
  <c r="C1456" i="97"/>
  <c r="H1456" i="97"/>
  <c r="J1456" i="97"/>
  <c r="C1457" i="97"/>
  <c r="H1457" i="97"/>
  <c r="J1457" i="97"/>
  <c r="C1458" i="97"/>
  <c r="H1458" i="97"/>
  <c r="J1458" i="97"/>
  <c r="C1459" i="97"/>
  <c r="H1459" i="97"/>
  <c r="J1459" i="97"/>
  <c r="C1460" i="97"/>
  <c r="H1460" i="97"/>
  <c r="J1460" i="97"/>
  <c r="C1461" i="97"/>
  <c r="H1461" i="97"/>
  <c r="J1461" i="97"/>
  <c r="C1462" i="97"/>
  <c r="H1462" i="97"/>
  <c r="J1462" i="97"/>
  <c r="C1463" i="97"/>
  <c r="H1463" i="97"/>
  <c r="J1463" i="97"/>
  <c r="C1464" i="97"/>
  <c r="H1464" i="97"/>
  <c r="J1464" i="97"/>
  <c r="C1465" i="97"/>
  <c r="H1465" i="97"/>
  <c r="J1465" i="97"/>
  <c r="C1466" i="97"/>
  <c r="H1466" i="97"/>
  <c r="J1466" i="97"/>
  <c r="C1467" i="97"/>
  <c r="H1467" i="97"/>
  <c r="J1467" i="97"/>
  <c r="C1468" i="97"/>
  <c r="H1468" i="97"/>
  <c r="J1468" i="97"/>
  <c r="C1469" i="97"/>
  <c r="H1469" i="97"/>
  <c r="J1469" i="97"/>
  <c r="C1470" i="97"/>
  <c r="H1470" i="97"/>
  <c r="J1470" i="97"/>
  <c r="C1471" i="97"/>
  <c r="H1471" i="97"/>
  <c r="J1471" i="97"/>
  <c r="C1472" i="97"/>
  <c r="H1472" i="97"/>
  <c r="J1472" i="97"/>
  <c r="C1473" i="97"/>
  <c r="H1473" i="97"/>
  <c r="J1473" i="97"/>
  <c r="C1474" i="97"/>
  <c r="H1474" i="97"/>
  <c r="J1474" i="97"/>
  <c r="C1475" i="97"/>
  <c r="H1475" i="97"/>
  <c r="J1475" i="97"/>
  <c r="C1476" i="97"/>
  <c r="H1476" i="97"/>
  <c r="J1476" i="97"/>
  <c r="C1477" i="97"/>
  <c r="H1477" i="97"/>
  <c r="J1477" i="97"/>
  <c r="C1478" i="97"/>
  <c r="H1478" i="97"/>
  <c r="J1478" i="97"/>
  <c r="C1479" i="97"/>
  <c r="H1479" i="97"/>
  <c r="J1479" i="97"/>
  <c r="C1480" i="97"/>
  <c r="H1480" i="97"/>
  <c r="J1480" i="97"/>
  <c r="C1481" i="97"/>
  <c r="H1481" i="97"/>
  <c r="J1481" i="97"/>
  <c r="C1482" i="97"/>
  <c r="H1482" i="97"/>
  <c r="J1482" i="97"/>
  <c r="C1483" i="97"/>
  <c r="H1483" i="97"/>
  <c r="J1483" i="97"/>
  <c r="C1484" i="97"/>
  <c r="H1484" i="97"/>
  <c r="J1484" i="97"/>
  <c r="C1485" i="97"/>
  <c r="H1485" i="97"/>
  <c r="J1485" i="97"/>
  <c r="C1486" i="97"/>
  <c r="H1486" i="97"/>
  <c r="J1486" i="97"/>
  <c r="C1487" i="97"/>
  <c r="H1487" i="97"/>
  <c r="J1487" i="97"/>
  <c r="C1488" i="97"/>
  <c r="H1488" i="97"/>
  <c r="J1488" i="97"/>
  <c r="C1489" i="97"/>
  <c r="H1489" i="97"/>
  <c r="J1489" i="97"/>
  <c r="C1490" i="97"/>
  <c r="H1490" i="97"/>
  <c r="J1490" i="97"/>
  <c r="C1491" i="97"/>
  <c r="H1491" i="97"/>
  <c r="J1491" i="97"/>
  <c r="C1492" i="97"/>
  <c r="H1492" i="97"/>
  <c r="J1492" i="97"/>
  <c r="C1493" i="97"/>
  <c r="H1493" i="97"/>
  <c r="J1493" i="97"/>
  <c r="C1494" i="97"/>
  <c r="H1494" i="97"/>
  <c r="J1494" i="97"/>
  <c r="C1495" i="97"/>
  <c r="H1495" i="97"/>
  <c r="J1495" i="97"/>
  <c r="C1496" i="97"/>
  <c r="H1496" i="97"/>
  <c r="J1496" i="97"/>
  <c r="C1497" i="97"/>
  <c r="H1497" i="97"/>
  <c r="J1497" i="97"/>
  <c r="C1498" i="97"/>
  <c r="H1498" i="97"/>
  <c r="J1498" i="97"/>
  <c r="C1499" i="97"/>
  <c r="H1499" i="97"/>
  <c r="J1499" i="97"/>
  <c r="C1500" i="97"/>
  <c r="H1500" i="97"/>
  <c r="J1500" i="97"/>
  <c r="C1501" i="97"/>
  <c r="H1501" i="97"/>
  <c r="J1501" i="97"/>
  <c r="C1502" i="97"/>
  <c r="H1502" i="97"/>
  <c r="J1502" i="97"/>
  <c r="C1503" i="97"/>
  <c r="H1503" i="97"/>
  <c r="J1503" i="97"/>
  <c r="C1504" i="97"/>
  <c r="H1504" i="97"/>
  <c r="J1504" i="97"/>
  <c r="C1505" i="97"/>
  <c r="H1505" i="97"/>
  <c r="J1505" i="97"/>
  <c r="C1506" i="97"/>
  <c r="H1506" i="97"/>
  <c r="J1506" i="97"/>
  <c r="C1507" i="97"/>
  <c r="H1507" i="97"/>
  <c r="J1507" i="97"/>
  <c r="C1508" i="97"/>
  <c r="H1508" i="97"/>
  <c r="J1508" i="97"/>
  <c r="C1509" i="97"/>
  <c r="H1509" i="97"/>
  <c r="J1509" i="97"/>
  <c r="C1510" i="97"/>
  <c r="H1510" i="97"/>
  <c r="J1510" i="97"/>
  <c r="C1511" i="97"/>
  <c r="H1511" i="97"/>
  <c r="J1511" i="97"/>
  <c r="C1512" i="97"/>
  <c r="H1512" i="97"/>
  <c r="J1512" i="97"/>
  <c r="C30" i="96"/>
  <c r="C7" i="96"/>
  <c r="E95" i="96"/>
  <c r="C95" i="96"/>
  <c r="E94" i="96"/>
  <c r="C94" i="96"/>
  <c r="E93" i="96"/>
  <c r="C93" i="96"/>
  <c r="E92" i="96"/>
  <c r="C92" i="96"/>
  <c r="E91" i="96"/>
  <c r="C91" i="96"/>
  <c r="E90" i="96"/>
  <c r="C90" i="96"/>
  <c r="E89" i="96"/>
  <c r="C89" i="96"/>
  <c r="E88" i="96"/>
  <c r="C88" i="96"/>
  <c r="E87" i="96"/>
  <c r="C87" i="96"/>
  <c r="E86" i="96"/>
  <c r="C86" i="96"/>
  <c r="E85" i="96"/>
  <c r="C85" i="96"/>
  <c r="E84" i="96"/>
  <c r="C84" i="96"/>
  <c r="E83" i="96"/>
  <c r="C83" i="96"/>
  <c r="E82" i="96"/>
  <c r="C82" i="96"/>
  <c r="E81" i="96"/>
  <c r="C81" i="96"/>
  <c r="E80" i="96"/>
  <c r="C80" i="96"/>
  <c r="E79" i="96"/>
  <c r="C79" i="96"/>
  <c r="E78" i="96"/>
  <c r="C78" i="96"/>
  <c r="E77" i="96"/>
  <c r="C77" i="96"/>
  <c r="E76" i="96"/>
  <c r="C76" i="96"/>
  <c r="E75" i="96"/>
  <c r="C75" i="96"/>
  <c r="E74" i="96"/>
  <c r="C74" i="96"/>
  <c r="E73" i="96"/>
  <c r="C73" i="96"/>
  <c r="E72" i="96"/>
  <c r="C72" i="96"/>
  <c r="E71" i="96"/>
  <c r="C71" i="96"/>
  <c r="E70" i="96"/>
  <c r="C70" i="96"/>
  <c r="E69" i="96"/>
  <c r="C69" i="96"/>
  <c r="E68" i="96"/>
  <c r="C68" i="96"/>
  <c r="E67" i="96"/>
  <c r="C67" i="96"/>
  <c r="E66" i="96"/>
  <c r="C66" i="96"/>
  <c r="E65" i="96"/>
  <c r="C65" i="96"/>
  <c r="E64" i="96"/>
  <c r="C64" i="96"/>
  <c r="E63" i="96"/>
  <c r="C63" i="96"/>
  <c r="E62" i="96"/>
  <c r="C62" i="96"/>
  <c r="E61" i="96"/>
  <c r="C61" i="96"/>
  <c r="E60" i="96"/>
  <c r="C60" i="96"/>
  <c r="E59" i="96"/>
  <c r="C59" i="96"/>
  <c r="E58" i="96"/>
  <c r="C58" i="96"/>
  <c r="E57" i="96"/>
  <c r="C57" i="96"/>
  <c r="E56" i="96"/>
  <c r="C56" i="96"/>
  <c r="E55" i="96"/>
  <c r="C55" i="96"/>
  <c r="E54" i="96"/>
  <c r="C54" i="96"/>
  <c r="E53" i="96"/>
  <c r="C53" i="96"/>
  <c r="E52" i="96"/>
  <c r="C52" i="96"/>
  <c r="E51" i="96"/>
  <c r="C51" i="96"/>
  <c r="E50" i="96"/>
  <c r="C50" i="96"/>
  <c r="E49" i="96"/>
  <c r="C49" i="96"/>
  <c r="E48" i="96"/>
  <c r="C48" i="96"/>
  <c r="E47" i="96"/>
  <c r="C47" i="96"/>
  <c r="E46" i="96"/>
  <c r="C46" i="96"/>
  <c r="E45" i="96"/>
  <c r="C45" i="96"/>
  <c r="E44" i="96"/>
  <c r="C44" i="96"/>
  <c r="E43" i="96"/>
  <c r="C43" i="96"/>
  <c r="E42" i="96"/>
  <c r="C42" i="96"/>
  <c r="E41" i="96"/>
  <c r="C41" i="96"/>
  <c r="E40" i="96"/>
  <c r="C40" i="96"/>
  <c r="E39" i="96"/>
  <c r="C39" i="96"/>
  <c r="E38" i="96"/>
  <c r="C38" i="96"/>
  <c r="E37" i="96"/>
  <c r="C37" i="96"/>
  <c r="E36" i="96"/>
  <c r="C36" i="96"/>
  <c r="E35" i="96"/>
  <c r="C35" i="96"/>
  <c r="E34" i="96"/>
  <c r="C34" i="96"/>
  <c r="E33" i="96"/>
  <c r="C33" i="96"/>
  <c r="E32" i="96"/>
  <c r="C32" i="96"/>
  <c r="E31" i="96"/>
  <c r="C31" i="96"/>
  <c r="E30" i="96"/>
  <c r="E29" i="96"/>
  <c r="C29" i="96"/>
  <c r="E28" i="96"/>
  <c r="C28" i="96"/>
  <c r="E27" i="96"/>
  <c r="C27" i="96"/>
  <c r="E26" i="96"/>
  <c r="C26" i="96"/>
  <c r="E25" i="96"/>
  <c r="C25" i="96"/>
  <c r="E24" i="96"/>
  <c r="C24" i="96"/>
  <c r="E23" i="96"/>
  <c r="C23" i="96"/>
  <c r="E22" i="96"/>
  <c r="C22" i="96"/>
  <c r="E21" i="96"/>
  <c r="C21" i="96"/>
  <c r="E20" i="96"/>
  <c r="C20" i="96"/>
  <c r="E19" i="96"/>
  <c r="C19" i="96"/>
  <c r="E18" i="96"/>
  <c r="C18" i="96"/>
  <c r="E17" i="96"/>
  <c r="C17" i="96"/>
  <c r="E16" i="96"/>
  <c r="C16" i="96"/>
  <c r="E15" i="96"/>
  <c r="C15" i="96"/>
  <c r="E14" i="96"/>
  <c r="C14" i="96"/>
  <c r="E13" i="96"/>
  <c r="C13" i="96"/>
  <c r="E12" i="96"/>
  <c r="C12" i="96"/>
  <c r="E11" i="96"/>
  <c r="C11" i="96"/>
  <c r="E10" i="96"/>
  <c r="C10" i="96"/>
  <c r="E9" i="96"/>
  <c r="C9" i="96"/>
  <c r="E8" i="96"/>
  <c r="C8" i="96"/>
  <c r="E7" i="96"/>
  <c r="B97" i="55" l="1"/>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E12" i="1" l="1"/>
  <c r="F12" i="1" l="1"/>
  <c r="G778" i="100" l="1" a="1"/>
  <c r="G43" i="100" a="1"/>
  <c r="H38" i="55"/>
  <c r="G745" i="100" a="1"/>
  <c r="G1189" i="100" a="1"/>
  <c r="G1072" i="100" a="1"/>
  <c r="G864" i="100" a="1"/>
  <c r="B21" i="100"/>
  <c r="G1277" i="100" a="1"/>
  <c r="G1237" i="100" a="1"/>
  <c r="H32" i="55"/>
  <c r="G1350" i="100" a="1"/>
  <c r="I20" i="55"/>
  <c r="G84" i="100" a="1"/>
  <c r="I52" i="55"/>
  <c r="G871" i="100" a="1"/>
  <c r="G303" i="100" a="1"/>
  <c r="G1293" i="100" a="1"/>
  <c r="G170" i="100" a="1"/>
  <c r="G571" i="100" a="1"/>
  <c r="G110" i="100" a="1"/>
  <c r="G952" i="100" a="1"/>
  <c r="I46" i="55"/>
  <c r="E31" i="55"/>
  <c r="E89" i="55"/>
  <c r="G1191" i="100" a="1"/>
  <c r="G214" i="100" a="1"/>
  <c r="I32" i="55"/>
  <c r="G35" i="100" a="1"/>
  <c r="I82" i="55"/>
  <c r="G527" i="100" a="1"/>
  <c r="G296" i="100" a="1"/>
  <c r="G70" i="55"/>
  <c r="G458" i="100" a="1"/>
  <c r="C31" i="100"/>
  <c r="G42" i="100" a="1"/>
  <c r="C28" i="100"/>
  <c r="F76" i="55"/>
  <c r="D30" i="55"/>
  <c r="P37" i="100"/>
  <c r="G184" i="100" a="1"/>
  <c r="G1090" i="100" a="1"/>
  <c r="G964" i="100" a="1"/>
  <c r="G965" i="100" a="1"/>
  <c r="G1374" i="100" a="1"/>
  <c r="H35" i="55"/>
  <c r="G538" i="100" a="1"/>
  <c r="G592" i="100" a="1"/>
  <c r="G1307" i="100" a="1"/>
  <c r="G1060" i="100" a="1"/>
  <c r="G1274" i="100" a="1"/>
  <c r="G734" i="100" a="1"/>
  <c r="G470" i="100" a="1"/>
  <c r="G17" i="55"/>
  <c r="G1092" i="100" a="1"/>
  <c r="G1364" i="100" a="1"/>
  <c r="G65" i="55"/>
  <c r="G1155" i="100" a="1"/>
  <c r="G1489" i="100" a="1"/>
  <c r="D9" i="55"/>
  <c r="G1201" i="100" a="1"/>
  <c r="G1360" i="100" a="1"/>
  <c r="G422" i="100" a="1"/>
  <c r="G82" i="55"/>
  <c r="G1269" i="100" a="1"/>
  <c r="G789" i="100" a="1"/>
  <c r="G991" i="100" a="1"/>
  <c r="G88" i="55"/>
  <c r="G1036" i="100" a="1"/>
  <c r="I26" i="55"/>
  <c r="D52" i="55"/>
  <c r="G928" i="100" a="1"/>
  <c r="G268" i="100" a="1"/>
  <c r="G1130" i="100" a="1"/>
  <c r="G1066" i="100" a="1"/>
  <c r="G1409" i="100" a="1"/>
  <c r="G152" i="100" a="1"/>
  <c r="G338" i="100" a="1"/>
  <c r="G998" i="100" a="1"/>
  <c r="G509" i="100" a="1"/>
  <c r="E74" i="55"/>
  <c r="G13" i="55"/>
  <c r="G1454" i="100" a="1"/>
  <c r="G1134" i="100" a="1"/>
  <c r="G1159" i="100" a="1"/>
  <c r="G180" i="100" a="1"/>
  <c r="G1271" i="100" a="1"/>
  <c r="G1082" i="100" a="1"/>
  <c r="G629" i="100" a="1"/>
  <c r="G1278" i="100" a="1"/>
  <c r="G381" i="100" a="1"/>
  <c r="H62" i="55"/>
  <c r="G1083" i="100" a="1"/>
  <c r="G210" i="100" a="1"/>
  <c r="I86" i="55"/>
  <c r="G1171" i="100" a="1"/>
  <c r="G1403" i="100" a="1"/>
  <c r="G1012" i="100" a="1"/>
  <c r="G403" i="100" a="1"/>
  <c r="H83" i="55"/>
  <c r="G565" i="100" a="1"/>
  <c r="G700" i="100" a="1"/>
  <c r="F71" i="55"/>
  <c r="G970" i="100" a="1"/>
  <c r="G1429" i="100" a="1"/>
  <c r="G794" i="100" a="1"/>
  <c r="G894" i="100" a="1"/>
  <c r="G1075" i="100" a="1"/>
  <c r="G660" i="100" a="1"/>
  <c r="G1055" i="100" a="1"/>
  <c r="G987" i="100" a="1"/>
  <c r="P39" i="100"/>
  <c r="G1279" i="100" a="1"/>
  <c r="H73" i="55"/>
  <c r="G980" i="100" a="1"/>
  <c r="G1239" i="100" a="1"/>
  <c r="G828" i="100" a="1"/>
  <c r="C32" i="100"/>
  <c r="G1259" i="100" a="1"/>
  <c r="G448" i="100" a="1"/>
  <c r="G763" i="100" a="1"/>
  <c r="D94" i="55"/>
  <c r="G468" i="100" a="1"/>
  <c r="G226" i="100" a="1"/>
  <c r="G1459" i="100" a="1"/>
  <c r="E40" i="55"/>
  <c r="I71" i="55"/>
  <c r="G936" i="100" a="1"/>
  <c r="G1209" i="100" a="1"/>
  <c r="G943" i="100" a="1"/>
  <c r="G863" i="100" a="1"/>
  <c r="G1384" i="100" a="1"/>
  <c r="G1238" i="100" a="1"/>
  <c r="G609" i="100" a="1"/>
  <c r="H53" i="55"/>
  <c r="G919" i="100" a="1"/>
  <c r="C26" i="100"/>
  <c r="H87" i="55"/>
  <c r="G1120" i="100" a="1"/>
  <c r="H34" i="55"/>
  <c r="D71" i="55"/>
  <c r="G951" i="100" a="1"/>
  <c r="G52" i="55"/>
  <c r="G56" i="100" a="1"/>
  <c r="G885" i="100" a="1"/>
  <c r="G182" i="100" a="1"/>
  <c r="E28" i="55"/>
  <c r="G69" i="55"/>
  <c r="G1255" i="100" a="1"/>
  <c r="G602" i="100" a="1"/>
  <c r="G229" i="100" a="1"/>
  <c r="G800" i="100" a="1"/>
  <c r="F38" i="55"/>
  <c r="G851" i="100" a="1"/>
  <c r="G326" i="100" a="1"/>
  <c r="G352" i="100" a="1"/>
  <c r="G378" i="100" a="1"/>
  <c r="G1161" i="100" a="1"/>
  <c r="G986" i="100" a="1"/>
  <c r="G859" i="100" a="1"/>
  <c r="G754" i="100" a="1"/>
  <c r="G83" i="55"/>
  <c r="F74" i="55"/>
  <c r="G1324" i="100" a="1"/>
  <c r="G825" i="100" a="1"/>
  <c r="G1068" i="100" a="1"/>
  <c r="G813" i="100" a="1"/>
  <c r="E61" i="55"/>
  <c r="G573" i="100" a="1"/>
  <c r="G1375" i="100" a="1"/>
  <c r="D82" i="55"/>
  <c r="G1226" i="100" a="1"/>
  <c r="F91" i="55"/>
  <c r="F30" i="55"/>
  <c r="G1476" i="100" a="1"/>
  <c r="G58" i="100" a="1"/>
  <c r="F44" i="55"/>
  <c r="I39" i="55"/>
  <c r="G54" i="55"/>
  <c r="F80" i="55"/>
  <c r="G281" i="100" a="1"/>
  <c r="H39" i="55"/>
  <c r="G429" i="100" a="1"/>
  <c r="G23" i="55"/>
  <c r="G111" i="100" a="1"/>
  <c r="G86" i="55"/>
  <c r="G918" i="100" a="1"/>
  <c r="D41" i="55"/>
  <c r="G1126" i="100" a="1"/>
  <c r="G1265" i="100" a="1"/>
  <c r="G982" i="100" a="1"/>
  <c r="G491" i="100" a="1"/>
  <c r="I29" i="55"/>
  <c r="G85" i="55"/>
  <c r="G895" i="100" a="1"/>
  <c r="G845" i="100" a="1"/>
  <c r="G1011" i="100" a="1"/>
  <c r="P34" i="100"/>
  <c r="G957" i="100" a="1"/>
  <c r="G286" i="100" a="1"/>
  <c r="G145" i="100" a="1"/>
  <c r="F89" i="55"/>
  <c r="G823" i="100" a="1"/>
  <c r="G502" i="100" a="1"/>
  <c r="G1117" i="100" a="1"/>
  <c r="E80" i="55"/>
  <c r="I57" i="55"/>
  <c r="G134" i="100" a="1"/>
  <c r="G254" i="100" a="1"/>
  <c r="B30" i="100"/>
  <c r="G1303" i="100" a="1"/>
  <c r="D23" i="55"/>
  <c r="G108" i="100" a="1"/>
  <c r="G500" i="100" a="1"/>
  <c r="G87" i="55"/>
  <c r="E75" i="55"/>
  <c r="G455" i="100" a="1"/>
  <c r="G480" i="100" a="1"/>
  <c r="G1290" i="100" a="1"/>
  <c r="G541" i="100" a="1"/>
  <c r="G892" i="100" a="1"/>
  <c r="G1041" i="100" a="1"/>
  <c r="G1122" i="100" a="1"/>
  <c r="G360" i="100" a="1"/>
  <c r="G181" i="100" a="1"/>
  <c r="I59" i="55"/>
  <c r="G420" i="100" a="1"/>
  <c r="D69" i="55"/>
  <c r="G123" i="100" a="1"/>
  <c r="G465" i="100" a="1"/>
  <c r="G148" i="100" a="1"/>
  <c r="G207" i="100" a="1"/>
  <c r="G739" i="100" a="1"/>
  <c r="D58" i="55"/>
  <c r="I41" i="55"/>
  <c r="G961" i="100" a="1"/>
  <c r="G857" i="100" a="1"/>
  <c r="G545" i="100" a="1"/>
  <c r="G44" i="100" a="1"/>
  <c r="G675" i="100" a="1"/>
  <c r="G1368" i="100" a="1"/>
  <c r="G357" i="100" a="1"/>
  <c r="I15" i="55"/>
  <c r="G627" i="100" a="1"/>
  <c r="D10" i="55"/>
  <c r="G1262" i="100" a="1"/>
  <c r="G1225" i="100" a="1"/>
  <c r="E35" i="55"/>
  <c r="G328" i="100" a="1"/>
  <c r="G626" i="100" a="1"/>
  <c r="G1227" i="100" a="1"/>
  <c r="H45" i="55"/>
  <c r="G1071" i="100" a="1"/>
  <c r="G1426" i="100" a="1"/>
  <c r="F37" i="55"/>
  <c r="G1144" i="100" a="1"/>
  <c r="I66" i="55"/>
  <c r="H85" i="55"/>
  <c r="G1434" i="100" a="1"/>
  <c r="G665" i="100" a="1"/>
  <c r="G1123" i="100" a="1"/>
  <c r="G476" i="100" a="1"/>
  <c r="G842" i="100" a="1"/>
  <c r="G1452" i="100" a="1"/>
  <c r="G866" i="100" a="1"/>
  <c r="G1135" i="100" a="1"/>
  <c r="G1234" i="100" a="1"/>
  <c r="I56" i="55"/>
  <c r="G1113" i="100" a="1"/>
  <c r="G197" i="100" a="1"/>
  <c r="G211" i="100" a="1"/>
  <c r="G1320" i="100" a="1"/>
  <c r="E92" i="55"/>
  <c r="G1464" i="100" a="1"/>
  <c r="G678" i="100" a="1"/>
  <c r="G159" i="100" a="1"/>
  <c r="G225" i="100" a="1"/>
  <c r="G770" i="100" a="1"/>
  <c r="G1377" i="100" a="1"/>
  <c r="G1469" i="100" a="1"/>
  <c r="G297" i="100" a="1"/>
  <c r="G419" i="100" a="1"/>
  <c r="G603" i="100" a="1"/>
  <c r="D46" i="55"/>
  <c r="G1010" i="100" a="1"/>
  <c r="I96" i="55"/>
  <c r="H28" i="55"/>
  <c r="G640" i="100" a="1"/>
  <c r="G82" i="100" a="1"/>
  <c r="G832" i="100" a="1"/>
  <c r="D80" i="55"/>
  <c r="G953" i="100" a="1"/>
  <c r="G37" i="55"/>
  <c r="I78" i="55"/>
  <c r="G218" i="100" a="1"/>
  <c r="H26" i="55"/>
  <c r="G1458" i="100" a="1"/>
  <c r="G539" i="100" a="1"/>
  <c r="G130" i="100" a="1"/>
  <c r="F39" i="55"/>
  <c r="G1386" i="100" a="1"/>
  <c r="H43" i="55"/>
  <c r="E20" i="55"/>
  <c r="B32" i="100"/>
  <c r="I54" i="55"/>
  <c r="G53" i="100" a="1"/>
  <c r="G1313" i="100" a="1"/>
  <c r="G66" i="100" a="1"/>
  <c r="E9" i="55"/>
  <c r="G331" i="100" a="1"/>
  <c r="G1188" i="100" a="1"/>
  <c r="G1217" i="100" a="1"/>
  <c r="F46" i="55"/>
  <c r="G1044" i="100" a="1"/>
  <c r="G63" i="100" a="1"/>
  <c r="I49" i="55"/>
  <c r="G1370" i="100" a="1"/>
  <c r="G1289" i="100" a="1"/>
  <c r="G446" i="100" a="1"/>
  <c r="G1018" i="100" a="1"/>
  <c r="G94" i="100" a="1"/>
  <c r="H46" i="55"/>
  <c r="G564" i="100" a="1"/>
  <c r="D34" i="55"/>
  <c r="G887" i="100" a="1"/>
  <c r="G316" i="100" a="1"/>
  <c r="G861" i="100" a="1"/>
  <c r="G231" i="100" a="1"/>
  <c r="G132" i="100" a="1"/>
  <c r="P30" i="100"/>
  <c r="F48" i="55"/>
  <c r="G1131" i="100" a="1"/>
  <c r="G375" i="100" a="1"/>
  <c r="G914" i="100" a="1"/>
  <c r="G972" i="100" a="1"/>
  <c r="G445" i="100" a="1"/>
  <c r="G471" i="100" a="1"/>
  <c r="G968" i="100" a="1"/>
  <c r="G858" i="100" a="1"/>
  <c r="G164" i="100" a="1"/>
  <c r="G1140" i="100" a="1"/>
  <c r="G483" i="100" a="1"/>
  <c r="D28" i="55"/>
  <c r="G662" i="100" a="1"/>
  <c r="H67" i="55"/>
  <c r="G43" i="55"/>
  <c r="E67" i="55"/>
  <c r="G222" i="100" a="1"/>
  <c r="G876" i="100" a="1"/>
  <c r="G200" i="100" a="1"/>
  <c r="D92" i="55"/>
  <c r="G959" i="100" a="1"/>
  <c r="G674" i="100" a="1"/>
  <c r="G1091" i="100" a="1"/>
  <c r="G1407" i="100" a="1"/>
  <c r="F85" i="55"/>
  <c r="G334" i="100" a="1"/>
  <c r="G257" i="100" a="1"/>
  <c r="G206" i="100" a="1"/>
  <c r="G251" i="100" a="1"/>
  <c r="G999" i="100" a="1"/>
  <c r="D59" i="55"/>
  <c r="D20" i="55"/>
  <c r="G542" i="100" a="1"/>
  <c r="G1109" i="100" a="1"/>
  <c r="G781" i="100" a="1"/>
  <c r="G406" i="100" a="1"/>
  <c r="H92" i="55"/>
  <c r="E59" i="55"/>
  <c r="G29" i="100" a="1"/>
  <c r="G418" i="100" a="1"/>
  <c r="F79" i="55"/>
  <c r="G1356" i="100" a="1"/>
  <c r="G321" i="100" a="1"/>
  <c r="G416" i="100" a="1"/>
  <c r="G743" i="100" a="1"/>
  <c r="F31" i="55"/>
  <c r="G1261" i="100" a="1"/>
  <c r="E60" i="55"/>
  <c r="H19" i="1"/>
  <c r="G151" i="100" a="1"/>
  <c r="G34" i="100" a="1"/>
  <c r="G282" i="100" a="1"/>
  <c r="G1222" i="100" a="1"/>
  <c r="G322" i="100" a="1"/>
  <c r="G1173" i="100" a="1"/>
  <c r="C24" i="100"/>
  <c r="G83" i="100" a="1"/>
  <c r="G18" i="55"/>
  <c r="G768" i="100" a="1"/>
  <c r="G686" i="100" a="1"/>
  <c r="G1193" i="100" a="1"/>
  <c r="H55" i="55"/>
  <c r="G990" i="100" a="1"/>
  <c r="E83" i="55"/>
  <c r="I53" i="55"/>
  <c r="G954" i="100" a="1"/>
  <c r="G305" i="100" a="1"/>
  <c r="G798" i="100" a="1"/>
  <c r="G259" i="100" a="1"/>
  <c r="G1366" i="100" a="1"/>
  <c r="G719" i="100" a="1"/>
  <c r="G852" i="100" a="1"/>
  <c r="G1446" i="100" a="1"/>
  <c r="G710" i="100" a="1"/>
  <c r="G1094" i="100" a="1"/>
  <c r="G663" i="100" a="1"/>
  <c r="E26" i="55"/>
  <c r="D24" i="100"/>
  <c r="G724" i="100" a="1"/>
  <c r="G1061" i="100" a="1"/>
  <c r="G199" i="100" a="1"/>
  <c r="G1341" i="100" a="1"/>
  <c r="G1310" i="100" a="1"/>
  <c r="G1296" i="100" a="1"/>
  <c r="E70" i="55"/>
  <c r="G236" i="100" a="1"/>
  <c r="P35" i="100"/>
  <c r="G534" i="100" a="1"/>
  <c r="G684" i="100" a="1"/>
  <c r="G327" i="100" a="1"/>
  <c r="F78" i="55"/>
  <c r="G36" i="100" a="1"/>
  <c r="G399" i="100" a="1"/>
  <c r="E56" i="55"/>
  <c r="G1287" i="100" a="1"/>
  <c r="G589" i="100" a="1"/>
  <c r="G1300" i="100" a="1"/>
  <c r="G992" i="100" a="1"/>
  <c r="I51" i="55"/>
  <c r="G1028" i="100" a="1"/>
  <c r="F9" i="55"/>
  <c r="G1096" i="100" a="1"/>
  <c r="G1178" i="100" a="1"/>
  <c r="G599" i="100" a="1"/>
  <c r="G1005" i="100" a="1"/>
  <c r="G960" i="100" a="1"/>
  <c r="G63" i="55"/>
  <c r="I45" i="55"/>
  <c r="G656" i="100" a="1"/>
  <c r="G682" i="100" a="1"/>
  <c r="G1073" i="100" a="1"/>
  <c r="G830" i="100" a="1"/>
  <c r="G59" i="100" a="1"/>
  <c r="G533" i="100" a="1"/>
  <c r="G494" i="100" a="1"/>
  <c r="G129" i="100" a="1"/>
  <c r="G817" i="100" a="1"/>
  <c r="G1039" i="100" a="1"/>
  <c r="G194" i="100" a="1"/>
  <c r="G922" i="100" a="1"/>
  <c r="G878" i="100" a="1"/>
  <c r="D22" i="55"/>
  <c r="G1328" i="100" a="1"/>
  <c r="G1344" i="100" a="1"/>
  <c r="G942" i="100" a="1"/>
  <c r="D56" i="55"/>
  <c r="G654" i="100" a="1"/>
  <c r="G744" i="100" a="1"/>
  <c r="G428" i="100" a="1"/>
  <c r="G705" i="100" a="1"/>
  <c r="G198" i="100" a="1"/>
  <c r="G1254" i="100" a="1"/>
  <c r="G1192" i="100" a="1"/>
  <c r="G433" i="100" a="1"/>
  <c r="G335" i="100" a="1"/>
  <c r="G37" i="100" a="1"/>
  <c r="G1471" i="100" a="1"/>
  <c r="G838" i="100" a="1"/>
  <c r="G782" i="100" a="1"/>
  <c r="G101" i="100" a="1"/>
  <c r="G1167" i="100" a="1"/>
  <c r="I42" i="55"/>
  <c r="F43" i="55"/>
  <c r="H58" i="55"/>
  <c r="G1477" i="100" a="1"/>
  <c r="G1093" i="100" a="1"/>
  <c r="E85" i="55"/>
  <c r="G61" i="55"/>
  <c r="G99" i="100" a="1"/>
  <c r="G1301" i="100" a="1"/>
  <c r="G1457" i="100" a="1"/>
  <c r="B31" i="100"/>
  <c r="G1380" i="100" a="1"/>
  <c r="H29" i="55"/>
  <c r="G499" i="100" a="1"/>
  <c r="F54" i="55"/>
  <c r="G421" i="100" a="1"/>
  <c r="G934" i="100" a="1"/>
  <c r="H89" i="55"/>
  <c r="G175" i="100" a="1"/>
  <c r="I79" i="55"/>
  <c r="G1035" i="100" a="1"/>
  <c r="G1146" i="100" a="1"/>
  <c r="G398" i="100" a="1"/>
  <c r="G65" i="100" a="1"/>
  <c r="G1275" i="100" a="1"/>
  <c r="G1118" i="100" a="1"/>
  <c r="G1181" i="100" a="1"/>
  <c r="H71" i="55"/>
  <c r="G958" i="100" a="1"/>
  <c r="G23" i="100" a="1"/>
  <c r="G1493" i="100" a="1"/>
  <c r="G1306" i="100" a="1"/>
  <c r="D38" i="55"/>
  <c r="E81" i="55"/>
  <c r="H60" i="55"/>
  <c r="H48" i="55"/>
  <c r="G298" i="100" a="1"/>
  <c r="B24" i="100"/>
  <c r="G390" i="100" a="1"/>
  <c r="G382" i="100" a="1"/>
  <c r="G15" i="55"/>
  <c r="G1121" i="100" a="1"/>
  <c r="G126" i="100" a="1"/>
  <c r="G413" i="100" a="1"/>
  <c r="G292" i="100" a="1"/>
  <c r="G1314" i="100" a="1"/>
  <c r="I77" i="55"/>
  <c r="I11" i="55"/>
  <c r="D50" i="55"/>
  <c r="G670" i="100" a="1"/>
  <c r="G925" i="100" a="1"/>
  <c r="G1080" i="100" a="1"/>
  <c r="G168" i="100" a="1"/>
  <c r="G625" i="100" a="1"/>
  <c r="G1160" i="100" a="1"/>
  <c r="I80" i="55"/>
  <c r="G380" i="100" a="1"/>
  <c r="G1466" i="100" a="1"/>
  <c r="H47" i="55"/>
  <c r="G1431" i="100" a="1"/>
  <c r="F56" i="55"/>
  <c r="G62" i="55"/>
  <c r="G659" i="100" a="1"/>
  <c r="G93" i="100" a="1"/>
  <c r="D45" i="55"/>
  <c r="G1179" i="100" a="1"/>
  <c r="G411" i="100" a="1"/>
  <c r="G1149" i="100" a="1"/>
  <c r="I14" i="55"/>
  <c r="G456" i="100" a="1"/>
  <c r="F63" i="55"/>
  <c r="G155" i="100" a="1"/>
  <c r="H13" i="1"/>
  <c r="H14" i="55"/>
  <c r="G1387" i="100" a="1"/>
  <c r="G1229" i="100" a="1"/>
  <c r="H84" i="55"/>
  <c r="G394" i="100" a="1"/>
  <c r="G733" i="100" a="1"/>
  <c r="G149" i="100" a="1"/>
  <c r="G1058" i="100" a="1"/>
  <c r="I22" i="55"/>
  <c r="G1352" i="100" a="1"/>
  <c r="F95" i="55"/>
  <c r="G1164" i="100" a="1"/>
  <c r="G1183" i="100" a="1"/>
  <c r="G606" i="100" a="1"/>
  <c r="D33" i="55"/>
  <c r="G312" i="100" a="1"/>
  <c r="G1405" i="100" a="1"/>
  <c r="F66" i="55"/>
  <c r="I17" i="55"/>
  <c r="G142" i="100" a="1"/>
  <c r="G1006" i="100" a="1"/>
  <c r="I43" i="55"/>
  <c r="F57" i="55"/>
  <c r="G160" i="100" a="1"/>
  <c r="G1106" i="100" a="1"/>
  <c r="G1383" i="100" a="1"/>
  <c r="E96" i="55"/>
  <c r="E36" i="55"/>
  <c r="F22" i="55"/>
  <c r="G1185" i="100" a="1"/>
  <c r="I95" i="55"/>
  <c r="G473" i="100" a="1"/>
  <c r="G1417" i="100" a="1"/>
  <c r="E48" i="55"/>
  <c r="F52" i="55"/>
  <c r="E76" i="55"/>
  <c r="G1441" i="100" a="1"/>
  <c r="G978" i="100" a="1"/>
  <c r="G604" i="100" a="1"/>
  <c r="G566" i="100" a="1"/>
  <c r="G51" i="55"/>
  <c r="F34" i="55"/>
  <c r="G963" i="100" a="1"/>
  <c r="G713" i="100" a="1"/>
  <c r="G528" i="100" a="1"/>
  <c r="G554" i="100" a="1"/>
  <c r="G927" i="100" a="1"/>
  <c r="I47" i="55"/>
  <c r="G291" i="100" a="1"/>
  <c r="I40" i="55"/>
  <c r="G766" i="100" a="1"/>
  <c r="G834" i="100" a="1"/>
  <c r="G843" i="100" a="1"/>
  <c r="G872" i="100" a="1"/>
  <c r="G1308" i="100" a="1"/>
  <c r="G827" i="100" a="1"/>
  <c r="G1163" i="100" a="1"/>
  <c r="G1338" i="100" a="1"/>
  <c r="C34" i="100"/>
  <c r="G1042" i="100" a="1"/>
  <c r="G30" i="55"/>
  <c r="G690" i="100" a="1"/>
  <c r="G395" i="100" a="1"/>
  <c r="G947" i="100" a="1"/>
  <c r="G976" i="100" a="1"/>
  <c r="I23" i="55"/>
  <c r="E58" i="55"/>
  <c r="G1285" i="100" a="1"/>
  <c r="F62" i="55"/>
  <c r="G1359" i="100" a="1"/>
  <c r="G450" i="100" a="1"/>
  <c r="G1108" i="100" a="1"/>
  <c r="H59" i="55"/>
  <c r="G1038" i="100" a="1"/>
  <c r="G1326" i="100" a="1"/>
  <c r="G332" i="100" a="1"/>
  <c r="G72" i="55"/>
  <c r="G323" i="100" a="1"/>
  <c r="E53" i="55"/>
  <c r="G1199" i="100" a="1"/>
  <c r="G1340" i="100" a="1"/>
  <c r="G247" i="100" a="1"/>
  <c r="G1111" i="100" a="1"/>
  <c r="G776" i="100" a="1"/>
  <c r="D91" i="55"/>
  <c r="G809" i="100" a="1"/>
  <c r="G1009" i="100" a="1"/>
  <c r="G877" i="100" a="1"/>
  <c r="G1248" i="100" a="1"/>
  <c r="G1245" i="100" a="1"/>
  <c r="G1286" i="100" a="1"/>
  <c r="G96" i="55"/>
  <c r="G1461" i="100" a="1"/>
  <c r="F32" i="55"/>
  <c r="G1282" i="100" a="1"/>
  <c r="G576" i="100" a="1"/>
  <c r="G1412" i="100" a="1"/>
  <c r="G688" i="100" a="1"/>
  <c r="G144" i="100" a="1"/>
  <c r="G1465" i="100" a="1"/>
  <c r="E55" i="55"/>
  <c r="I85" i="55"/>
  <c r="E14" i="55"/>
  <c r="G275" i="100" a="1"/>
  <c r="G711" i="100" a="1"/>
  <c r="G577" i="100" a="1"/>
  <c r="G708" i="100" a="1"/>
  <c r="G196" i="100" a="1"/>
  <c r="G329" i="100" a="1"/>
  <c r="E22" i="55"/>
  <c r="G634" i="100" a="1"/>
  <c r="G424" i="100" a="1"/>
  <c r="G1057" i="100" a="1"/>
  <c r="G241" i="100" a="1"/>
  <c r="G373" i="100" a="1"/>
  <c r="G568" i="100" a="1"/>
  <c r="D78" i="55"/>
  <c r="G97" i="55"/>
  <c r="G1142" i="100" a="1"/>
  <c r="G127" i="100" a="1"/>
  <c r="G886" i="100" a="1"/>
  <c r="G683" i="100" a="1"/>
  <c r="G250" i="100" a="1"/>
  <c r="G89" i="100" a="1"/>
  <c r="G397" i="100" a="1"/>
  <c r="G607" i="100" a="1"/>
  <c r="G515" i="100" a="1"/>
  <c r="G1190" i="100" a="1"/>
  <c r="G904" i="100" a="1"/>
  <c r="G1145" i="100" a="1"/>
  <c r="F84" i="55"/>
  <c r="G342" i="100" a="1"/>
  <c r="G588" i="100" a="1"/>
  <c r="G613" i="100" a="1"/>
  <c r="G1428" i="100" a="1"/>
  <c r="G1158" i="100" a="1"/>
  <c r="G1023" i="100" a="1"/>
  <c r="G280" i="100" a="1"/>
  <c r="G1316" i="100" a="1"/>
  <c r="G401" i="100" a="1"/>
  <c r="G1354" i="100" a="1"/>
  <c r="G546" i="100" a="1"/>
  <c r="G185" i="100" a="1"/>
  <c r="G837" i="100" a="1"/>
  <c r="H18" i="55"/>
  <c r="H27" i="55"/>
  <c r="G716" i="100" a="1"/>
  <c r="G833" i="100" a="1"/>
  <c r="G956" i="100" a="1"/>
  <c r="G1381" i="100" a="1"/>
  <c r="G572" i="100" a="1"/>
  <c r="G166" i="100" a="1"/>
  <c r="G1097" i="100" a="1"/>
  <c r="F16" i="55"/>
  <c r="F65" i="55"/>
  <c r="G703" i="100" a="1"/>
  <c r="G524" i="100" a="1"/>
  <c r="G1141" i="100" a="1"/>
  <c r="D87" i="55"/>
  <c r="G481" i="100" a="1"/>
  <c r="G791" i="100" a="1"/>
  <c r="G691" i="100" a="1"/>
  <c r="G150" i="100" a="1"/>
  <c r="G157" i="100" a="1"/>
  <c r="G514" i="100" a="1"/>
  <c r="G439" i="100" a="1"/>
  <c r="G1104" i="100" a="1"/>
  <c r="G657" i="100" a="1"/>
  <c r="G1233" i="100" a="1"/>
  <c r="G285" i="100" a="1"/>
  <c r="G1367" i="100" a="1"/>
  <c r="F49" i="55"/>
  <c r="F47" i="55"/>
  <c r="D31" i="55"/>
  <c r="D24" i="55"/>
  <c r="F93" i="55"/>
  <c r="G930" i="100" a="1"/>
  <c r="H74" i="55"/>
  <c r="G1043" i="100" a="1"/>
  <c r="G521" i="100" a="1"/>
  <c r="G1212" i="100" a="1"/>
  <c r="G311" i="100" a="1"/>
  <c r="B33" i="100"/>
  <c r="D68" i="55"/>
  <c r="G143" i="100" a="1"/>
  <c r="G909" i="100" a="1"/>
  <c r="G835" i="100" a="1"/>
  <c r="F23" i="55"/>
  <c r="G933" i="100" a="1"/>
  <c r="G320" i="100" a="1"/>
  <c r="D74" i="55"/>
  <c r="E86" i="55"/>
  <c r="G765" i="100" a="1"/>
  <c r="G802" i="100" a="1"/>
  <c r="G318" i="100" a="1"/>
  <c r="G687" i="100" a="1"/>
  <c r="G1030" i="100" a="1"/>
  <c r="G558" i="100" a="1"/>
  <c r="H68" i="55"/>
  <c r="G107" i="100" a="1"/>
  <c r="G1031" i="100" a="1"/>
  <c r="G235" i="100" a="1"/>
  <c r="D76" i="55"/>
  <c r="G846" i="100" a="1"/>
  <c r="G423" i="100" a="1"/>
  <c r="G233" i="100" a="1"/>
  <c r="H36" i="55"/>
  <c r="I21" i="55"/>
  <c r="G536" i="100" a="1"/>
  <c r="G122" i="100" a="1"/>
  <c r="G586" i="100" a="1"/>
  <c r="G544" i="100" a="1"/>
  <c r="G899" i="100" a="1"/>
  <c r="G1045" i="100" a="1"/>
  <c r="G24" i="55"/>
  <c r="G664" i="100" a="1"/>
  <c r="G209" i="100" a="1"/>
  <c r="G950" i="100" a="1"/>
  <c r="G1098" i="100" a="1"/>
  <c r="G269" i="100" a="1"/>
  <c r="G730" i="100" a="1"/>
  <c r="G772" i="100" a="1"/>
  <c r="G706" i="100" a="1"/>
  <c r="G47" i="55"/>
  <c r="C21" i="100"/>
  <c r="G459" i="100" a="1"/>
  <c r="H10" i="55"/>
  <c r="G762" i="100" a="1"/>
  <c r="G1304" i="100" a="1"/>
  <c r="G975" i="100" a="1"/>
  <c r="I62" i="55"/>
  <c r="H21" i="55"/>
  <c r="H15" i="55"/>
  <c r="G441" i="100" a="1"/>
  <c r="H31" i="55"/>
  <c r="G75" i="100" a="1"/>
  <c r="E12" i="55"/>
  <c r="G1361" i="100" a="1"/>
  <c r="E54" i="55"/>
  <c r="B27" i="100"/>
  <c r="G48" i="100" a="1"/>
  <c r="G1472" i="100" a="1"/>
  <c r="F10" i="55"/>
  <c r="G230" i="100" a="1"/>
  <c r="G80" i="100" a="1"/>
  <c r="G1460" i="100" a="1"/>
  <c r="G203" i="100" a="1"/>
  <c r="G642" i="100" a="1"/>
  <c r="G1483" i="100" a="1"/>
  <c r="F92" i="55"/>
  <c r="I30" i="55"/>
  <c r="G234" i="100" a="1"/>
  <c r="F36" i="55"/>
  <c r="G125" i="100" a="1"/>
  <c r="G25" i="100" a="1"/>
  <c r="G1427" i="100" a="1"/>
  <c r="F24" i="55"/>
  <c r="G249" i="100" a="1"/>
  <c r="G653" i="100" a="1"/>
  <c r="I81" i="55"/>
  <c r="G638" i="100" a="1"/>
  <c r="G228" i="100" a="1"/>
  <c r="G1001" i="100" a="1"/>
  <c r="G641" i="100" a="1"/>
  <c r="G1105" i="100" a="1"/>
  <c r="G204" i="100" a="1"/>
  <c r="G793" i="100" a="1"/>
  <c r="G253" i="100" a="1"/>
  <c r="E71" i="55"/>
  <c r="G1363" i="100" a="1"/>
  <c r="G1194" i="100" a="1"/>
  <c r="G98" i="100" a="1"/>
  <c r="G1378" i="100" a="1"/>
  <c r="I73" i="55"/>
  <c r="G27" i="100" a="1"/>
  <c r="I89" i="55"/>
  <c r="D13" i="55"/>
  <c r="G503" i="100" a="1"/>
  <c r="G366" i="100" a="1"/>
  <c r="G1319" i="100" a="1"/>
  <c r="G648" i="100" a="1"/>
  <c r="G1077" i="100" a="1"/>
  <c r="G511" i="100" a="1"/>
  <c r="G495" i="100" a="1"/>
  <c r="G294" i="100" a="1"/>
  <c r="G1252" i="100" a="1"/>
  <c r="G167" i="100" a="1"/>
  <c r="G313" i="100" a="1"/>
  <c r="G519" i="100" a="1"/>
  <c r="G36" i="55"/>
  <c r="G77" i="100" a="1"/>
  <c r="G274" i="100" a="1"/>
  <c r="G246" i="100" a="1"/>
  <c r="G97" i="100" a="1"/>
  <c r="H49" i="55"/>
  <c r="G780" i="100" a="1"/>
  <c r="G92" i="100" a="1"/>
  <c r="G944" i="100" a="1"/>
  <c r="G79" i="55"/>
  <c r="G595" i="100" a="1"/>
  <c r="G1153" i="100" a="1"/>
  <c r="G452" i="100" a="1"/>
  <c r="D35" i="100"/>
  <c r="G1309" i="100" a="1"/>
  <c r="G96" i="100" a="1"/>
  <c r="G535" i="100" a="1"/>
  <c r="H23" i="55"/>
  <c r="G58" i="55"/>
  <c r="G1205" i="100" a="1"/>
  <c r="E44" i="55"/>
  <c r="G1473" i="100" a="1"/>
  <c r="G722" i="100" a="1"/>
  <c r="D89" i="55"/>
  <c r="G359" i="100" a="1"/>
  <c r="G1346" i="100" a="1"/>
  <c r="G355" i="100" a="1"/>
  <c r="G520" i="100" a="1"/>
  <c r="G1362" i="100" a="1"/>
  <c r="G924" i="100" a="1"/>
  <c r="G16" i="55"/>
  <c r="D62" i="55"/>
  <c r="G616" i="100" a="1"/>
  <c r="G248" i="100" a="1"/>
  <c r="G1418" i="100" a="1"/>
  <c r="G879" i="100" a="1"/>
  <c r="G1485" i="100" a="1"/>
  <c r="H42" i="55"/>
  <c r="G814" i="100" a="1"/>
  <c r="I35" i="55"/>
  <c r="G808" i="100" a="1"/>
  <c r="G897" i="100" a="1"/>
  <c r="G258" i="100" a="1"/>
  <c r="G407" i="100" a="1"/>
  <c r="G40" i="55"/>
  <c r="G699" i="100" a="1"/>
  <c r="D40" i="55"/>
  <c r="G10" i="55"/>
  <c r="G474" i="100" a="1"/>
  <c r="G1156" i="100" a="1"/>
  <c r="G848" i="100" a="1"/>
  <c r="G53" i="55"/>
  <c r="G84" i="55"/>
  <c r="G874" i="100" a="1"/>
  <c r="G461" i="100" a="1"/>
  <c r="G1358" i="100" a="1"/>
  <c r="G47" i="100" a="1"/>
  <c r="H80" i="55"/>
  <c r="G176" i="100" a="1"/>
  <c r="G771" i="100" a="1"/>
  <c r="G435" i="100" a="1"/>
  <c r="G161" i="100" a="1"/>
  <c r="G575" i="100" a="1"/>
  <c r="H25" i="55"/>
  <c r="G353" i="100" a="1"/>
  <c r="G1184" i="100" a="1"/>
  <c r="G1268" i="100" a="1"/>
  <c r="G622" i="100" a="1"/>
  <c r="G1372" i="100" a="1"/>
  <c r="D72" i="55"/>
  <c r="G598" i="100" a="1"/>
  <c r="G427" i="100" a="1"/>
  <c r="G735" i="100" a="1"/>
  <c r="G33" i="100" a="1"/>
  <c r="G68" i="55"/>
  <c r="G1421" i="100" a="1"/>
  <c r="G354" i="100" a="1"/>
  <c r="F19" i="55"/>
  <c r="D21" i="100"/>
  <c r="G32" i="100" a="1"/>
  <c r="G112" i="100" a="1"/>
  <c r="G490" i="100" a="1"/>
  <c r="D25" i="55"/>
  <c r="D36" i="55"/>
  <c r="G124" i="100" a="1"/>
  <c r="I9" i="55"/>
  <c r="E18" i="55"/>
  <c r="G1220" i="100" a="1"/>
  <c r="E49" i="55"/>
  <c r="D81" i="55"/>
  <c r="G1329" i="100" a="1"/>
  <c r="D57" i="55"/>
  <c r="G60" i="100" a="1"/>
  <c r="G26" i="100" a="1"/>
  <c r="H65" i="55"/>
  <c r="H19" i="55"/>
  <c r="G426" i="100" a="1"/>
  <c r="E82" i="55"/>
  <c r="G1139" i="100" a="1"/>
  <c r="G371" i="100" a="1"/>
  <c r="G1087" i="100" a="1"/>
  <c r="G205" i="100" a="1"/>
  <c r="F70" i="55"/>
  <c r="G1033" i="100" a="1"/>
  <c r="I91" i="55"/>
  <c r="G1294" i="100" a="1"/>
  <c r="G1439" i="100" a="1"/>
  <c r="G551" i="100" a="1"/>
  <c r="G1210" i="100" a="1"/>
  <c r="G32" i="55"/>
  <c r="F67" i="55"/>
  <c r="G1389" i="100" a="1"/>
  <c r="G1115" i="100" a="1"/>
  <c r="G1436" i="100" a="1"/>
  <c r="G138" i="100" a="1"/>
  <c r="G1376" i="100" a="1"/>
  <c r="G80" i="55"/>
  <c r="G91" i="55"/>
  <c r="G340" i="100" a="1"/>
  <c r="G409" i="100" a="1"/>
  <c r="G295" i="100" a="1"/>
  <c r="E29" i="55"/>
  <c r="G824" i="100" a="1"/>
  <c r="D60" i="55"/>
  <c r="G75" i="55"/>
  <c r="G680" i="100" a="1"/>
  <c r="G728" i="100" a="1"/>
  <c r="D97" i="55"/>
  <c r="G752" i="100" a="1"/>
  <c r="I24" i="55"/>
  <c r="G1270" i="100" a="1"/>
  <c r="G860" i="100" a="1"/>
  <c r="G1174" i="100" a="1"/>
  <c r="G811" i="100" a="1"/>
  <c r="G28" i="100" a="1"/>
  <c r="G1440" i="100" a="1"/>
  <c r="G118" i="100" a="1"/>
  <c r="H50" i="55"/>
  <c r="G584" i="100" a="1"/>
  <c r="E77" i="55"/>
  <c r="G187" i="100" a="1"/>
  <c r="F72" i="55"/>
  <c r="G1349" i="100" a="1"/>
  <c r="G33" i="55"/>
  <c r="G319" i="100" a="1"/>
  <c r="G1101" i="100" a="1"/>
  <c r="E52" i="55"/>
  <c r="G1065" i="100" a="1"/>
  <c r="G1494" i="100" a="1"/>
  <c r="G1432" i="100" a="1"/>
  <c r="G668" i="100" a="1"/>
  <c r="G402" i="100" a="1"/>
  <c r="G146" i="100" a="1"/>
  <c r="G383" i="100" a="1"/>
  <c r="G1323" i="100" a="1"/>
  <c r="G14" i="55"/>
  <c r="P36" i="100"/>
  <c r="G1186" i="100" a="1"/>
  <c r="H52" i="55"/>
  <c r="G512" i="100" a="1"/>
  <c r="G1411" i="100" a="1"/>
  <c r="E64" i="55"/>
  <c r="G45" i="55"/>
  <c r="G596" i="100" a="1"/>
  <c r="G883" i="100" a="1"/>
  <c r="G1067" i="100" a="1"/>
  <c r="G962" i="100" a="1"/>
  <c r="G174" i="100" a="1"/>
  <c r="G646" i="100" a="1"/>
  <c r="G1003" i="100" a="1"/>
  <c r="I25" i="55"/>
  <c r="G1487" i="100" a="1"/>
  <c r="G658" i="100" a="1"/>
  <c r="G1347" i="100" a="1"/>
  <c r="G1497" i="100" a="1"/>
  <c r="G1154" i="100" a="1"/>
  <c r="G989" i="100" a="1"/>
  <c r="G1107" i="100" a="1"/>
  <c r="G243" i="100" a="1"/>
  <c r="G725" i="100" a="1"/>
  <c r="H16" i="1"/>
  <c r="G302" i="100" a="1"/>
  <c r="G759" i="100" a="1"/>
  <c r="G578" i="100" a="1"/>
  <c r="G64" i="100" a="1"/>
  <c r="G750" i="100" a="1"/>
  <c r="G1015" i="100" a="1"/>
  <c r="G434" i="100" a="1"/>
  <c r="G1046" i="100" a="1"/>
  <c r="D39" i="55"/>
  <c r="D28" i="100"/>
  <c r="F81" i="55"/>
  <c r="D35" i="55"/>
  <c r="G215" i="100" a="1"/>
  <c r="D93" i="55"/>
  <c r="G466" i="100" a="1"/>
  <c r="G90" i="55"/>
  <c r="G1008" i="100" a="1"/>
  <c r="G967" i="100" a="1"/>
  <c r="G901" i="100" a="1"/>
  <c r="G1182" i="100" a="1"/>
  <c r="G630" i="100" a="1"/>
  <c r="G1496" i="100" a="1"/>
  <c r="G279" i="100" a="1"/>
  <c r="G523" i="100" a="1"/>
  <c r="G777" i="100" a="1"/>
  <c r="G1468" i="100" a="1"/>
  <c r="G443" i="100" a="1"/>
  <c r="G611" i="100" a="1"/>
  <c r="D75" i="55"/>
  <c r="G696" i="100" a="1"/>
  <c r="G284" i="100" a="1"/>
  <c r="H30" i="55"/>
  <c r="F27" i="55"/>
  <c r="G306" i="100" a="1"/>
  <c r="G1250" i="100" a="1"/>
  <c r="G801" i="100" a="1"/>
  <c r="G492" i="100" a="1"/>
  <c r="I18" i="55"/>
  <c r="G1337" i="100" a="1"/>
  <c r="F59" i="55"/>
  <c r="G1054" i="100" a="1"/>
  <c r="H69" i="55"/>
  <c r="G309" i="100" a="1"/>
  <c r="H13" i="55"/>
  <c r="G74" i="55"/>
  <c r="F60" i="55"/>
  <c r="G807" i="100" a="1"/>
  <c r="G1086" i="100" a="1"/>
  <c r="G617" i="100" a="1"/>
  <c r="G345" i="100" a="1"/>
  <c r="G594" i="100" a="1"/>
  <c r="G232" i="100" a="1"/>
  <c r="G501" i="100" a="1"/>
  <c r="G172" i="100" a="1"/>
  <c r="G393" i="100" a="1"/>
  <c r="F64" i="55"/>
  <c r="G479" i="100" a="1"/>
  <c r="F77" i="55"/>
  <c r="H9" i="55"/>
  <c r="P32" i="100"/>
  <c r="I31" i="55"/>
  <c r="G273" i="100" a="1"/>
  <c r="G753" i="100" a="1"/>
  <c r="G1249" i="100" a="1"/>
  <c r="G457" i="100" a="1"/>
  <c r="G337" i="100" a="1"/>
  <c r="G1187" i="100" a="1"/>
  <c r="G51" i="100" a="1"/>
  <c r="G945" i="100" a="1"/>
  <c r="D47" i="55"/>
  <c r="G220" i="100" a="1"/>
  <c r="G655" i="100" a="1"/>
  <c r="G769" i="100" a="1"/>
  <c r="G1357" i="100" a="1"/>
  <c r="E13" i="55"/>
  <c r="H90" i="55"/>
  <c r="G1079" i="100" a="1"/>
  <c r="G615" i="100" a="1"/>
  <c r="G38" i="100" a="1"/>
  <c r="G723" i="100" a="1"/>
  <c r="G1132" i="100" a="1"/>
  <c r="G39" i="100" a="1"/>
  <c r="G916" i="100" a="1"/>
  <c r="H94" i="55"/>
  <c r="E51" i="55"/>
  <c r="G1379" i="100" a="1"/>
  <c r="F90" i="55"/>
  <c r="G88" i="100" a="1"/>
  <c r="G1330" i="100" a="1"/>
  <c r="B25" i="100"/>
  <c r="G855" i="100" a="1"/>
  <c r="G955" i="100" a="1"/>
  <c r="I68" i="55"/>
  <c r="I36" i="55"/>
  <c r="G797" i="100" a="1"/>
  <c r="G1085" i="100" a="1"/>
  <c r="G1449" i="100" a="1"/>
  <c r="H51" i="55"/>
  <c r="H41" i="55"/>
  <c r="G349" i="100" a="1"/>
  <c r="G244" i="100" a="1"/>
  <c r="G408" i="100" a="1"/>
  <c r="G57" i="55"/>
  <c r="G255" i="100" a="1"/>
  <c r="G1393" i="100" a="1"/>
  <c r="G223" i="100" a="1"/>
  <c r="G570" i="100" a="1"/>
  <c r="G1266" i="100" a="1"/>
  <c r="G850" i="100" a="1"/>
  <c r="G213" i="100" a="1"/>
  <c r="G1014" i="100" a="1"/>
  <c r="F33" i="55"/>
  <c r="G786" i="100" a="1"/>
  <c r="G27" i="55"/>
  <c r="I50" i="55"/>
  <c r="E93" i="55"/>
  <c r="G721" i="100" a="1"/>
  <c r="G21" i="55"/>
  <c r="G1200" i="100" a="1"/>
  <c r="G1400" i="100" a="1"/>
  <c r="G50" i="100" a="1"/>
  <c r="D77" i="55"/>
  <c r="G128" i="100" a="1"/>
  <c r="I72" i="55"/>
  <c r="G856" i="100" a="1"/>
  <c r="E50" i="55"/>
  <c r="F55" i="55"/>
  <c r="G1214" i="100" a="1"/>
  <c r="G240" i="100" a="1"/>
  <c r="G749" i="100" a="1"/>
  <c r="G854" i="100" a="1"/>
  <c r="G1419" i="100" a="1"/>
  <c r="D53" i="55"/>
  <c r="G1070" i="100" a="1"/>
  <c r="G1267" i="100" a="1"/>
  <c r="G939" i="100" a="1"/>
  <c r="G1138" i="100" a="1"/>
  <c r="G89" i="55"/>
  <c r="G1486" i="100" a="1"/>
  <c r="H57" i="55"/>
  <c r="E69" i="55"/>
  <c r="D49" i="55"/>
  <c r="D22" i="100"/>
  <c r="G547" i="100" a="1"/>
  <c r="G477" i="100" a="1"/>
  <c r="I60" i="55"/>
  <c r="G1040" i="100" a="1"/>
  <c r="G60" i="55"/>
  <c r="E90" i="55"/>
  <c r="C23" i="100"/>
  <c r="G308" i="100" a="1"/>
  <c r="E62" i="55"/>
  <c r="G1299" i="100" a="1"/>
  <c r="G76" i="100" a="1"/>
  <c r="G661" i="100" a="1"/>
  <c r="G1339" i="100" a="1"/>
  <c r="G671" i="100" a="1"/>
  <c r="G585" i="100" a="1"/>
  <c r="D15" i="55"/>
  <c r="G1078" i="100" a="1"/>
  <c r="G673" i="100" a="1"/>
  <c r="G831" i="100" a="1"/>
  <c r="G888" i="100" a="1"/>
  <c r="D61" i="55"/>
  <c r="G910" i="100" a="1"/>
  <c r="G979" i="100" a="1"/>
  <c r="F73" i="55"/>
  <c r="G720" i="100" a="1"/>
  <c r="G567" i="100" a="1"/>
  <c r="G779" i="100" a="1"/>
  <c r="G1176" i="100" a="1"/>
  <c r="E45" i="55"/>
  <c r="G913" i="100" a="1"/>
  <c r="G300" i="100" a="1"/>
  <c r="H40" i="55"/>
  <c r="G1437" i="100" a="1"/>
  <c r="G971" i="100" a="1"/>
  <c r="G116" i="100" a="1"/>
  <c r="D32" i="55"/>
  <c r="G368" i="100" a="1"/>
  <c r="F51" i="55"/>
  <c r="F12" i="55"/>
  <c r="G756" i="100" a="1"/>
  <c r="G1281" i="100" a="1"/>
  <c r="G356" i="100" a="1"/>
  <c r="I27" i="55"/>
  <c r="G1172" i="100" a="1"/>
  <c r="G92" i="55"/>
  <c r="I63" i="55"/>
  <c r="G1451" i="100" a="1"/>
  <c r="G1385" i="100" a="1"/>
  <c r="E30" i="55"/>
  <c r="D26" i="55"/>
  <c r="G812" i="100" a="1"/>
  <c r="G900" i="100" a="1"/>
  <c r="E57" i="55"/>
  <c r="H88" i="55"/>
  <c r="I34" i="55"/>
  <c r="G22" i="55"/>
  <c r="G853" i="100" a="1"/>
  <c r="G73" i="55"/>
  <c r="G267" i="100" a="1"/>
  <c r="G1048" i="100" a="1"/>
  <c r="G1264" i="100" a="1"/>
  <c r="F29" i="55"/>
  <c r="G1053" i="100" a="1"/>
  <c r="G923" i="100" a="1"/>
  <c r="G498" i="100" a="1"/>
  <c r="G820" i="100" a="1"/>
  <c r="C35" i="100"/>
  <c r="G183" i="100" a="1"/>
  <c r="G836" i="100" a="1"/>
  <c r="H61" i="55"/>
  <c r="G289" i="100" a="1"/>
  <c r="G790" i="100" a="1"/>
  <c r="G997" i="100" a="1"/>
  <c r="G136" i="100" a="1"/>
  <c r="G697" i="100" a="1"/>
  <c r="G644" i="100" a="1"/>
  <c r="G109" i="100" a="1"/>
  <c r="G1081" i="100" a="1"/>
  <c r="E41" i="55"/>
  <c r="G55" i="55"/>
  <c r="G113" i="100" a="1"/>
  <c r="I19" i="55"/>
  <c r="H91" i="55"/>
  <c r="G46" i="100" a="1"/>
  <c r="G497" i="100" a="1"/>
  <c r="I88" i="55"/>
  <c r="G238" i="100" a="1"/>
  <c r="G1292" i="100" a="1"/>
  <c r="G929" i="100" a="1"/>
  <c r="G695" i="100" a="1"/>
  <c r="D18" i="55"/>
  <c r="G1401" i="100" a="1"/>
  <c r="F82" i="55"/>
  <c r="G1037" i="100" a="1"/>
  <c r="G736" i="100" a="1"/>
  <c r="G442" i="100" a="1"/>
  <c r="G202" i="100" a="1"/>
  <c r="G867" i="100" a="1"/>
  <c r="G35" i="55"/>
  <c r="G34" i="55"/>
  <c r="G1260" i="100" a="1"/>
  <c r="G447" i="100" a="1"/>
  <c r="G767" i="100" a="1"/>
  <c r="G79" i="100" a="1"/>
  <c r="G1336" i="100" a="1"/>
  <c r="G1416" i="100" a="1"/>
  <c r="G147" i="100" a="1"/>
  <c r="G388" i="100" a="1"/>
  <c r="D25" i="100"/>
  <c r="G133" i="100" a="1"/>
  <c r="G643" i="100" a="1"/>
  <c r="G1203" i="100" a="1"/>
  <c r="G351" i="100" a="1"/>
  <c r="G1474" i="100" a="1"/>
  <c r="F14" i="55"/>
  <c r="G245" i="100" a="1"/>
  <c r="G917" i="100" a="1"/>
  <c r="D12" i="55"/>
  <c r="G414" i="100" a="1"/>
  <c r="G540" i="100" a="1"/>
  <c r="F75" i="55"/>
  <c r="G72" i="100" a="1"/>
  <c r="G1491" i="100" a="1"/>
  <c r="G1311" i="100" a="1"/>
  <c r="G580" i="100" a="1"/>
  <c r="E33" i="55"/>
  <c r="G1050" i="100" a="1"/>
  <c r="G1404" i="100" a="1"/>
  <c r="G518" i="100" a="1"/>
  <c r="G931" i="100" a="1"/>
  <c r="G1063" i="100" a="1"/>
  <c r="G890" i="100" a="1"/>
  <c r="G712" i="100" a="1"/>
  <c r="G884" i="100" a="1"/>
  <c r="I83" i="55"/>
  <c r="H86" i="55"/>
  <c r="G677" i="100" a="1"/>
  <c r="G815" i="100" a="1"/>
  <c r="G513" i="100" a="1"/>
  <c r="G799" i="100" a="1"/>
  <c r="G1438" i="100" a="1"/>
  <c r="G361" i="100" a="1"/>
  <c r="G346" i="100" a="1"/>
  <c r="D27" i="55"/>
  <c r="G628" i="100" a="1"/>
  <c r="H44" i="55"/>
  <c r="G902" i="100" a="1"/>
  <c r="W13" i="100"/>
  <c r="G120" i="100" a="1"/>
  <c r="G822" i="100" a="1"/>
  <c r="G24" i="100" a="1"/>
  <c r="I12" i="55"/>
  <c r="G74" i="100" a="1"/>
  <c r="G1129" i="100" a="1"/>
  <c r="D23" i="100"/>
  <c r="G40" i="100" a="1"/>
  <c r="G415" i="100" a="1"/>
  <c r="I13" i="55"/>
  <c r="H18" i="1"/>
  <c r="G718" i="100" a="1"/>
  <c r="G1136" i="100" a="1"/>
  <c r="G1256" i="100" a="1"/>
  <c r="E94" i="55"/>
  <c r="G562" i="100" a="1"/>
  <c r="G28" i="55"/>
  <c r="G333" i="100" a="1"/>
  <c r="G764" i="100" a="1"/>
  <c r="G717" i="100" a="1"/>
  <c r="D34" i="100"/>
  <c r="G432" i="100" a="1"/>
  <c r="G891" i="100" a="1"/>
  <c r="E16" i="55"/>
  <c r="E25" i="55"/>
  <c r="G1291" i="100" a="1"/>
  <c r="F87" i="55"/>
  <c r="G44" i="55"/>
  <c r="H95" i="55"/>
  <c r="G915" i="100" a="1"/>
  <c r="G510" i="100" a="1"/>
  <c r="G1369" i="100" a="1"/>
  <c r="G1021" i="100" a="1"/>
  <c r="G78" i="100" a="1"/>
  <c r="G95" i="55"/>
  <c r="G988" i="100" a="1"/>
  <c r="G689" i="100" a="1"/>
  <c r="G632" i="100" a="1"/>
  <c r="G973" i="100" a="1"/>
  <c r="E11" i="55"/>
  <c r="G277" i="100" a="1"/>
  <c r="G45" i="100" a="1"/>
  <c r="G669" i="100" a="1"/>
  <c r="G169" i="100" a="1"/>
  <c r="G1327" i="100" a="1"/>
  <c r="G505" i="100" a="1"/>
  <c r="G612" i="100" a="1"/>
  <c r="G304" i="100" a="1"/>
  <c r="G377" i="100" a="1"/>
  <c r="G755" i="100" a="1"/>
  <c r="G1216" i="100" a="1"/>
  <c r="G77" i="55"/>
  <c r="G1321" i="100" a="1"/>
  <c r="G105" i="100" a="1"/>
  <c r="G1195" i="100" a="1"/>
  <c r="G1224" i="100" a="1"/>
  <c r="G1204" i="100" a="1"/>
  <c r="G1029" i="100" a="1"/>
  <c r="H82" i="55"/>
  <c r="G1221" i="100" a="1"/>
  <c r="G1333" i="100" a="1"/>
  <c r="G367" i="100" a="1"/>
  <c r="G86" i="100" a="1"/>
  <c r="G583" i="100" a="1"/>
  <c r="G1317" i="100" a="1"/>
  <c r="H22" i="55"/>
  <c r="G140" i="100" a="1"/>
  <c r="P31" i="100"/>
  <c r="G173" i="100" a="1"/>
  <c r="G1345" i="100" a="1"/>
  <c r="F97" i="55"/>
  <c r="G372" i="100" a="1"/>
  <c r="G39" i="55"/>
  <c r="G364" i="100" a="1"/>
  <c r="G315" i="100" a="1"/>
  <c r="G41" i="55"/>
  <c r="G816" i="100" a="1"/>
  <c r="V13" i="100"/>
  <c r="F42" i="55"/>
  <c r="G263" i="100" a="1"/>
  <c r="H14" i="1"/>
  <c r="G348" i="100" a="1"/>
  <c r="G1059" i="100" a="1"/>
  <c r="G1348" i="100" a="1"/>
  <c r="G1495" i="100" a="1"/>
  <c r="G1433" i="100" a="1"/>
  <c r="G425" i="100" a="1"/>
  <c r="C27" i="100"/>
  <c r="G1175" i="100" a="1"/>
  <c r="G430" i="100" a="1"/>
  <c r="G391" i="100" a="1"/>
  <c r="G1442" i="100" a="1"/>
  <c r="G1007" i="100" a="1"/>
  <c r="G605" i="100" a="1"/>
  <c r="G1004" i="100" a="1"/>
  <c r="G266" i="100" a="1"/>
  <c r="G698" i="100" a="1"/>
  <c r="G1213" i="100" a="1"/>
  <c r="G1443" i="100" a="1"/>
  <c r="G996" i="100" a="1"/>
  <c r="G1110" i="100" a="1"/>
  <c r="G1114" i="100" a="1"/>
  <c r="G1119" i="100" a="1"/>
  <c r="G1284" i="100" a="1"/>
  <c r="G993" i="100" a="1"/>
  <c r="G90" i="100" a="1"/>
  <c r="G737" i="100" a="1"/>
  <c r="G1351" i="100" a="1"/>
  <c r="G387" i="100" a="1"/>
  <c r="G137" i="100" a="1"/>
  <c r="E10" i="55"/>
  <c r="G507" i="100" a="1"/>
  <c r="G1315" i="100" a="1"/>
  <c r="G1420" i="100" a="1"/>
  <c r="G1484" i="100" a="1"/>
  <c r="G868" i="100" a="1"/>
  <c r="G1024" i="100" a="1"/>
  <c r="G252" i="100" a="1"/>
  <c r="G1288" i="100" a="1"/>
  <c r="G69" i="100" a="1"/>
  <c r="B34" i="100"/>
  <c r="H64" i="55"/>
  <c r="G31" i="100" a="1"/>
  <c r="G981" i="100" a="1"/>
  <c r="G1302" i="100" a="1"/>
  <c r="E63" i="55"/>
  <c r="G1230" i="100" a="1"/>
  <c r="G165" i="100" a="1"/>
  <c r="E27" i="55"/>
  <c r="G847" i="100" a="1"/>
  <c r="E24" i="55"/>
  <c r="G189" i="100" a="1"/>
  <c r="D30" i="100"/>
  <c r="G1074" i="100" a="1"/>
  <c r="G889" i="100" a="1"/>
  <c r="G106" i="100" a="1"/>
  <c r="G1143" i="100" a="1"/>
  <c r="G489" i="100" a="1"/>
  <c r="G119" i="100" a="1"/>
  <c r="G795" i="100" a="1"/>
  <c r="E32" i="55"/>
  <c r="E21" i="55"/>
  <c r="G52" i="100" a="1"/>
  <c r="I65" i="55"/>
  <c r="G49" i="55"/>
  <c r="G1373" i="100" a="1"/>
  <c r="E19" i="55"/>
  <c r="G1462" i="100" a="1"/>
  <c r="G1064" i="100" a="1"/>
  <c r="I33" i="55"/>
  <c r="G707" i="100" a="1"/>
  <c r="G1448" i="100" a="1"/>
  <c r="G549" i="100" a="1"/>
  <c r="G1463" i="100" a="1"/>
  <c r="I75" i="55"/>
  <c r="G548" i="100" a="1"/>
  <c r="D16" i="55"/>
  <c r="G449" i="100" a="1"/>
  <c r="G1089" i="100" a="1"/>
  <c r="G1430" i="100" a="1"/>
  <c r="G73" i="100" a="1"/>
  <c r="F88" i="55"/>
  <c r="F28" i="55"/>
  <c r="G1062" i="100" a="1"/>
  <c r="G531" i="100" a="1"/>
  <c r="G464" i="100" a="1"/>
  <c r="G350" i="100" a="1"/>
  <c r="F58" i="55"/>
  <c r="I16" i="55"/>
  <c r="G747" i="100" a="1"/>
  <c r="H66" i="55"/>
  <c r="G1219" i="100" a="1"/>
  <c r="G841" i="100" a="1"/>
  <c r="G64" i="55"/>
  <c r="G875" i="100" a="1"/>
  <c r="D66" i="55"/>
  <c r="G193" i="100" a="1"/>
  <c r="G1034" i="100" a="1"/>
  <c r="G1397" i="100" a="1"/>
  <c r="G1498" i="100" a="1"/>
  <c r="G412" i="100" a="1"/>
  <c r="G870" i="100" a="1"/>
  <c r="G977" i="100" a="1"/>
  <c r="G581" i="100" a="1"/>
  <c r="G1398" i="100" a="1"/>
  <c r="G829" i="100" a="1"/>
  <c r="G681" i="100" a="1"/>
  <c r="D54" i="55"/>
  <c r="G569" i="100" a="1"/>
  <c r="E46" i="55"/>
  <c r="D17" i="55"/>
  <c r="G190" i="100" a="1"/>
  <c r="G139" i="100" a="1"/>
  <c r="G1334" i="100" a="1"/>
  <c r="G1116" i="100" a="1"/>
  <c r="G178" i="100" a="1"/>
  <c r="G1408" i="100" a="1"/>
  <c r="G379" i="100" a="1"/>
  <c r="G121" i="100" a="1"/>
  <c r="G1353" i="100" a="1"/>
  <c r="G1332" i="100" a="1"/>
  <c r="G1150" i="100" a="1"/>
  <c r="G299" i="100" a="1"/>
  <c r="G1170" i="100" a="1"/>
  <c r="E42" i="55"/>
  <c r="I97" i="55"/>
  <c r="G775" i="100" a="1"/>
  <c r="G926" i="100" a="1"/>
  <c r="G38" i="55"/>
  <c r="G907" i="100" a="1"/>
  <c r="G1453" i="100" a="1"/>
  <c r="E87" i="55"/>
  <c r="D79" i="55"/>
  <c r="I58" i="55"/>
  <c r="G1032" i="100" a="1"/>
  <c r="F20" i="55"/>
  <c r="G692" i="100" a="1"/>
  <c r="G676" i="100" a="1"/>
  <c r="G748" i="100" a="1"/>
  <c r="I55" i="55"/>
  <c r="G783" i="100" a="1"/>
  <c r="G344" i="100" a="1"/>
  <c r="G369" i="100" a="1"/>
  <c r="G1298" i="100" a="1"/>
  <c r="G618" i="100" a="1"/>
  <c r="G485" i="100" a="1"/>
  <c r="G453" i="100" a="1"/>
  <c r="H20" i="55"/>
  <c r="G1435" i="100" a="1"/>
  <c r="G363" i="100" a="1"/>
  <c r="G208" i="100" a="1"/>
  <c r="B23" i="100"/>
  <c r="G1273" i="100" a="1"/>
  <c r="G87" i="100" a="1"/>
  <c r="G362" i="100" a="1"/>
  <c r="G396" i="100" a="1"/>
  <c r="G386" i="100" a="1"/>
  <c r="G1280" i="100" a="1"/>
  <c r="I61" i="55"/>
  <c r="G212" i="100" a="1"/>
  <c r="D86" i="55"/>
  <c r="G1215" i="100" a="1"/>
  <c r="G1390" i="100" a="1"/>
  <c r="G1148" i="100" a="1"/>
  <c r="I67" i="55"/>
  <c r="G1056" i="100" a="1"/>
  <c r="G1127" i="100" a="1"/>
  <c r="G1162" i="100" a="1"/>
  <c r="G1263" i="100" a="1"/>
  <c r="H76" i="55"/>
  <c r="G784" i="100" a="1"/>
  <c r="G1481" i="100" a="1"/>
  <c r="G29" i="55"/>
  <c r="D33" i="100"/>
  <c r="G727" i="100" a="1"/>
  <c r="G608" i="100" a="1"/>
  <c r="G614" i="100" a="1"/>
  <c r="G1051" i="100" a="1"/>
  <c r="G1202" i="100" a="1"/>
  <c r="G1180" i="100" a="1"/>
  <c r="G840" i="100" a="1"/>
  <c r="G620" i="100" a="1"/>
  <c r="G91" i="100" a="1"/>
  <c r="G666" i="100" a="1"/>
  <c r="G806" i="100" a="1"/>
  <c r="G1355" i="100" a="1"/>
  <c r="G272" i="100" a="1"/>
  <c r="G278" i="100" a="1"/>
  <c r="G1002" i="100" a="1"/>
  <c r="D31" i="100"/>
  <c r="G1052" i="100" a="1"/>
  <c r="G154" i="100" a="1"/>
  <c r="G1455" i="100" a="1"/>
  <c r="G358" i="100" a="1"/>
  <c r="E97" i="55"/>
  <c r="E68" i="55"/>
  <c r="G881" i="100" a="1"/>
  <c r="H37" i="55"/>
  <c r="G908" i="100" a="1"/>
  <c r="G731" i="100" a="1"/>
  <c r="B29" i="100"/>
  <c r="D55" i="55"/>
  <c r="E95" i="55"/>
  <c r="G290" i="100" a="1"/>
  <c r="G983" i="100" a="1"/>
  <c r="G621" i="100" a="1"/>
  <c r="G1424" i="100" a="1"/>
  <c r="G893" i="100" a="1"/>
  <c r="G637" i="100" a="1"/>
  <c r="G1392" i="100" a="1"/>
  <c r="G741" i="100" a="1"/>
  <c r="G1423" i="100" a="1"/>
  <c r="G1335" i="100" a="1"/>
  <c r="H93" i="55"/>
  <c r="G1488" i="100" a="1"/>
  <c r="H79" i="55"/>
  <c r="G751" i="100" a="1"/>
  <c r="G131" i="100" a="1"/>
  <c r="G67" i="55"/>
  <c r="G1258" i="100" a="1"/>
  <c r="G560" i="100" a="1"/>
  <c r="G552" i="100" a="1"/>
  <c r="G1151" i="100" a="1"/>
  <c r="G593" i="100" a="1"/>
  <c r="G1197" i="100" a="1"/>
  <c r="G873" i="100" a="1"/>
  <c r="G761" i="100" a="1"/>
  <c r="G1211" i="100" a="1"/>
  <c r="G555" i="100" a="1"/>
  <c r="G25" i="55"/>
  <c r="F53" i="55"/>
  <c r="G1395" i="100" a="1"/>
  <c r="X13" i="100"/>
  <c r="G265" i="100" a="1"/>
  <c r="I90" i="55"/>
  <c r="G984" i="100" a="1"/>
  <c r="G224" i="100" a="1"/>
  <c r="G557" i="100" a="1"/>
  <c r="D85" i="55"/>
  <c r="D32" i="100"/>
  <c r="G1137" i="100" a="1"/>
  <c r="E34" i="55"/>
  <c r="G385" i="100" a="1"/>
  <c r="G293" i="100" a="1"/>
  <c r="I10" i="55"/>
  <c r="G94" i="55"/>
  <c r="I74" i="55"/>
  <c r="G1207" i="100" a="1"/>
  <c r="G493" i="100" a="1"/>
  <c r="G436" i="100" a="1"/>
  <c r="D42" i="55"/>
  <c r="G896" i="100" a="1"/>
  <c r="G42" i="55"/>
  <c r="G1088" i="100" a="1"/>
  <c r="G667" i="100" a="1"/>
  <c r="G1241" i="100" a="1"/>
  <c r="D70" i="55"/>
  <c r="D65" i="55"/>
  <c r="G1391" i="100" a="1"/>
  <c r="F11" i="55"/>
  <c r="D26" i="100"/>
  <c r="H17" i="55"/>
  <c r="G810" i="100" a="1"/>
  <c r="G192" i="100" a="1"/>
  <c r="G1247" i="100" a="1"/>
  <c r="G67" i="100" a="1"/>
  <c r="D83" i="55"/>
  <c r="H96" i="55"/>
  <c r="G1371" i="100" a="1"/>
  <c r="G1133" i="100" a="1"/>
  <c r="E17" i="55"/>
  <c r="G865" i="100" a="1"/>
  <c r="G522" i="100" a="1"/>
  <c r="G78" i="55"/>
  <c r="G114" i="100" a="1"/>
  <c r="D48" i="55"/>
  <c r="I70" i="55"/>
  <c r="I44" i="55"/>
  <c r="G1049" i="100" a="1"/>
  <c r="F83" i="55"/>
  <c r="G1016" i="100" a="1"/>
  <c r="G141" i="100" a="1"/>
  <c r="G525" i="100" a="1"/>
  <c r="G1168" i="100" a="1"/>
  <c r="G227" i="100" a="1"/>
  <c r="C29" i="100"/>
  <c r="I38" i="55"/>
  <c r="G920" i="100" a="1"/>
  <c r="G1019" i="100" a="1"/>
  <c r="G672" i="100" a="1"/>
  <c r="G219" i="100" a="1"/>
  <c r="G1099" i="100" a="1"/>
  <c r="G405" i="100" a="1"/>
  <c r="G839" i="100" a="1"/>
  <c r="G757" i="100" a="1"/>
  <c r="F25" i="55"/>
  <c r="G404" i="100" a="1"/>
  <c r="F86" i="55"/>
  <c r="G543" i="100" a="1"/>
  <c r="G715" i="100" a="1"/>
  <c r="G624" i="100" a="1"/>
  <c r="H81" i="55"/>
  <c r="G242" i="100" a="1"/>
  <c r="G475" i="100" a="1"/>
  <c r="B26" i="100"/>
  <c r="G56" i="55"/>
  <c r="G804" i="100" a="1"/>
  <c r="G504" i="100" a="1"/>
  <c r="G880" i="100" a="1"/>
  <c r="G529" i="100" a="1"/>
  <c r="G937" i="100" a="1"/>
  <c r="G188" i="100" a="1"/>
  <c r="D14" i="55"/>
  <c r="G19" i="55"/>
  <c r="G785" i="100" a="1"/>
  <c r="G1125" i="100" a="1"/>
  <c r="G701" i="100" a="1"/>
  <c r="G1242" i="100" a="1"/>
  <c r="G325" i="100" a="1"/>
  <c r="G100" i="100" a="1"/>
  <c r="G932" i="100" a="1"/>
  <c r="G1169" i="100" a="1"/>
  <c r="G532" i="100" a="1"/>
  <c r="G454" i="100" a="1"/>
  <c r="G623" i="100" a="1"/>
  <c r="G591" i="100" a="1"/>
  <c r="H63" i="55"/>
  <c r="G921" i="100" a="1"/>
  <c r="G417" i="100" a="1"/>
  <c r="G726" i="100" a="1"/>
  <c r="G288" i="100" a="1"/>
  <c r="F41" i="55"/>
  <c r="G76" i="55"/>
  <c r="G1166" i="100" a="1"/>
  <c r="E39" i="55"/>
  <c r="B28" i="100"/>
  <c r="G1415" i="100" a="1"/>
  <c r="D11" i="55"/>
  <c r="G582" i="100" a="1"/>
  <c r="G163" i="100" a="1"/>
  <c r="I69" i="55"/>
  <c r="G1396" i="100" a="1"/>
  <c r="G1410" i="100" a="1"/>
  <c r="D63" i="55"/>
  <c r="D73" i="55"/>
  <c r="G61" i="100" a="1"/>
  <c r="G844" i="100" a="1"/>
  <c r="G9" i="55"/>
  <c r="G115" i="100" a="1"/>
  <c r="G330" i="100" a="1"/>
  <c r="G1422" i="100" a="1"/>
  <c r="G849" i="100" a="1"/>
  <c r="I64" i="55"/>
  <c r="I93" i="55"/>
  <c r="E73" i="55"/>
  <c r="G437" i="100" a="1"/>
  <c r="G1017" i="100" a="1"/>
  <c r="G1231" i="100" a="1"/>
  <c r="G788" i="100" a="1"/>
  <c r="G1069" i="100" a="1"/>
  <c r="I37" i="55"/>
  <c r="G384" i="100" a="1"/>
  <c r="G1342" i="100" a="1"/>
  <c r="F21" i="55"/>
  <c r="P38" i="100"/>
  <c r="G472" i="100" a="1"/>
  <c r="G347" i="100" a="1"/>
  <c r="E79" i="55"/>
  <c r="G537" i="100" a="1"/>
  <c r="G729" i="100" a="1"/>
  <c r="F15" i="55"/>
  <c r="G341" i="100" a="1"/>
  <c r="G1382" i="100" a="1"/>
  <c r="G1000" i="100" a="1"/>
  <c r="G102" i="100" a="1"/>
  <c r="G216" i="100" a="1"/>
  <c r="G1478" i="100" a="1"/>
  <c r="H15" i="1"/>
  <c r="G969" i="100" a="1"/>
  <c r="I28" i="55"/>
  <c r="G1251" i="100" a="1"/>
  <c r="G862" i="100" a="1"/>
  <c r="G792" i="100" a="1"/>
  <c r="I87" i="55"/>
  <c r="G85" i="100" a="1"/>
  <c r="G70" i="100" a="1"/>
  <c r="G287" i="100" a="1"/>
  <c r="D21" i="55"/>
  <c r="G1325" i="100" a="1"/>
  <c r="F45" i="55"/>
  <c r="D96" i="55"/>
  <c r="G177" i="100" a="1"/>
  <c r="G301" i="100" a="1"/>
  <c r="G1165" i="100" a="1"/>
  <c r="E72" i="55"/>
  <c r="H70" i="55"/>
  <c r="E43" i="55"/>
  <c r="G1152" i="100" a="1"/>
  <c r="G994" i="100" a="1"/>
  <c r="G487" i="100" a="1"/>
  <c r="G1124" i="100" a="1"/>
  <c r="F68" i="55"/>
  <c r="G486" i="100" a="1"/>
  <c r="G1331" i="100" a="1"/>
  <c r="G1100" i="100" a="1"/>
  <c r="G995" i="100" a="1"/>
  <c r="G261" i="100" a="1"/>
  <c r="E84" i="55"/>
  <c r="G940" i="100" a="1"/>
  <c r="G704" i="100" a="1"/>
  <c r="D29" i="55"/>
  <c r="G1223" i="100" a="1"/>
  <c r="G1208" i="100" a="1"/>
  <c r="G1095" i="100" a="1"/>
  <c r="G343" i="100" a="1"/>
  <c r="E23" i="55"/>
  <c r="G81" i="100" a="1"/>
  <c r="G1447" i="100" a="1"/>
  <c r="D88" i="55"/>
  <c r="G903" i="100" a="1"/>
  <c r="E37" i="55"/>
  <c r="G758" i="100" a="1"/>
  <c r="G1295" i="100" a="1"/>
  <c r="G905" i="100" a="1"/>
  <c r="G444" i="100" a="1"/>
  <c r="G1480" i="100" a="1"/>
  <c r="G1235" i="100" a="1"/>
  <c r="G826" i="100" a="1"/>
  <c r="G1425" i="100" a="1"/>
  <c r="G738" i="100" a="1"/>
  <c r="G774" i="100" a="1"/>
  <c r="G57" i="100" a="1"/>
  <c r="G460" i="100" a="1"/>
  <c r="G652" i="100" a="1"/>
  <c r="E15" i="55"/>
  <c r="G171" i="100" a="1"/>
  <c r="G1276" i="100" a="1"/>
  <c r="G587" i="100" a="1"/>
  <c r="G530" i="100" a="1"/>
  <c r="G1244" i="100" a="1"/>
  <c r="G484" i="100" a="1"/>
  <c r="D43" i="55"/>
  <c r="G440" i="100" a="1"/>
  <c r="G20" i="55"/>
  <c r="G1228" i="100" a="1"/>
  <c r="G709" i="100" a="1"/>
  <c r="G370" i="100" a="1"/>
  <c r="G1406" i="100" a="1"/>
  <c r="G1157" i="100" a="1"/>
  <c r="D84" i="55"/>
  <c r="G1196" i="100" a="1"/>
  <c r="G1456" i="100" a="1"/>
  <c r="G158" i="100" a="1"/>
  <c r="G270" i="100" a="1"/>
  <c r="G462" i="100" a="1"/>
  <c r="G482" i="100" a="1"/>
  <c r="G310" i="100" a="1"/>
  <c r="G1343" i="100" a="1"/>
  <c r="G1490" i="100" a="1"/>
  <c r="G179" i="100" a="1"/>
  <c r="G898" i="100" a="1"/>
  <c r="G553" i="100" a="1"/>
  <c r="B22" i="100"/>
  <c r="F18" i="55"/>
  <c r="G760" i="100" a="1"/>
  <c r="G1257" i="100" a="1"/>
  <c r="G818" i="100" a="1"/>
  <c r="G1232" i="100" a="1"/>
  <c r="H72" i="55"/>
  <c r="D44" i="55"/>
  <c r="G694" i="100" a="1"/>
  <c r="G732" i="100" a="1"/>
  <c r="G264" i="100" a="1"/>
  <c r="G869" i="100" a="1"/>
  <c r="G31" i="55"/>
  <c r="G1103" i="100" a="1"/>
  <c r="F26" i="55"/>
  <c r="G59" i="55"/>
  <c r="G1399" i="100" a="1"/>
  <c r="G95" i="100" a="1"/>
  <c r="G1236" i="100" a="1"/>
  <c r="G946" i="100" a="1"/>
  <c r="D64" i="55"/>
  <c r="G1246" i="100" a="1"/>
  <c r="E66" i="55"/>
  <c r="G438" i="100" a="1"/>
  <c r="F50" i="55"/>
  <c r="G803" i="100" a="1"/>
  <c r="G1020" i="100" a="1"/>
  <c r="G601" i="100" a="1"/>
  <c r="G556" i="100" a="1"/>
  <c r="G1102" i="100" a="1"/>
  <c r="G62" i="100" a="1"/>
  <c r="G1025" i="100" a="1"/>
  <c r="G49" i="100" a="1"/>
  <c r="G336" i="100" a="1"/>
  <c r="H77" i="55"/>
  <c r="G1112" i="100" a="1"/>
  <c r="G1272" i="100" a="1"/>
  <c r="D90" i="55"/>
  <c r="G742" i="100" a="1"/>
  <c r="G71" i="100" a="1"/>
  <c r="I76" i="55"/>
  <c r="H97" i="55"/>
  <c r="G1470" i="100" a="1"/>
  <c r="G1365" i="100" a="1"/>
  <c r="G48" i="55"/>
  <c r="G66" i="55"/>
  <c r="G54" i="100" a="1"/>
  <c r="G949" i="100" a="1"/>
  <c r="G467" i="100" a="1"/>
  <c r="H17" i="1"/>
  <c r="D37" i="55"/>
  <c r="E38" i="55"/>
  <c r="F96" i="55"/>
  <c r="G191" i="100" a="1"/>
  <c r="G966" i="100" a="1"/>
  <c r="G912" i="100" a="1"/>
  <c r="G1322" i="100" a="1"/>
  <c r="F61" i="55"/>
  <c r="E47" i="55"/>
  <c r="G882" i="100" a="1"/>
  <c r="G307" i="100" a="1"/>
  <c r="G574" i="100" a="1"/>
  <c r="G201" i="100" a="1"/>
  <c r="C30" i="100"/>
  <c r="F94" i="55"/>
  <c r="G496" i="100" a="1"/>
  <c r="E88" i="55"/>
  <c r="G906" i="100" a="1"/>
  <c r="H75" i="55"/>
  <c r="G339" i="100" a="1"/>
  <c r="G71" i="55"/>
  <c r="G516" i="100" a="1"/>
  <c r="G639" i="100" a="1"/>
  <c r="G645" i="100" a="1"/>
  <c r="G41" i="100" a="1"/>
  <c r="G579" i="100" a="1"/>
  <c r="G1198" i="100" a="1"/>
  <c r="G271" i="100" a="1"/>
  <c r="F13" i="55"/>
  <c r="H78" i="55"/>
  <c r="G156" i="100" a="1"/>
  <c r="G469" i="100" a="1"/>
  <c r="G1076" i="100" a="1"/>
  <c r="G1318" i="100" a="1"/>
  <c r="D67" i="55"/>
  <c r="G1283" i="100" a="1"/>
  <c r="G911" i="100" a="1"/>
  <c r="G1444" i="100" a="1"/>
  <c r="C25" i="100"/>
  <c r="D19" i="55"/>
  <c r="G796" i="100" a="1"/>
  <c r="G633" i="100" a="1"/>
  <c r="G317" i="100" a="1"/>
  <c r="G237" i="100" a="1"/>
  <c r="I48" i="55"/>
  <c r="G600" i="100" a="1"/>
  <c r="G1312" i="100" a="1"/>
  <c r="Y13" i="100"/>
  <c r="E91" i="55"/>
  <c r="G787" i="100" a="1"/>
  <c r="G974" i="100" a="1"/>
  <c r="G478" i="100" a="1"/>
  <c r="G1026" i="100" a="1"/>
  <c r="G1047" i="100" a="1"/>
  <c r="G819" i="100" a="1"/>
  <c r="G508" i="100" a="1"/>
  <c r="G389" i="100" a="1"/>
  <c r="G135" i="100" a="1"/>
  <c r="H11" i="55"/>
  <c r="G1206" i="100" a="1"/>
  <c r="G746" i="100" a="1"/>
  <c r="G1414" i="100" a="1"/>
  <c r="G702" i="100" a="1"/>
  <c r="G1450" i="100" a="1"/>
  <c r="G260" i="100" a="1"/>
  <c r="G1413" i="100" a="1"/>
  <c r="G46" i="55"/>
  <c r="G938" i="100" a="1"/>
  <c r="G679" i="100" a="1"/>
  <c r="G1027" i="100" a="1"/>
  <c r="G1492" i="100" a="1"/>
  <c r="G517" i="100" a="1"/>
  <c r="G103" i="100" a="1"/>
  <c r="D29" i="100"/>
  <c r="G239" i="100" a="1"/>
  <c r="G1388" i="100" a="1"/>
  <c r="G1475" i="100" a="1"/>
  <c r="G93" i="55"/>
  <c r="G186" i="100" a="1"/>
  <c r="I84" i="55"/>
  <c r="G12" i="55"/>
  <c r="G740" i="100" a="1"/>
  <c r="G324" i="100" a="1"/>
  <c r="G714" i="100" a="1"/>
  <c r="G11" i="55"/>
  <c r="G948" i="100" a="1"/>
  <c r="G941" i="100" a="1"/>
  <c r="G550" i="100" a="1"/>
  <c r="H54" i="55"/>
  <c r="G1305" i="100" a="1"/>
  <c r="G162" i="100" a="1"/>
  <c r="G376" i="100" a="1"/>
  <c r="G635" i="100" a="1"/>
  <c r="G1445" i="100" a="1"/>
  <c r="G1394" i="100" a="1"/>
  <c r="H33" i="55"/>
  <c r="G685" i="100" a="1"/>
  <c r="G1467" i="100" a="1"/>
  <c r="G649" i="100" a="1"/>
  <c r="G55" i="100" a="1"/>
  <c r="D95" i="55"/>
  <c r="G81" i="55"/>
  <c r="G1084" i="100" a="1"/>
  <c r="G985" i="100" a="1"/>
  <c r="H56" i="55"/>
  <c r="G104" i="100" a="1"/>
  <c r="G50" i="55"/>
  <c r="G561" i="100" a="1"/>
  <c r="G1128" i="100" a="1"/>
  <c r="G1218" i="100" a="1"/>
  <c r="G935" i="100" a="1"/>
  <c r="G1482" i="100" a="1"/>
  <c r="G262" i="100" a="1"/>
  <c r="G451" i="100" a="1"/>
  <c r="G365" i="100" a="1"/>
  <c r="G693" i="100" a="1"/>
  <c r="D51" i="55"/>
  <c r="G276" i="100" a="1"/>
  <c r="G463" i="100" a="1"/>
  <c r="G153" i="100" a="1"/>
  <c r="H12" i="55"/>
  <c r="G651" i="100" a="1"/>
  <c r="I92" i="55"/>
  <c r="G631" i="100" a="1"/>
  <c r="G1147" i="100" a="1"/>
  <c r="G410" i="100" a="1"/>
  <c r="G610" i="100" a="1"/>
  <c r="G314" i="100" a="1"/>
  <c r="G400" i="100" a="1"/>
  <c r="G647" i="100" a="1"/>
  <c r="G68" i="100" a="1"/>
  <c r="I94" i="55"/>
  <c r="F35" i="55"/>
  <c r="G1022" i="100" a="1"/>
  <c r="G1402" i="100" a="1"/>
  <c r="C33" i="100"/>
  <c r="P33" i="100"/>
  <c r="G619" i="100" a="1"/>
  <c r="G392" i="100" a="1"/>
  <c r="G597" i="100" a="1"/>
  <c r="F40" i="55"/>
  <c r="G217" i="100" a="1"/>
  <c r="H16" i="55"/>
  <c r="G26" i="55"/>
  <c r="E78" i="55"/>
  <c r="G1177" i="100" a="1"/>
  <c r="G374" i="100" a="1"/>
  <c r="G1240" i="100" a="1"/>
  <c r="H24" i="55"/>
  <c r="G563" i="100" a="1"/>
  <c r="G506" i="100" a="1"/>
  <c r="G636" i="100" a="1"/>
  <c r="G1253" i="100" a="1"/>
  <c r="G559" i="100" a="1"/>
  <c r="G650" i="100" a="1"/>
  <c r="G30" i="100" a="1"/>
  <c r="G805" i="100" a="1"/>
  <c r="G256" i="100" a="1"/>
  <c r="C22" i="100"/>
  <c r="G1243" i="100" a="1"/>
  <c r="F17" i="55"/>
  <c r="G283" i="100" a="1"/>
  <c r="E65" i="55"/>
  <c r="B35" i="100"/>
  <c r="D27" i="100"/>
  <c r="G221" i="100" a="1"/>
  <c r="G1013" i="100" a="1"/>
  <c r="G773" i="100" a="1"/>
  <c r="G117" i="100" a="1"/>
  <c r="G1479" i="100" a="1"/>
  <c r="F69" i="55"/>
  <c r="G526" i="100" a="1"/>
  <c r="G488" i="100" a="1"/>
  <c r="G590" i="100" a="1"/>
  <c r="G431" i="100" a="1"/>
  <c r="G195" i="100" a="1"/>
  <c r="G821" i="100" a="1"/>
  <c r="G1297" i="100" a="1"/>
  <c r="G1297" i="100" l="1"/>
  <c r="G821" i="100"/>
  <c r="G195" i="100"/>
  <c r="G431" i="100"/>
  <c r="G590" i="100"/>
  <c r="G488" i="100"/>
  <c r="G526" i="100"/>
  <c r="L69" i="55"/>
  <c r="G1479" i="100"/>
  <c r="G117" i="100"/>
  <c r="G773" i="100"/>
  <c r="G1013" i="100"/>
  <c r="G221" i="100"/>
  <c r="K65" i="55"/>
  <c r="G283" i="100"/>
  <c r="L17" i="55"/>
  <c r="G1243" i="100"/>
  <c r="G256" i="100"/>
  <c r="G805" i="100"/>
  <c r="G30" i="100"/>
  <c r="G650" i="100"/>
  <c r="G559" i="100"/>
  <c r="G1253" i="100"/>
  <c r="G636" i="100"/>
  <c r="G506" i="100"/>
  <c r="G563" i="100"/>
  <c r="N24" i="55"/>
  <c r="Q24" i="55" s="1"/>
  <c r="G1240" i="100"/>
  <c r="G374" i="100"/>
  <c r="G1177" i="100"/>
  <c r="K78" i="55"/>
  <c r="M26" i="55"/>
  <c r="P26" i="55" s="1"/>
  <c r="N16" i="55"/>
  <c r="Q16" i="55" s="1"/>
  <c r="G217" i="100"/>
  <c r="L40" i="55"/>
  <c r="G597" i="100"/>
  <c r="G392" i="100"/>
  <c r="G619" i="100"/>
  <c r="G1402" i="100"/>
  <c r="G1022" i="100"/>
  <c r="L35" i="55"/>
  <c r="O94" i="55"/>
  <c r="R94" i="55" s="1"/>
  <c r="G68" i="100"/>
  <c r="G647" i="100"/>
  <c r="G400" i="100"/>
  <c r="G314" i="100"/>
  <c r="G610" i="100"/>
  <c r="G410" i="100"/>
  <c r="G1147" i="100"/>
  <c r="G631" i="100"/>
  <c r="O92" i="55"/>
  <c r="R92" i="55" s="1"/>
  <c r="G651" i="100"/>
  <c r="N12" i="55"/>
  <c r="Q12" i="55" s="1"/>
  <c r="G153" i="100"/>
  <c r="G463" i="100"/>
  <c r="G276" i="100"/>
  <c r="J51" i="55"/>
  <c r="G693" i="100"/>
  <c r="G365" i="100"/>
  <c r="G451" i="100"/>
  <c r="G262" i="100"/>
  <c r="G1482" i="100"/>
  <c r="G935" i="100"/>
  <c r="G1218" i="100"/>
  <c r="G1128" i="100"/>
  <c r="G561" i="100"/>
  <c r="M50" i="55"/>
  <c r="P50" i="55" s="1"/>
  <c r="G104" i="100"/>
  <c r="N56" i="55"/>
  <c r="Q56" i="55" s="1"/>
  <c r="G985" i="100"/>
  <c r="G1084" i="100"/>
  <c r="M81" i="55"/>
  <c r="P81" i="55" s="1"/>
  <c r="J95" i="55"/>
  <c r="G55" i="100"/>
  <c r="G649" i="100"/>
  <c r="G1467" i="100"/>
  <c r="G685" i="100"/>
  <c r="N33" i="55"/>
  <c r="Q33" i="55" s="1"/>
  <c r="G1394" i="100"/>
  <c r="G1445" i="100"/>
  <c r="G635" i="100"/>
  <c r="G376" i="100"/>
  <c r="G162" i="100"/>
  <c r="G1305" i="100"/>
  <c r="N54" i="55"/>
  <c r="Q54" i="55" s="1"/>
  <c r="G550" i="100"/>
  <c r="G941" i="100"/>
  <c r="G948" i="100"/>
  <c r="M11" i="55"/>
  <c r="P11" i="55" s="1"/>
  <c r="G714" i="100"/>
  <c r="G324" i="100"/>
  <c r="G740" i="100"/>
  <c r="M12" i="55"/>
  <c r="P12" i="55" s="1"/>
  <c r="O84" i="55"/>
  <c r="R84" i="55" s="1"/>
  <c r="G186" i="100"/>
  <c r="M93" i="55"/>
  <c r="P93" i="55" s="1"/>
  <c r="G1475" i="100"/>
  <c r="G1388" i="100"/>
  <c r="G239" i="100"/>
  <c r="G103" i="100"/>
  <c r="G517" i="100"/>
  <c r="G1492" i="100"/>
  <c r="G1027" i="100"/>
  <c r="G679" i="100"/>
  <c r="G938" i="100"/>
  <c r="M46" i="55"/>
  <c r="P46" i="55" s="1"/>
  <c r="G1413" i="100"/>
  <c r="G260" i="100"/>
  <c r="G1450" i="100"/>
  <c r="G702" i="100"/>
  <c r="G1414" i="100"/>
  <c r="G746" i="100"/>
  <c r="G1206" i="100"/>
  <c r="N11" i="55"/>
  <c r="Q11" i="55" s="1"/>
  <c r="G135" i="100"/>
  <c r="G389" i="100"/>
  <c r="G508" i="100"/>
  <c r="G819" i="100"/>
  <c r="G1047" i="100"/>
  <c r="G1026" i="100"/>
  <c r="G478" i="100"/>
  <c r="G974" i="100"/>
  <c r="G787" i="100"/>
  <c r="K91" i="55"/>
  <c r="G1312" i="100"/>
  <c r="G600" i="100"/>
  <c r="O48" i="55"/>
  <c r="R48" i="55" s="1"/>
  <c r="G237" i="100"/>
  <c r="G317" i="100"/>
  <c r="G633" i="100"/>
  <c r="G796" i="100"/>
  <c r="J19" i="55"/>
  <c r="G1444" i="100"/>
  <c r="G911" i="100"/>
  <c r="G1283" i="100"/>
  <c r="J67" i="55"/>
  <c r="G1318" i="100"/>
  <c r="G1076" i="100"/>
  <c r="G469" i="100"/>
  <c r="G156" i="100"/>
  <c r="N78" i="55"/>
  <c r="Q78" i="55" s="1"/>
  <c r="L13" i="55"/>
  <c r="G271" i="100"/>
  <c r="G1198" i="100"/>
  <c r="G579" i="100"/>
  <c r="G41" i="100"/>
  <c r="G645" i="100"/>
  <c r="G639" i="100"/>
  <c r="G516" i="100"/>
  <c r="M71" i="55"/>
  <c r="P71" i="55" s="1"/>
  <c r="G339" i="100"/>
  <c r="N75" i="55"/>
  <c r="Q75" i="55" s="1"/>
  <c r="G906" i="100"/>
  <c r="K88" i="55"/>
  <c r="G496" i="100"/>
  <c r="L94" i="55"/>
  <c r="G201" i="100"/>
  <c r="G574" i="100"/>
  <c r="G307" i="100"/>
  <c r="G882" i="100"/>
  <c r="K47" i="55"/>
  <c r="L61" i="55"/>
  <c r="G1322" i="100"/>
  <c r="G912" i="100"/>
  <c r="G966" i="100"/>
  <c r="G191" i="100"/>
  <c r="L96" i="55"/>
  <c r="K38" i="55"/>
  <c r="J37" i="55"/>
  <c r="E17" i="1"/>
  <c r="G467" i="100"/>
  <c r="G949" i="100"/>
  <c r="G54" i="100"/>
  <c r="M66" i="55"/>
  <c r="P66" i="55" s="1"/>
  <c r="M48" i="55"/>
  <c r="P48" i="55" s="1"/>
  <c r="G1365" i="100"/>
  <c r="G1470" i="100"/>
  <c r="N97" i="55"/>
  <c r="Q97" i="55" s="1"/>
  <c r="O76" i="55"/>
  <c r="R76" i="55" s="1"/>
  <c r="G71" i="100"/>
  <c r="G742" i="100"/>
  <c r="J90" i="55"/>
  <c r="G1272" i="100"/>
  <c r="G1112" i="100"/>
  <c r="N77" i="55"/>
  <c r="Q77" i="55" s="1"/>
  <c r="G336" i="100"/>
  <c r="G49" i="100"/>
  <c r="G1025" i="100"/>
  <c r="G62" i="100"/>
  <c r="G1102" i="100"/>
  <c r="G556" i="100"/>
  <c r="G601" i="100"/>
  <c r="G1020" i="100"/>
  <c r="G803" i="100"/>
  <c r="L50" i="55"/>
  <c r="G438" i="100"/>
  <c r="K66" i="55"/>
  <c r="G1246" i="100"/>
  <c r="J64" i="55"/>
  <c r="G946" i="100"/>
  <c r="G1236" i="100"/>
  <c r="G95" i="100"/>
  <c r="G1399" i="100"/>
  <c r="M59" i="55"/>
  <c r="P59" i="55" s="1"/>
  <c r="L26" i="55"/>
  <c r="G1103" i="100"/>
  <c r="M31" i="55"/>
  <c r="P31" i="55" s="1"/>
  <c r="G869" i="100"/>
  <c r="G264" i="100"/>
  <c r="G732" i="100"/>
  <c r="G694" i="100"/>
  <c r="J44" i="55"/>
  <c r="N72" i="55"/>
  <c r="Q72" i="55" s="1"/>
  <c r="G1232" i="100"/>
  <c r="G818" i="100"/>
  <c r="G1257" i="100"/>
  <c r="G760" i="100"/>
  <c r="L18" i="55"/>
  <c r="G553" i="100"/>
  <c r="G898" i="100"/>
  <c r="G179" i="100"/>
  <c r="G1490" i="100"/>
  <c r="G1343" i="100"/>
  <c r="G310" i="100"/>
  <c r="G482" i="100"/>
  <c r="G462" i="100"/>
  <c r="G270" i="100"/>
  <c r="G158" i="100"/>
  <c r="G1456" i="100"/>
  <c r="G1196" i="100"/>
  <c r="J84" i="55"/>
  <c r="G1157" i="100"/>
  <c r="G1406" i="100"/>
  <c r="G370" i="100"/>
  <c r="G709" i="100"/>
  <c r="G1228" i="100"/>
  <c r="M20" i="55"/>
  <c r="P20" i="55" s="1"/>
  <c r="G440" i="100"/>
  <c r="J43" i="55"/>
  <c r="G484" i="100"/>
  <c r="G1244" i="100"/>
  <c r="G530" i="100"/>
  <c r="G587" i="100"/>
  <c r="G1276" i="100"/>
  <c r="G171" i="100"/>
  <c r="K15" i="55"/>
  <c r="G652" i="100"/>
  <c r="G460" i="100"/>
  <c r="G57" i="100"/>
  <c r="G774" i="100"/>
  <c r="G738" i="100"/>
  <c r="G1425" i="100"/>
  <c r="G826" i="100"/>
  <c r="G1235" i="100"/>
  <c r="G1480" i="100"/>
  <c r="G444" i="100"/>
  <c r="G905" i="100"/>
  <c r="G1295" i="100"/>
  <c r="G758" i="100"/>
  <c r="K37" i="55"/>
  <c r="G903" i="100"/>
  <c r="J88" i="55"/>
  <c r="G1447" i="100"/>
  <c r="G81" i="100"/>
  <c r="K23" i="55"/>
  <c r="G343" i="100"/>
  <c r="G1095" i="100"/>
  <c r="G1208" i="100"/>
  <c r="G1223" i="100"/>
  <c r="J29" i="55"/>
  <c r="G704" i="100"/>
  <c r="G940" i="100"/>
  <c r="K84" i="55"/>
  <c r="G261" i="100"/>
  <c r="G995" i="100"/>
  <c r="G1100" i="100"/>
  <c r="G1331" i="100"/>
  <c r="G486" i="100"/>
  <c r="L68" i="55"/>
  <c r="G1124" i="100"/>
  <c r="G487" i="100"/>
  <c r="G994" i="100"/>
  <c r="G1152" i="100"/>
  <c r="K43" i="55"/>
  <c r="N70" i="55"/>
  <c r="Q70" i="55" s="1"/>
  <c r="K72" i="55"/>
  <c r="G1165" i="100"/>
  <c r="G301" i="100"/>
  <c r="G177" i="100"/>
  <c r="J96" i="55"/>
  <c r="L45" i="55"/>
  <c r="G1325" i="100"/>
  <c r="J21" i="55"/>
  <c r="G287" i="100"/>
  <c r="G70" i="100"/>
  <c r="G85" i="100"/>
  <c r="O87" i="55"/>
  <c r="R87" i="55" s="1"/>
  <c r="G792" i="100"/>
  <c r="G862" i="100"/>
  <c r="G1251" i="100"/>
  <c r="O28" i="55"/>
  <c r="R28" i="55" s="1"/>
  <c r="G969" i="100"/>
  <c r="E15" i="1"/>
  <c r="G1478" i="100"/>
  <c r="G216" i="100"/>
  <c r="G102" i="100"/>
  <c r="G1000" i="100"/>
  <c r="G1382" i="100"/>
  <c r="G341" i="100"/>
  <c r="L15" i="55"/>
  <c r="G729" i="100"/>
  <c r="G537" i="100"/>
  <c r="K79" i="55"/>
  <c r="G347" i="100"/>
  <c r="G472" i="100"/>
  <c r="L21" i="55"/>
  <c r="G1342" i="100"/>
  <c r="G384" i="100"/>
  <c r="O37" i="55"/>
  <c r="R37" i="55" s="1"/>
  <c r="G1069" i="100"/>
  <c r="G788" i="100"/>
  <c r="G1231" i="100"/>
  <c r="G1017" i="100"/>
  <c r="G437" i="100"/>
  <c r="K73" i="55"/>
  <c r="O93" i="55"/>
  <c r="R93" i="55" s="1"/>
  <c r="O64" i="55"/>
  <c r="R64" i="55" s="1"/>
  <c r="G849" i="100"/>
  <c r="G1422" i="100"/>
  <c r="G330" i="100"/>
  <c r="G115" i="100"/>
  <c r="M9" i="55"/>
  <c r="P9" i="55" s="1"/>
  <c r="G844" i="100"/>
  <c r="G61" i="100"/>
  <c r="J73" i="55"/>
  <c r="J63" i="55"/>
  <c r="G1410" i="100"/>
  <c r="G1396" i="100"/>
  <c r="O69" i="55"/>
  <c r="R69" i="55" s="1"/>
  <c r="G163" i="100"/>
  <c r="G582" i="100"/>
  <c r="J11" i="55"/>
  <c r="G1415" i="100"/>
  <c r="K39" i="55"/>
  <c r="G1166" i="100"/>
  <c r="M76" i="55"/>
  <c r="P76" i="55" s="1"/>
  <c r="L41" i="55"/>
  <c r="G288" i="100"/>
  <c r="G726" i="100"/>
  <c r="G417" i="100"/>
  <c r="G921" i="100"/>
  <c r="N63" i="55"/>
  <c r="Q63" i="55" s="1"/>
  <c r="G591" i="100"/>
  <c r="G623" i="100"/>
  <c r="G454" i="100"/>
  <c r="G532" i="100"/>
  <c r="G1169" i="100"/>
  <c r="G932" i="100"/>
  <c r="G100" i="100"/>
  <c r="G325" i="100"/>
  <c r="G1242" i="100"/>
  <c r="G701" i="100"/>
  <c r="G1125" i="100"/>
  <c r="G785" i="100"/>
  <c r="M19" i="55"/>
  <c r="P19" i="55" s="1"/>
  <c r="J14" i="55"/>
  <c r="G188" i="100"/>
  <c r="G937" i="100"/>
  <c r="G529" i="100"/>
  <c r="G880" i="100"/>
  <c r="G504" i="100"/>
  <c r="G804" i="100"/>
  <c r="M56" i="55"/>
  <c r="P56" i="55" s="1"/>
  <c r="G475" i="100"/>
  <c r="G242" i="100"/>
  <c r="N81" i="55"/>
  <c r="Q81" i="55" s="1"/>
  <c r="G624" i="100"/>
  <c r="G715" i="100"/>
  <c r="G543" i="100"/>
  <c r="L86" i="55"/>
  <c r="G404" i="100"/>
  <c r="L25" i="55"/>
  <c r="G757" i="100"/>
  <c r="G839" i="100"/>
  <c r="G405" i="100"/>
  <c r="G1099" i="100"/>
  <c r="G219" i="100"/>
  <c r="G672" i="100"/>
  <c r="G1019" i="100"/>
  <c r="G920" i="100"/>
  <c r="O38" i="55"/>
  <c r="R38" i="55" s="1"/>
  <c r="G227" i="100"/>
  <c r="G1168" i="100"/>
  <c r="G525" i="100"/>
  <c r="G141" i="100"/>
  <c r="G1016" i="100"/>
  <c r="L83" i="55"/>
  <c r="G1049" i="100"/>
  <c r="O44" i="55"/>
  <c r="R44" i="55" s="1"/>
  <c r="O70" i="55"/>
  <c r="R70" i="55" s="1"/>
  <c r="J48" i="55"/>
  <c r="G114" i="100"/>
  <c r="M78" i="55"/>
  <c r="P78" i="55" s="1"/>
  <c r="G522" i="100"/>
  <c r="G865" i="100"/>
  <c r="K17" i="55"/>
  <c r="G1133" i="100"/>
  <c r="G1371" i="100"/>
  <c r="N96" i="55"/>
  <c r="Q96" i="55" s="1"/>
  <c r="J83" i="55"/>
  <c r="G67" i="100"/>
  <c r="G1247" i="100"/>
  <c r="G192" i="100"/>
  <c r="G810" i="100"/>
  <c r="N17" i="55"/>
  <c r="Q17" i="55" s="1"/>
  <c r="L11" i="55"/>
  <c r="G1391" i="100"/>
  <c r="J65" i="55"/>
  <c r="J70" i="55"/>
  <c r="G1241" i="100"/>
  <c r="G667" i="100"/>
  <c r="G1088" i="100"/>
  <c r="M42" i="55"/>
  <c r="P42" i="55" s="1"/>
  <c r="G896" i="100"/>
  <c r="J42" i="55"/>
  <c r="G436" i="100"/>
  <c r="G493" i="100"/>
  <c r="G1207" i="100"/>
  <c r="O74" i="55"/>
  <c r="R74" i="55" s="1"/>
  <c r="M94" i="55"/>
  <c r="P94" i="55" s="1"/>
  <c r="O10" i="55"/>
  <c r="R10" i="55" s="1"/>
  <c r="G293" i="100"/>
  <c r="G385" i="100"/>
  <c r="K34" i="55"/>
  <c r="G1137" i="100"/>
  <c r="J85" i="55"/>
  <c r="G557" i="100"/>
  <c r="G224" i="100"/>
  <c r="G984" i="100"/>
  <c r="O90" i="55"/>
  <c r="R90" i="55" s="1"/>
  <c r="G265" i="100"/>
  <c r="G1395" i="100"/>
  <c r="L53" i="55"/>
  <c r="M25" i="55"/>
  <c r="P25" i="55" s="1"/>
  <c r="G555" i="100"/>
  <c r="G1211" i="100"/>
  <c r="G761" i="100"/>
  <c r="G873" i="100"/>
  <c r="G1197" i="100"/>
  <c r="G593" i="100"/>
  <c r="G1151" i="100"/>
  <c r="G552" i="100"/>
  <c r="G560" i="100"/>
  <c r="G1258" i="100"/>
  <c r="M67" i="55"/>
  <c r="P67" i="55" s="1"/>
  <c r="G131" i="100"/>
  <c r="G751" i="100"/>
  <c r="N79" i="55"/>
  <c r="Q79" i="55" s="1"/>
  <c r="G1488" i="100"/>
  <c r="N93" i="55"/>
  <c r="Q93" i="55" s="1"/>
  <c r="G1335" i="100"/>
  <c r="G1423" i="100"/>
  <c r="G741" i="100"/>
  <c r="G1392" i="100"/>
  <c r="G637" i="100"/>
  <c r="G893" i="100"/>
  <c r="G1424" i="100"/>
  <c r="G621" i="100"/>
  <c r="G983" i="100"/>
  <c r="G290" i="100"/>
  <c r="K95" i="55"/>
  <c r="J55" i="55"/>
  <c r="G731" i="100"/>
  <c r="G908" i="100"/>
  <c r="N37" i="55"/>
  <c r="Q37" i="55" s="1"/>
  <c r="G881" i="100"/>
  <c r="K68" i="55"/>
  <c r="K97" i="55"/>
  <c r="G358" i="100"/>
  <c r="G1455" i="100"/>
  <c r="G154" i="100"/>
  <c r="G1052" i="100"/>
  <c r="G1002" i="100"/>
  <c r="G278" i="100"/>
  <c r="G272" i="100"/>
  <c r="G1355" i="100"/>
  <c r="G806" i="100"/>
  <c r="G666" i="100"/>
  <c r="G91" i="100"/>
  <c r="G620" i="100"/>
  <c r="G840" i="100"/>
  <c r="G1180" i="100"/>
  <c r="G1202" i="100"/>
  <c r="G1051" i="100"/>
  <c r="G614" i="100"/>
  <c r="G608" i="100"/>
  <c r="G727" i="100"/>
  <c r="M29" i="55"/>
  <c r="P29" i="55" s="1"/>
  <c r="G1481" i="100"/>
  <c r="G784" i="100"/>
  <c r="N76" i="55"/>
  <c r="Q76" i="55" s="1"/>
  <c r="G1263" i="100"/>
  <c r="G1162" i="100"/>
  <c r="G1127" i="100"/>
  <c r="G1056" i="100"/>
  <c r="O67" i="55"/>
  <c r="R67" i="55" s="1"/>
  <c r="G1148" i="100"/>
  <c r="G1390" i="100"/>
  <c r="G1215" i="100"/>
  <c r="J86" i="55"/>
  <c r="G212" i="100"/>
  <c r="O61" i="55"/>
  <c r="R61" i="55" s="1"/>
  <c r="G1280" i="100"/>
  <c r="G386" i="100"/>
  <c r="G396" i="100"/>
  <c r="G362" i="100"/>
  <c r="G87" i="100"/>
  <c r="G1273" i="100"/>
  <c r="G208" i="100"/>
  <c r="G363" i="100"/>
  <c r="G1435" i="100"/>
  <c r="N20" i="55"/>
  <c r="Q20" i="55" s="1"/>
  <c r="G453" i="100"/>
  <c r="G485" i="100"/>
  <c r="G618" i="100"/>
  <c r="G1298" i="100"/>
  <c r="G369" i="100"/>
  <c r="G344" i="100"/>
  <c r="G783" i="100"/>
  <c r="O55" i="55"/>
  <c r="R55" i="55" s="1"/>
  <c r="G748" i="100"/>
  <c r="G676" i="100"/>
  <c r="G692" i="100"/>
  <c r="L20" i="55"/>
  <c r="G1032" i="100"/>
  <c r="O58" i="55"/>
  <c r="R58" i="55" s="1"/>
  <c r="J79" i="55"/>
  <c r="K87" i="55"/>
  <c r="G1453" i="100"/>
  <c r="G907" i="100"/>
  <c r="M38" i="55"/>
  <c r="P38" i="55" s="1"/>
  <c r="G926" i="100"/>
  <c r="G775" i="100"/>
  <c r="O97" i="55"/>
  <c r="R97" i="55" s="1"/>
  <c r="K42" i="55"/>
  <c r="G1170" i="100"/>
  <c r="G299" i="100"/>
  <c r="G1150" i="100"/>
  <c r="G1332" i="100"/>
  <c r="G1353" i="100"/>
  <c r="G121" i="100"/>
  <c r="G379" i="100"/>
  <c r="G1408" i="100"/>
  <c r="G178" i="100"/>
  <c r="G1116" i="100"/>
  <c r="G1334" i="100"/>
  <c r="G139" i="100"/>
  <c r="G190" i="100"/>
  <c r="J17" i="55"/>
  <c r="K46" i="55"/>
  <c r="G569" i="100"/>
  <c r="J54" i="55"/>
  <c r="G681" i="100"/>
  <c r="G829" i="100"/>
  <c r="G1398" i="100"/>
  <c r="G581" i="100"/>
  <c r="G977" i="100"/>
  <c r="G870" i="100"/>
  <c r="G412" i="100"/>
  <c r="G1498" i="100"/>
  <c r="G1397" i="100"/>
  <c r="G1034" i="100"/>
  <c r="G193" i="100"/>
  <c r="J66" i="55"/>
  <c r="G875" i="100"/>
  <c r="M64" i="55"/>
  <c r="P64" i="55" s="1"/>
  <c r="G841" i="100"/>
  <c r="G1219" i="100"/>
  <c r="N66" i="55"/>
  <c r="Q66" i="55" s="1"/>
  <c r="G747" i="100"/>
  <c r="O16" i="55"/>
  <c r="R16" i="55" s="1"/>
  <c r="L58" i="55"/>
  <c r="G350" i="100"/>
  <c r="G464" i="100"/>
  <c r="G531" i="100"/>
  <c r="G1062" i="100"/>
  <c r="L28" i="55"/>
  <c r="L88" i="55"/>
  <c r="G73" i="100"/>
  <c r="G1430" i="100"/>
  <c r="G1089" i="100"/>
  <c r="G449" i="100"/>
  <c r="J16" i="55"/>
  <c r="G548" i="100"/>
  <c r="O75" i="55"/>
  <c r="R75" i="55" s="1"/>
  <c r="G1463" i="100"/>
  <c r="G549" i="100"/>
  <c r="G1448" i="100"/>
  <c r="G707" i="100"/>
  <c r="O33" i="55"/>
  <c r="R33" i="55" s="1"/>
  <c r="G1064" i="100"/>
  <c r="G1462" i="100"/>
  <c r="K19" i="55"/>
  <c r="G1373" i="100"/>
  <c r="M49" i="55"/>
  <c r="P49" i="55" s="1"/>
  <c r="O65" i="55"/>
  <c r="R65" i="55" s="1"/>
  <c r="G52" i="100"/>
  <c r="K21" i="55"/>
  <c r="K32" i="55"/>
  <c r="G795" i="100"/>
  <c r="G119" i="100"/>
  <c r="G489" i="100"/>
  <c r="G1143" i="100"/>
  <c r="G106" i="100"/>
  <c r="G889" i="100"/>
  <c r="G1074" i="100"/>
  <c r="G189" i="100"/>
  <c r="K24" i="55"/>
  <c r="G847" i="100"/>
  <c r="K27" i="55"/>
  <c r="G165" i="100"/>
  <c r="G1230" i="100"/>
  <c r="K63" i="55"/>
  <c r="G1302" i="100"/>
  <c r="G981" i="100"/>
  <c r="G31" i="100"/>
  <c r="N64" i="55"/>
  <c r="Q64" i="55" s="1"/>
  <c r="G69" i="100"/>
  <c r="G1288" i="100"/>
  <c r="G252" i="100"/>
  <c r="G1024" i="100"/>
  <c r="G868" i="100"/>
  <c r="G1484" i="100"/>
  <c r="G1420" i="100"/>
  <c r="G1315" i="100"/>
  <c r="G507" i="100"/>
  <c r="K10" i="55"/>
  <c r="G137" i="100"/>
  <c r="G387" i="100"/>
  <c r="G1351" i="100"/>
  <c r="G737" i="100"/>
  <c r="G90" i="100"/>
  <c r="G993" i="100"/>
  <c r="G1284" i="100"/>
  <c r="G1119" i="100"/>
  <c r="G1114" i="100"/>
  <c r="G1110" i="100"/>
  <c r="G996" i="100"/>
  <c r="G1443" i="100"/>
  <c r="G1213" i="100"/>
  <c r="G698" i="100"/>
  <c r="G266" i="100"/>
  <c r="G1004" i="100"/>
  <c r="G605" i="100"/>
  <c r="G1007" i="100"/>
  <c r="G1442" i="100"/>
  <c r="G391" i="100"/>
  <c r="G430" i="100"/>
  <c r="G1175" i="100"/>
  <c r="G425" i="100"/>
  <c r="G1433" i="100"/>
  <c r="G1495" i="100"/>
  <c r="G1348" i="100"/>
  <c r="G1059" i="100"/>
  <c r="G348" i="100"/>
  <c r="E14" i="1"/>
  <c r="G263" i="100"/>
  <c r="L42" i="55"/>
  <c r="G816" i="100"/>
  <c r="M41" i="55"/>
  <c r="P41" i="55" s="1"/>
  <c r="G315" i="100"/>
  <c r="G364" i="100"/>
  <c r="M39" i="55"/>
  <c r="P39" i="55" s="1"/>
  <c r="G372" i="100"/>
  <c r="L97" i="55"/>
  <c r="G1345" i="100"/>
  <c r="G173" i="100"/>
  <c r="G140" i="100"/>
  <c r="N22" i="55"/>
  <c r="Q22" i="55" s="1"/>
  <c r="G1317" i="100"/>
  <c r="G583" i="100"/>
  <c r="G86" i="100"/>
  <c r="G367" i="100"/>
  <c r="G1333" i="100"/>
  <c r="G1221" i="100"/>
  <c r="N82" i="55"/>
  <c r="Q82" i="55" s="1"/>
  <c r="G1029" i="100"/>
  <c r="G1204" i="100"/>
  <c r="G1224" i="100"/>
  <c r="G1195" i="100"/>
  <c r="G105" i="100"/>
  <c r="G1321" i="100"/>
  <c r="M77" i="55"/>
  <c r="P77" i="55" s="1"/>
  <c r="G1216" i="100"/>
  <c r="G755" i="100"/>
  <c r="G377" i="100"/>
  <c r="G304" i="100"/>
  <c r="G612" i="100"/>
  <c r="G505" i="100"/>
  <c r="G1327" i="100"/>
  <c r="G169" i="100"/>
  <c r="G669" i="100"/>
  <c r="G45" i="100"/>
  <c r="G277" i="100"/>
  <c r="K11" i="55"/>
  <c r="G973" i="100"/>
  <c r="G632" i="100"/>
  <c r="G689" i="100"/>
  <c r="G988" i="100"/>
  <c r="M95" i="55"/>
  <c r="P95" i="55" s="1"/>
  <c r="G78" i="100"/>
  <c r="G1021" i="100"/>
  <c r="G1369" i="100"/>
  <c r="G510" i="100"/>
  <c r="G915" i="100"/>
  <c r="N95" i="55"/>
  <c r="Q95" i="55" s="1"/>
  <c r="M44" i="55"/>
  <c r="P44" i="55" s="1"/>
  <c r="L87" i="55"/>
  <c r="G1291" i="100"/>
  <c r="K25" i="55"/>
  <c r="K16" i="55"/>
  <c r="G891" i="100"/>
  <c r="G432" i="100"/>
  <c r="G717" i="100"/>
  <c r="G764" i="100"/>
  <c r="G333" i="100"/>
  <c r="M28" i="55"/>
  <c r="P28" i="55" s="1"/>
  <c r="G562" i="100"/>
  <c r="K94" i="55"/>
  <c r="G1256" i="100"/>
  <c r="G1136" i="100"/>
  <c r="G718" i="100"/>
  <c r="E18" i="1"/>
  <c r="O13" i="55"/>
  <c r="R13" i="55" s="1"/>
  <c r="G415" i="100"/>
  <c r="G40" i="100"/>
  <c r="G1129" i="100"/>
  <c r="G74" i="100"/>
  <c r="O12" i="55"/>
  <c r="R12" i="55" s="1"/>
  <c r="G24" i="100"/>
  <c r="G822" i="100"/>
  <c r="G120" i="100"/>
  <c r="G902" i="100"/>
  <c r="N44" i="55"/>
  <c r="Q44" i="55" s="1"/>
  <c r="G628" i="100"/>
  <c r="J27" i="55"/>
  <c r="G346" i="100"/>
  <c r="G361" i="100"/>
  <c r="G1438" i="100"/>
  <c r="G799" i="100"/>
  <c r="G513" i="100"/>
  <c r="G815" i="100"/>
  <c r="G677" i="100"/>
  <c r="N86" i="55"/>
  <c r="Q86" i="55" s="1"/>
  <c r="O83" i="55"/>
  <c r="R83" i="55" s="1"/>
  <c r="G884" i="100"/>
  <c r="G712" i="100"/>
  <c r="G890" i="100"/>
  <c r="G1063" i="100"/>
  <c r="G931" i="100"/>
  <c r="G518" i="100"/>
  <c r="G1404" i="100"/>
  <c r="G1050" i="100"/>
  <c r="K33" i="55"/>
  <c r="G580" i="100"/>
  <c r="G1311" i="100"/>
  <c r="G1491" i="100"/>
  <c r="G72" i="100"/>
  <c r="L75" i="55"/>
  <c r="G540" i="100"/>
  <c r="G414" i="100"/>
  <c r="J12" i="55"/>
  <c r="G917" i="100"/>
  <c r="G245" i="100"/>
  <c r="L14" i="55"/>
  <c r="G1474" i="100"/>
  <c r="G351" i="100"/>
  <c r="G1203" i="100"/>
  <c r="G643" i="100"/>
  <c r="G133" i="100"/>
  <c r="G388" i="100"/>
  <c r="G147" i="100"/>
  <c r="G1416" i="100"/>
  <c r="G1336" i="100"/>
  <c r="G79" i="100"/>
  <c r="G767" i="100"/>
  <c r="G447" i="100"/>
  <c r="G1260" i="100"/>
  <c r="M34" i="55"/>
  <c r="P34" i="55" s="1"/>
  <c r="M35" i="55"/>
  <c r="P35" i="55" s="1"/>
  <c r="G867" i="100"/>
  <c r="G202" i="100"/>
  <c r="G442" i="100"/>
  <c r="G736" i="100"/>
  <c r="G1037" i="100"/>
  <c r="L82" i="55"/>
  <c r="G1401" i="100"/>
  <c r="J18" i="55"/>
  <c r="G695" i="100"/>
  <c r="G929" i="100"/>
  <c r="G1292" i="100"/>
  <c r="G238" i="100"/>
  <c r="O88" i="55"/>
  <c r="R88" i="55" s="1"/>
  <c r="G497" i="100"/>
  <c r="G46" i="100"/>
  <c r="N91" i="55"/>
  <c r="Q91" i="55" s="1"/>
  <c r="O19" i="55"/>
  <c r="R19" i="55" s="1"/>
  <c r="G113" i="100"/>
  <c r="M55" i="55"/>
  <c r="P55" i="55" s="1"/>
  <c r="K41" i="55"/>
  <c r="G1081" i="100"/>
  <c r="G109" i="100"/>
  <c r="G644" i="100"/>
  <c r="G697" i="100"/>
  <c r="G136" i="100"/>
  <c r="G997" i="100"/>
  <c r="G790" i="100"/>
  <c r="G289" i="100"/>
  <c r="N61" i="55"/>
  <c r="Q61" i="55" s="1"/>
  <c r="G836" i="100"/>
  <c r="G183" i="100"/>
  <c r="G820" i="100"/>
  <c r="G498" i="100"/>
  <c r="G923" i="100"/>
  <c r="G1053" i="100"/>
  <c r="L29" i="55"/>
  <c r="G1264" i="100"/>
  <c r="G1048" i="100"/>
  <c r="G267" i="100"/>
  <c r="M73" i="55"/>
  <c r="P73" i="55" s="1"/>
  <c r="G853" i="100"/>
  <c r="M22" i="55"/>
  <c r="P22" i="55" s="1"/>
  <c r="O34" i="55"/>
  <c r="R34" i="55" s="1"/>
  <c r="N88" i="55"/>
  <c r="Q88" i="55" s="1"/>
  <c r="K57" i="55"/>
  <c r="G900" i="100"/>
  <c r="G812" i="100"/>
  <c r="J26" i="55"/>
  <c r="K30" i="55"/>
  <c r="G1385" i="100"/>
  <c r="G1451" i="100"/>
  <c r="O63" i="55"/>
  <c r="R63" i="55" s="1"/>
  <c r="M92" i="55"/>
  <c r="P92" i="55" s="1"/>
  <c r="G1172" i="100"/>
  <c r="O27" i="55"/>
  <c r="R27" i="55" s="1"/>
  <c r="G356" i="100"/>
  <c r="G1281" i="100"/>
  <c r="G756" i="100"/>
  <c r="L12" i="55"/>
  <c r="L51" i="55"/>
  <c r="G368" i="100"/>
  <c r="J32" i="55"/>
  <c r="G116" i="100"/>
  <c r="G971" i="100"/>
  <c r="G1437" i="100"/>
  <c r="N40" i="55"/>
  <c r="Q40" i="55" s="1"/>
  <c r="G300" i="100"/>
  <c r="G913" i="100"/>
  <c r="K45" i="55"/>
  <c r="G1176" i="100"/>
  <c r="G779" i="100"/>
  <c r="G567" i="100"/>
  <c r="G720" i="100"/>
  <c r="L73" i="55"/>
  <c r="G979" i="100"/>
  <c r="G910" i="100"/>
  <c r="J61" i="55"/>
  <c r="G888" i="100"/>
  <c r="G831" i="100"/>
  <c r="G673" i="100"/>
  <c r="G1078" i="100"/>
  <c r="J15" i="55"/>
  <c r="G585" i="100"/>
  <c r="G671" i="100"/>
  <c r="G1339" i="100"/>
  <c r="G661" i="100"/>
  <c r="G76" i="100"/>
  <c r="G1299" i="100"/>
  <c r="K62" i="55"/>
  <c r="G308" i="100"/>
  <c r="K90" i="55"/>
  <c r="M60" i="55"/>
  <c r="P60" i="55" s="1"/>
  <c r="G1040" i="100"/>
  <c r="O60" i="55"/>
  <c r="R60" i="55" s="1"/>
  <c r="G477" i="100"/>
  <c r="G547" i="100"/>
  <c r="J49" i="55"/>
  <c r="K69" i="55"/>
  <c r="N57" i="55"/>
  <c r="Q57" i="55" s="1"/>
  <c r="G1486" i="100"/>
  <c r="M89" i="55"/>
  <c r="P89" i="55" s="1"/>
  <c r="G1138" i="100"/>
  <c r="G939" i="100"/>
  <c r="G1267" i="100"/>
  <c r="G1070" i="100"/>
  <c r="J53" i="55"/>
  <c r="G1419" i="100"/>
  <c r="G854" i="100"/>
  <c r="G749" i="100"/>
  <c r="G240" i="100"/>
  <c r="G1214" i="100"/>
  <c r="L55" i="55"/>
  <c r="K50" i="55"/>
  <c r="G856" i="100"/>
  <c r="O72" i="55"/>
  <c r="R72" i="55" s="1"/>
  <c r="G128" i="100"/>
  <c r="J77" i="55"/>
  <c r="G50" i="100"/>
  <c r="G1400" i="100"/>
  <c r="G1200" i="100"/>
  <c r="M21" i="55"/>
  <c r="P21" i="55" s="1"/>
  <c r="G721" i="100"/>
  <c r="K93" i="55"/>
  <c r="O50" i="55"/>
  <c r="R50" i="55" s="1"/>
  <c r="M27" i="55"/>
  <c r="P27" i="55" s="1"/>
  <c r="G786" i="100"/>
  <c r="L33" i="55"/>
  <c r="G1014" i="100"/>
  <c r="G213" i="100"/>
  <c r="G850" i="100"/>
  <c r="G1266" i="100"/>
  <c r="G570" i="100"/>
  <c r="G223" i="100"/>
  <c r="G1393" i="100"/>
  <c r="G255" i="100"/>
  <c r="M57" i="55"/>
  <c r="P57" i="55" s="1"/>
  <c r="G408" i="100"/>
  <c r="G244" i="100"/>
  <c r="G349" i="100"/>
  <c r="N41" i="55"/>
  <c r="Q41" i="55" s="1"/>
  <c r="N51" i="55"/>
  <c r="Q51" i="55" s="1"/>
  <c r="G1449" i="100"/>
  <c r="G1085" i="100"/>
  <c r="G797" i="100"/>
  <c r="O36" i="55"/>
  <c r="R36" i="55" s="1"/>
  <c r="O68" i="55"/>
  <c r="R68" i="55" s="1"/>
  <c r="G955" i="100"/>
  <c r="G855" i="100"/>
  <c r="G1330" i="100"/>
  <c r="G88" i="100"/>
  <c r="L90" i="55"/>
  <c r="G1379" i="100"/>
  <c r="K51" i="55"/>
  <c r="N94" i="55"/>
  <c r="Q94" i="55" s="1"/>
  <c r="G916" i="100"/>
  <c r="G39" i="100"/>
  <c r="G1132" i="100"/>
  <c r="G723" i="100"/>
  <c r="G38" i="100"/>
  <c r="G615" i="100"/>
  <c r="G1079" i="100"/>
  <c r="N90" i="55"/>
  <c r="Q90" i="55" s="1"/>
  <c r="K13" i="55"/>
  <c r="G1357" i="100"/>
  <c r="G769" i="100"/>
  <c r="G655" i="100"/>
  <c r="G220" i="100"/>
  <c r="J47" i="55"/>
  <c r="G945" i="100"/>
  <c r="G51" i="100"/>
  <c r="G1187" i="100"/>
  <c r="G337" i="100"/>
  <c r="G457" i="100"/>
  <c r="G1249" i="100"/>
  <c r="G753" i="100"/>
  <c r="G273" i="100"/>
  <c r="O31" i="55"/>
  <c r="R31" i="55" s="1"/>
  <c r="N9" i="55"/>
  <c r="Q9" i="55" s="1"/>
  <c r="L77" i="55"/>
  <c r="G479" i="100"/>
  <c r="L64" i="55"/>
  <c r="G393" i="100"/>
  <c r="G172" i="100"/>
  <c r="G501" i="100"/>
  <c r="G232" i="100"/>
  <c r="G594" i="100"/>
  <c r="G345" i="100"/>
  <c r="G617" i="100"/>
  <c r="G1086" i="100"/>
  <c r="G807" i="100"/>
  <c r="L60" i="55"/>
  <c r="M74" i="55"/>
  <c r="P74" i="55" s="1"/>
  <c r="N13" i="55"/>
  <c r="Q13" i="55" s="1"/>
  <c r="G309" i="100"/>
  <c r="N69" i="55"/>
  <c r="Q69" i="55" s="1"/>
  <c r="G1054" i="100"/>
  <c r="L59" i="55"/>
  <c r="G1337" i="100"/>
  <c r="O18" i="55"/>
  <c r="R18" i="55" s="1"/>
  <c r="G492" i="100"/>
  <c r="G801" i="100"/>
  <c r="G1250" i="100"/>
  <c r="G306" i="100"/>
  <c r="L27" i="55"/>
  <c r="N30" i="55"/>
  <c r="Q30" i="55" s="1"/>
  <c r="G284" i="100"/>
  <c r="G696" i="100"/>
  <c r="J75" i="55"/>
  <c r="G611" i="100"/>
  <c r="G443" i="100"/>
  <c r="G1468" i="100"/>
  <c r="G777" i="100"/>
  <c r="G523" i="100"/>
  <c r="G279" i="100"/>
  <c r="G1496" i="100"/>
  <c r="G630" i="100"/>
  <c r="G1182" i="100"/>
  <c r="G901" i="100"/>
  <c r="G967" i="100"/>
  <c r="G1008" i="100"/>
  <c r="M90" i="55"/>
  <c r="P90" i="55" s="1"/>
  <c r="G466" i="100"/>
  <c r="J93" i="55"/>
  <c r="G215" i="100"/>
  <c r="J35" i="55"/>
  <c r="L81" i="55"/>
  <c r="J39" i="55"/>
  <c r="G1046" i="100"/>
  <c r="G434" i="100"/>
  <c r="G1015" i="100"/>
  <c r="G750" i="100"/>
  <c r="G64" i="100"/>
  <c r="G578" i="100"/>
  <c r="G759" i="100"/>
  <c r="G302" i="100"/>
  <c r="E16" i="1"/>
  <c r="G725" i="100"/>
  <c r="G243" i="100"/>
  <c r="G1107" i="100"/>
  <c r="G989" i="100"/>
  <c r="G1154" i="100"/>
  <c r="G1497" i="100"/>
  <c r="G1347" i="100"/>
  <c r="G658" i="100"/>
  <c r="G1487" i="100"/>
  <c r="O25" i="55"/>
  <c r="R25" i="55" s="1"/>
  <c r="G1003" i="100"/>
  <c r="G646" i="100"/>
  <c r="G174" i="100"/>
  <c r="G962" i="100"/>
  <c r="G1067" i="100"/>
  <c r="G883" i="100"/>
  <c r="G596" i="100"/>
  <c r="M45" i="55"/>
  <c r="P45" i="55" s="1"/>
  <c r="K64" i="55"/>
  <c r="G1411" i="100"/>
  <c r="G512" i="100"/>
  <c r="N52" i="55"/>
  <c r="Q52" i="55" s="1"/>
  <c r="G1186" i="100"/>
  <c r="M14" i="55"/>
  <c r="P14" i="55" s="1"/>
  <c r="G1323" i="100"/>
  <c r="G383" i="100"/>
  <c r="G146" i="100"/>
  <c r="G402" i="100"/>
  <c r="G668" i="100"/>
  <c r="G1432" i="100"/>
  <c r="G1494" i="100"/>
  <c r="G1065" i="100"/>
  <c r="K52" i="55"/>
  <c r="G1101" i="100"/>
  <c r="G319" i="100"/>
  <c r="M33" i="55"/>
  <c r="P33" i="55" s="1"/>
  <c r="G1349" i="100"/>
  <c r="L72" i="55"/>
  <c r="G187" i="100"/>
  <c r="K77" i="55"/>
  <c r="G584" i="100"/>
  <c r="N50" i="55"/>
  <c r="Q50" i="55" s="1"/>
  <c r="G118" i="100"/>
  <c r="G1440" i="100"/>
  <c r="G28" i="100"/>
  <c r="G811" i="100"/>
  <c r="G1174" i="100"/>
  <c r="G860" i="100"/>
  <c r="G1270" i="100"/>
  <c r="O24" i="55"/>
  <c r="R24" i="55" s="1"/>
  <c r="G752" i="100"/>
  <c r="J97" i="55"/>
  <c r="G728" i="100"/>
  <c r="G680" i="100"/>
  <c r="M75" i="55"/>
  <c r="P75" i="55" s="1"/>
  <c r="J60" i="55"/>
  <c r="G824" i="100"/>
  <c r="K29" i="55"/>
  <c r="G295" i="100"/>
  <c r="G409" i="100"/>
  <c r="G340" i="100"/>
  <c r="M91" i="55"/>
  <c r="P91" i="55" s="1"/>
  <c r="M80" i="55"/>
  <c r="P80" i="55" s="1"/>
  <c r="G1376" i="100"/>
  <c r="G138" i="100"/>
  <c r="G1436" i="100"/>
  <c r="G1115" i="100"/>
  <c r="G1389" i="100"/>
  <c r="L67" i="55"/>
  <c r="M32" i="55"/>
  <c r="P32" i="55" s="1"/>
  <c r="G1210" i="100"/>
  <c r="G551" i="100"/>
  <c r="G1439" i="100"/>
  <c r="G1294" i="100"/>
  <c r="O91" i="55"/>
  <c r="R91" i="55" s="1"/>
  <c r="G1033" i="100"/>
  <c r="L70" i="55"/>
  <c r="G205" i="100"/>
  <c r="G1087" i="100"/>
  <c r="G371" i="100"/>
  <c r="G1139" i="100"/>
  <c r="K82" i="55"/>
  <c r="G426" i="100"/>
  <c r="N19" i="55"/>
  <c r="Q19" i="55" s="1"/>
  <c r="N65" i="55"/>
  <c r="Q65" i="55" s="1"/>
  <c r="G26" i="100"/>
  <c r="G60" i="100"/>
  <c r="J57" i="55"/>
  <c r="G1329" i="100"/>
  <c r="J81" i="55"/>
  <c r="K49" i="55"/>
  <c r="G1220" i="100"/>
  <c r="K18" i="55"/>
  <c r="O9" i="55"/>
  <c r="R9" i="55" s="1"/>
  <c r="G124" i="100"/>
  <c r="J36" i="55"/>
  <c r="J25" i="55"/>
  <c r="G490" i="100"/>
  <c r="G112" i="100"/>
  <c r="G32" i="100"/>
  <c r="L19" i="55"/>
  <c r="G354" i="100"/>
  <c r="G1421" i="100"/>
  <c r="M68" i="55"/>
  <c r="P68" i="55" s="1"/>
  <c r="G33" i="100"/>
  <c r="G735" i="100"/>
  <c r="G427" i="100"/>
  <c r="G598" i="100"/>
  <c r="J72" i="55"/>
  <c r="G1372" i="100"/>
  <c r="G622" i="100"/>
  <c r="G1268" i="100"/>
  <c r="G1184" i="100"/>
  <c r="G353" i="100"/>
  <c r="N25" i="55"/>
  <c r="Q25" i="55" s="1"/>
  <c r="G575" i="100"/>
  <c r="G161" i="100"/>
  <c r="G435" i="100"/>
  <c r="G771" i="100"/>
  <c r="G176" i="100"/>
  <c r="N80" i="55"/>
  <c r="Q80" i="55" s="1"/>
  <c r="G47" i="100"/>
  <c r="G1358" i="100"/>
  <c r="G461" i="100"/>
  <c r="G874" i="100"/>
  <c r="M84" i="55"/>
  <c r="P84" i="55" s="1"/>
  <c r="M53" i="55"/>
  <c r="P53" i="55" s="1"/>
  <c r="G848" i="100"/>
  <c r="G1156" i="100"/>
  <c r="G474" i="100"/>
  <c r="M10" i="55"/>
  <c r="P10" i="55" s="1"/>
  <c r="J40" i="55"/>
  <c r="G699" i="100"/>
  <c r="M40" i="55"/>
  <c r="P40" i="55" s="1"/>
  <c r="G407" i="100"/>
  <c r="G258" i="100"/>
  <c r="G897" i="100"/>
  <c r="G808" i="100"/>
  <c r="O35" i="55"/>
  <c r="R35" i="55" s="1"/>
  <c r="G814" i="100"/>
  <c r="N42" i="55"/>
  <c r="Q42" i="55" s="1"/>
  <c r="G1485" i="100"/>
  <c r="G879" i="100"/>
  <c r="G1418" i="100"/>
  <c r="G248" i="100"/>
  <c r="G616" i="100"/>
  <c r="J62" i="55"/>
  <c r="M16" i="55"/>
  <c r="P16" i="55" s="1"/>
  <c r="G924" i="100"/>
  <c r="G1362" i="100"/>
  <c r="G520" i="100"/>
  <c r="G355" i="100"/>
  <c r="G1346" i="100"/>
  <c r="G359" i="100"/>
  <c r="J89" i="55"/>
  <c r="G722" i="100"/>
  <c r="G1473" i="100"/>
  <c r="K44" i="55"/>
  <c r="G1205" i="100"/>
  <c r="M58" i="55"/>
  <c r="P58" i="55" s="1"/>
  <c r="N23" i="55"/>
  <c r="Q23" i="55" s="1"/>
  <c r="G535" i="100"/>
  <c r="G96" i="100"/>
  <c r="G1309" i="100"/>
  <c r="G452" i="100"/>
  <c r="G1153" i="100"/>
  <c r="G595" i="100"/>
  <c r="M79" i="55"/>
  <c r="P79" i="55" s="1"/>
  <c r="G944" i="100"/>
  <c r="G92" i="100"/>
  <c r="G780" i="100"/>
  <c r="N49" i="55"/>
  <c r="Q49" i="55" s="1"/>
  <c r="G97" i="100"/>
  <c r="G246" i="100"/>
  <c r="G274" i="100"/>
  <c r="G77" i="100"/>
  <c r="M36" i="55"/>
  <c r="P36" i="55" s="1"/>
  <c r="G519" i="100"/>
  <c r="G313" i="100"/>
  <c r="G167" i="100"/>
  <c r="G1252" i="100"/>
  <c r="G294" i="100"/>
  <c r="G495" i="100"/>
  <c r="G511" i="100"/>
  <c r="G1077" i="100"/>
  <c r="G648" i="100"/>
  <c r="G1319" i="100"/>
  <c r="G366" i="100"/>
  <c r="G503" i="100"/>
  <c r="J13" i="55"/>
  <c r="O89" i="55"/>
  <c r="R89" i="55" s="1"/>
  <c r="G27" i="100"/>
  <c r="O73" i="55"/>
  <c r="R73" i="55" s="1"/>
  <c r="G1378" i="100"/>
  <c r="G98" i="100"/>
  <c r="G1194" i="100"/>
  <c r="G1363" i="100"/>
  <c r="K71" i="55"/>
  <c r="G253" i="100"/>
  <c r="G793" i="100"/>
  <c r="G204" i="100"/>
  <c r="G1105" i="100"/>
  <c r="G641" i="100"/>
  <c r="G1001" i="100"/>
  <c r="G228" i="100"/>
  <c r="G638" i="100"/>
  <c r="O81" i="55"/>
  <c r="R81" i="55" s="1"/>
  <c r="G653" i="100"/>
  <c r="G249" i="100"/>
  <c r="L24" i="55"/>
  <c r="G1427" i="100"/>
  <c r="G25" i="100"/>
  <c r="G125" i="100"/>
  <c r="L36" i="55"/>
  <c r="G234" i="100"/>
  <c r="O30" i="55"/>
  <c r="R30" i="55" s="1"/>
  <c r="L92" i="55"/>
  <c r="G1483" i="100"/>
  <c r="G642" i="100"/>
  <c r="G203" i="100"/>
  <c r="G1460" i="100"/>
  <c r="G80" i="100"/>
  <c r="G230" i="100"/>
  <c r="L10" i="55"/>
  <c r="G1472" i="100"/>
  <c r="G48" i="100"/>
  <c r="K54" i="55"/>
  <c r="G1361" i="100"/>
  <c r="K12" i="55"/>
  <c r="G75" i="100"/>
  <c r="N31" i="55"/>
  <c r="Q31" i="55" s="1"/>
  <c r="G441" i="100"/>
  <c r="N15" i="55"/>
  <c r="Q15" i="55" s="1"/>
  <c r="N21" i="55"/>
  <c r="Q21" i="55" s="1"/>
  <c r="O62" i="55"/>
  <c r="R62" i="55" s="1"/>
  <c r="G975" i="100"/>
  <c r="G1304" i="100"/>
  <c r="G762" i="100"/>
  <c r="N10" i="55"/>
  <c r="Q10" i="55" s="1"/>
  <c r="G459" i="100"/>
  <c r="M47" i="55"/>
  <c r="P47" i="55" s="1"/>
  <c r="G706" i="100"/>
  <c r="G772" i="100"/>
  <c r="G730" i="100"/>
  <c r="G269" i="100"/>
  <c r="G1098" i="100"/>
  <c r="G950" i="100"/>
  <c r="G209" i="100"/>
  <c r="G664" i="100"/>
  <c r="M24" i="55"/>
  <c r="P24" i="55" s="1"/>
  <c r="G1045" i="100"/>
  <c r="G899" i="100"/>
  <c r="G544" i="100"/>
  <c r="G586" i="100"/>
  <c r="G122" i="100"/>
  <c r="G536" i="100"/>
  <c r="O21" i="55"/>
  <c r="R21" i="55" s="1"/>
  <c r="N36" i="55"/>
  <c r="Q36" i="55" s="1"/>
  <c r="G233" i="100"/>
  <c r="G423" i="100"/>
  <c r="G846" i="100"/>
  <c r="J76" i="55"/>
  <c r="G235" i="100"/>
  <c r="G1031" i="100"/>
  <c r="G107" i="100"/>
  <c r="N68" i="55"/>
  <c r="Q68" i="55" s="1"/>
  <c r="G558" i="100"/>
  <c r="G1030" i="100"/>
  <c r="G687" i="100"/>
  <c r="G318" i="100"/>
  <c r="G802" i="100"/>
  <c r="G765" i="100"/>
  <c r="K86" i="55"/>
  <c r="J74" i="55"/>
  <c r="G320" i="100"/>
  <c r="G933" i="100"/>
  <c r="L23" i="55"/>
  <c r="G835" i="100"/>
  <c r="G909" i="100"/>
  <c r="G143" i="100"/>
  <c r="J68" i="55"/>
  <c r="G311" i="100"/>
  <c r="G1212" i="100"/>
  <c r="G521" i="100"/>
  <c r="G1043" i="100"/>
  <c r="N74" i="55"/>
  <c r="Q74" i="55" s="1"/>
  <c r="G930" i="100"/>
  <c r="L93" i="55"/>
  <c r="J24" i="55"/>
  <c r="J31" i="55"/>
  <c r="L47" i="55"/>
  <c r="L49" i="55"/>
  <c r="G1367" i="100"/>
  <c r="G285" i="100"/>
  <c r="G1233" i="100"/>
  <c r="G657" i="100"/>
  <c r="G1104" i="100"/>
  <c r="G439" i="100"/>
  <c r="G514" i="100"/>
  <c r="G157" i="100"/>
  <c r="G150" i="100"/>
  <c r="G691" i="100"/>
  <c r="G791" i="100"/>
  <c r="G481" i="100"/>
  <c r="J87" i="55"/>
  <c r="G1141" i="100"/>
  <c r="G524" i="100"/>
  <c r="G703" i="100"/>
  <c r="L65" i="55"/>
  <c r="L16" i="55"/>
  <c r="G1097" i="100"/>
  <c r="G166" i="100"/>
  <c r="G572" i="100"/>
  <c r="G1381" i="100"/>
  <c r="G956" i="100"/>
  <c r="G833" i="100"/>
  <c r="G716" i="100"/>
  <c r="N27" i="55"/>
  <c r="Q27" i="55" s="1"/>
  <c r="N18" i="55"/>
  <c r="Q18" i="55" s="1"/>
  <c r="G837" i="100"/>
  <c r="G185" i="100"/>
  <c r="G546" i="100"/>
  <c r="G1354" i="100"/>
  <c r="G401" i="100"/>
  <c r="G1316" i="100"/>
  <c r="G280" i="100"/>
  <c r="G1023" i="100"/>
  <c r="G1158" i="100"/>
  <c r="G1428" i="100"/>
  <c r="G613" i="100"/>
  <c r="G588" i="100"/>
  <c r="G342" i="100"/>
  <c r="L84" i="55"/>
  <c r="G1145" i="100"/>
  <c r="G904" i="100"/>
  <c r="G1190" i="100"/>
  <c r="G515" i="100"/>
  <c r="G607" i="100"/>
  <c r="G397" i="100"/>
  <c r="G89" i="100"/>
  <c r="G250" i="100"/>
  <c r="G683" i="100"/>
  <c r="G886" i="100"/>
  <c r="G127" i="100"/>
  <c r="G1142" i="100"/>
  <c r="M97" i="55"/>
  <c r="P97" i="55" s="1"/>
  <c r="J78" i="55"/>
  <c r="G568" i="100"/>
  <c r="G373" i="100"/>
  <c r="G241" i="100"/>
  <c r="G1057" i="100"/>
  <c r="G424" i="100"/>
  <c r="G634" i="100"/>
  <c r="K22" i="55"/>
  <c r="G329" i="100"/>
  <c r="G196" i="100"/>
  <c r="G708" i="100"/>
  <c r="G577" i="100"/>
  <c r="G711" i="100"/>
  <c r="G275" i="100"/>
  <c r="K14" i="55"/>
  <c r="O85" i="55"/>
  <c r="R85" i="55" s="1"/>
  <c r="K55" i="55"/>
  <c r="G1465" i="100"/>
  <c r="G144" i="100"/>
  <c r="G688" i="100"/>
  <c r="G1412" i="100"/>
  <c r="G576" i="100"/>
  <c r="G1282" i="100"/>
  <c r="L32" i="55"/>
  <c r="G1461" i="100"/>
  <c r="M96" i="55"/>
  <c r="P96" i="55" s="1"/>
  <c r="G1286" i="100"/>
  <c r="G1245" i="100"/>
  <c r="G1248" i="100"/>
  <c r="G877" i="100"/>
  <c r="G1009" i="100"/>
  <c r="G809" i="100"/>
  <c r="J91" i="55"/>
  <c r="G776" i="100"/>
  <c r="G1111" i="100"/>
  <c r="G247" i="100"/>
  <c r="G1340" i="100"/>
  <c r="G1199" i="100"/>
  <c r="K53" i="55"/>
  <c r="G323" i="100"/>
  <c r="M72" i="55"/>
  <c r="P72" i="55" s="1"/>
  <c r="G332" i="100"/>
  <c r="G1326" i="100"/>
  <c r="G1038" i="100"/>
  <c r="N59" i="55"/>
  <c r="Q59" i="55" s="1"/>
  <c r="G1108" i="100"/>
  <c r="G450" i="100"/>
  <c r="G1359" i="100"/>
  <c r="L62" i="55"/>
  <c r="G1285" i="100"/>
  <c r="K58" i="55"/>
  <c r="O23" i="55"/>
  <c r="R23" i="55" s="1"/>
  <c r="G976" i="100"/>
  <c r="G947" i="100"/>
  <c r="G395" i="100"/>
  <c r="G690" i="100"/>
  <c r="M30" i="55"/>
  <c r="P30" i="55" s="1"/>
  <c r="G1042" i="100"/>
  <c r="G1338" i="100"/>
  <c r="G1163" i="100"/>
  <c r="G827" i="100"/>
  <c r="G1308" i="100"/>
  <c r="G872" i="100"/>
  <c r="G843" i="100"/>
  <c r="G834" i="100"/>
  <c r="G766" i="100"/>
  <c r="O40" i="55"/>
  <c r="R40" i="55" s="1"/>
  <c r="G291" i="100"/>
  <c r="O47" i="55"/>
  <c r="R47" i="55" s="1"/>
  <c r="G927" i="100"/>
  <c r="G554" i="100"/>
  <c r="G528" i="100"/>
  <c r="G713" i="100"/>
  <c r="G963" i="100"/>
  <c r="L34" i="55"/>
  <c r="M51" i="55"/>
  <c r="P51" i="55" s="1"/>
  <c r="G566" i="100"/>
  <c r="G604" i="100"/>
  <c r="G978" i="100"/>
  <c r="G1441" i="100"/>
  <c r="K76" i="55"/>
  <c r="L52" i="55"/>
  <c r="K48" i="55"/>
  <c r="G1417" i="100"/>
  <c r="G473" i="100"/>
  <c r="O95" i="55"/>
  <c r="R95" i="55" s="1"/>
  <c r="G1185" i="100"/>
  <c r="L22" i="55"/>
  <c r="K36" i="55"/>
  <c r="K96" i="55"/>
  <c r="G1383" i="100"/>
  <c r="G1106" i="100"/>
  <c r="G160" i="100"/>
  <c r="L57" i="55"/>
  <c r="O43" i="55"/>
  <c r="R43" i="55" s="1"/>
  <c r="G1006" i="100"/>
  <c r="G142" i="100"/>
  <c r="O17" i="55"/>
  <c r="R17" i="55" s="1"/>
  <c r="L66" i="55"/>
  <c r="G1405" i="100"/>
  <c r="G312" i="100"/>
  <c r="J33" i="55"/>
  <c r="G606" i="100"/>
  <c r="G1183" i="100"/>
  <c r="G1164" i="100"/>
  <c r="L95" i="55"/>
  <c r="G1352" i="100"/>
  <c r="O22" i="55"/>
  <c r="R22" i="55" s="1"/>
  <c r="G1058" i="100"/>
  <c r="G149" i="100"/>
  <c r="G733" i="100"/>
  <c r="G394" i="100"/>
  <c r="N84" i="55"/>
  <c r="Q84" i="55" s="1"/>
  <c r="G1229" i="100"/>
  <c r="G1387" i="100"/>
  <c r="N14" i="55"/>
  <c r="Q14" i="55" s="1"/>
  <c r="E13" i="1"/>
  <c r="G155" i="100"/>
  <c r="L63" i="55"/>
  <c r="G456" i="100"/>
  <c r="O14" i="55"/>
  <c r="R14" i="55" s="1"/>
  <c r="G1149" i="100"/>
  <c r="G411" i="100"/>
  <c r="G1179" i="100"/>
  <c r="J45" i="55"/>
  <c r="G93" i="100"/>
  <c r="G659" i="100"/>
  <c r="M62" i="55"/>
  <c r="P62" i="55" s="1"/>
  <c r="L56" i="55"/>
  <c r="G1431" i="100"/>
  <c r="N47" i="55"/>
  <c r="Q47" i="55" s="1"/>
  <c r="G1466" i="100"/>
  <c r="G380" i="100"/>
  <c r="O80" i="55"/>
  <c r="R80" i="55" s="1"/>
  <c r="G1160" i="100"/>
  <c r="G625" i="100"/>
  <c r="G168" i="100"/>
  <c r="G1080" i="100"/>
  <c r="G925" i="100"/>
  <c r="G670" i="100"/>
  <c r="J50" i="55"/>
  <c r="O11" i="55"/>
  <c r="R11" i="55" s="1"/>
  <c r="O77" i="55"/>
  <c r="R77" i="55" s="1"/>
  <c r="G1314" i="100"/>
  <c r="G292" i="100"/>
  <c r="G413" i="100"/>
  <c r="G126" i="100"/>
  <c r="G1121" i="100"/>
  <c r="M15" i="55"/>
  <c r="P15" i="55" s="1"/>
  <c r="G382" i="100"/>
  <c r="G390" i="100"/>
  <c r="G298" i="100"/>
  <c r="N48" i="55"/>
  <c r="Q48" i="55" s="1"/>
  <c r="N60" i="55"/>
  <c r="Q60" i="55" s="1"/>
  <c r="K81" i="55"/>
  <c r="J38" i="55"/>
  <c r="G1306" i="100"/>
  <c r="G1493" i="100"/>
  <c r="G23" i="100"/>
  <c r="G958" i="100"/>
  <c r="N71" i="55"/>
  <c r="Q71" i="55" s="1"/>
  <c r="G1181" i="100"/>
  <c r="G1118" i="100"/>
  <c r="G1275" i="100"/>
  <c r="G65" i="100"/>
  <c r="G398" i="100"/>
  <c r="G1146" i="100"/>
  <c r="G1035" i="100"/>
  <c r="O79" i="55"/>
  <c r="R79" i="55" s="1"/>
  <c r="G175" i="100"/>
  <c r="N89" i="55"/>
  <c r="Q89" i="55" s="1"/>
  <c r="G934" i="100"/>
  <c r="G421" i="100"/>
  <c r="L54" i="55"/>
  <c r="G499" i="100"/>
  <c r="N29" i="55"/>
  <c r="Q29" i="55" s="1"/>
  <c r="G1380" i="100"/>
  <c r="G1457" i="100"/>
  <c r="G1301" i="100"/>
  <c r="G99" i="100"/>
  <c r="M61" i="55"/>
  <c r="P61" i="55" s="1"/>
  <c r="K85" i="55"/>
  <c r="G1093" i="100"/>
  <c r="G1477" i="100"/>
  <c r="N58" i="55"/>
  <c r="Q58" i="55" s="1"/>
  <c r="L43" i="55"/>
  <c r="O42" i="55"/>
  <c r="R42" i="55" s="1"/>
  <c r="G1167" i="100"/>
  <c r="G101" i="100"/>
  <c r="G782" i="100"/>
  <c r="G838" i="100"/>
  <c r="G1471" i="100"/>
  <c r="G37" i="100"/>
  <c r="G335" i="100"/>
  <c r="G433" i="100"/>
  <c r="G1192" i="100"/>
  <c r="G1254" i="100"/>
  <c r="G198" i="100"/>
  <c r="G705" i="100"/>
  <c r="G428" i="100"/>
  <c r="G744" i="100"/>
  <c r="G654" i="100"/>
  <c r="J56" i="55"/>
  <c r="G942" i="100"/>
  <c r="G1344" i="100"/>
  <c r="G1328" i="100"/>
  <c r="J22" i="55"/>
  <c r="G878" i="100"/>
  <c r="G922" i="100"/>
  <c r="G194" i="100"/>
  <c r="G1039" i="100"/>
  <c r="G817" i="100"/>
  <c r="G129" i="100"/>
  <c r="G494" i="100"/>
  <c r="G533" i="100"/>
  <c r="G59" i="100"/>
  <c r="G830" i="100"/>
  <c r="G1073" i="100"/>
  <c r="G682" i="100"/>
  <c r="G656" i="100"/>
  <c r="O45" i="55"/>
  <c r="R45" i="55" s="1"/>
  <c r="M63" i="55"/>
  <c r="P63" i="55" s="1"/>
  <c r="G960" i="100"/>
  <c r="G1005" i="100"/>
  <c r="G599" i="100"/>
  <c r="G1178" i="100"/>
  <c r="G1096" i="100"/>
  <c r="L9" i="55"/>
  <c r="G1028" i="100"/>
  <c r="O51" i="55"/>
  <c r="R51" i="55" s="1"/>
  <c r="G992" i="100"/>
  <c r="G1300" i="100"/>
  <c r="G589" i="100"/>
  <c r="G1287" i="100"/>
  <c r="K56" i="55"/>
  <c r="G399" i="100"/>
  <c r="G36" i="100"/>
  <c r="L78" i="55"/>
  <c r="G327" i="100"/>
  <c r="G684" i="100"/>
  <c r="G534" i="100"/>
  <c r="G236" i="100"/>
  <c r="K70" i="55"/>
  <c r="G1296" i="100"/>
  <c r="G1310" i="100"/>
  <c r="G1341" i="100"/>
  <c r="G199" i="100"/>
  <c r="G1061" i="100"/>
  <c r="G724" i="100"/>
  <c r="K26" i="55"/>
  <c r="G663" i="100"/>
  <c r="G1094" i="100"/>
  <c r="G710" i="100"/>
  <c r="G1446" i="100"/>
  <c r="G852" i="100"/>
  <c r="G719" i="100"/>
  <c r="G1366" i="100"/>
  <c r="G259" i="100"/>
  <c r="G798" i="100"/>
  <c r="G305" i="100"/>
  <c r="G954" i="100"/>
  <c r="O53" i="55"/>
  <c r="R53" i="55" s="1"/>
  <c r="K83" i="55"/>
  <c r="G990" i="100"/>
  <c r="N55" i="55"/>
  <c r="Q55" i="55" s="1"/>
  <c r="G1193" i="100"/>
  <c r="G686" i="100"/>
  <c r="G768" i="100"/>
  <c r="M18" i="55"/>
  <c r="P18" i="55" s="1"/>
  <c r="G83" i="100"/>
  <c r="G1173" i="100"/>
  <c r="G322" i="100"/>
  <c r="G1222" i="100"/>
  <c r="G282" i="100"/>
  <c r="G34" i="100"/>
  <c r="G151" i="100"/>
  <c r="E19" i="1"/>
  <c r="K60" i="55"/>
  <c r="G1261" i="100"/>
  <c r="L31" i="55"/>
  <c r="G743" i="100"/>
  <c r="G416" i="100"/>
  <c r="G321" i="100"/>
  <c r="G1356" i="100"/>
  <c r="L79" i="55"/>
  <c r="G418" i="100"/>
  <c r="G29" i="100"/>
  <c r="K59" i="55"/>
  <c r="N92" i="55"/>
  <c r="Q92" i="55" s="1"/>
  <c r="G406" i="100"/>
  <c r="G781" i="100"/>
  <c r="G1109" i="100"/>
  <c r="G542" i="100"/>
  <c r="J20" i="55"/>
  <c r="J59" i="55"/>
  <c r="G999" i="100"/>
  <c r="G251" i="100"/>
  <c r="G206" i="100"/>
  <c r="G257" i="100"/>
  <c r="G334" i="100"/>
  <c r="L85" i="55"/>
  <c r="G1407" i="100"/>
  <c r="G1091" i="100"/>
  <c r="G674" i="100"/>
  <c r="G959" i="100"/>
  <c r="J92" i="55"/>
  <c r="G200" i="100"/>
  <c r="G876" i="100"/>
  <c r="G222" i="100"/>
  <c r="K67" i="55"/>
  <c r="M43" i="55"/>
  <c r="P43" i="55" s="1"/>
  <c r="N67" i="55"/>
  <c r="Q67" i="55" s="1"/>
  <c r="G662" i="100"/>
  <c r="J28" i="55"/>
  <c r="G483" i="100"/>
  <c r="G1140" i="100"/>
  <c r="G164" i="100"/>
  <c r="G858" i="100"/>
  <c r="G968" i="100"/>
  <c r="G471" i="100"/>
  <c r="G445" i="100"/>
  <c r="G972" i="100"/>
  <c r="G914" i="100"/>
  <c r="G375" i="100"/>
  <c r="G1131" i="100"/>
  <c r="L48" i="55"/>
  <c r="P29" i="100"/>
  <c r="P28" i="100" s="1"/>
  <c r="P27" i="100" s="1"/>
  <c r="P26" i="100" s="1"/>
  <c r="K19" i="100" s="1"/>
  <c r="G132" i="100"/>
  <c r="G231" i="100"/>
  <c r="G861" i="100"/>
  <c r="G316" i="100"/>
  <c r="G887" i="100"/>
  <c r="J34" i="55"/>
  <c r="G564" i="100"/>
  <c r="N46" i="55"/>
  <c r="Q46" i="55" s="1"/>
  <c r="G94" i="100"/>
  <c r="G1018" i="100"/>
  <c r="G446" i="100"/>
  <c r="G1289" i="100"/>
  <c r="G1370" i="100"/>
  <c r="O49" i="55"/>
  <c r="R49" i="55" s="1"/>
  <c r="G63" i="100"/>
  <c r="G1044" i="100"/>
  <c r="L46" i="55"/>
  <c r="G1217" i="100"/>
  <c r="G1188" i="100"/>
  <c r="G331" i="100"/>
  <c r="K9" i="55"/>
  <c r="G66" i="100"/>
  <c r="G1313" i="100"/>
  <c r="G53" i="100"/>
  <c r="O54" i="55"/>
  <c r="R54" i="55" s="1"/>
  <c r="K20" i="55"/>
  <c r="N43" i="55"/>
  <c r="Q43" i="55" s="1"/>
  <c r="G1386" i="100"/>
  <c r="L39" i="55"/>
  <c r="G130" i="100"/>
  <c r="G539" i="100"/>
  <c r="G1458" i="100"/>
  <c r="N26" i="55"/>
  <c r="Q26" i="55" s="1"/>
  <c r="G218" i="100"/>
  <c r="O78" i="55"/>
  <c r="R78" i="55" s="1"/>
  <c r="M37" i="55"/>
  <c r="P37" i="55" s="1"/>
  <c r="G953" i="100"/>
  <c r="J80" i="55"/>
  <c r="G832" i="100"/>
  <c r="G82" i="100"/>
  <c r="G640" i="100"/>
  <c r="N28" i="55"/>
  <c r="Q28" i="55" s="1"/>
  <c r="O96" i="55"/>
  <c r="R96" i="55" s="1"/>
  <c r="G1010" i="100"/>
  <c r="J46" i="55"/>
  <c r="G603" i="100"/>
  <c r="G419" i="100"/>
  <c r="G297" i="100"/>
  <c r="G1469" i="100"/>
  <c r="G1377" i="100"/>
  <c r="G770" i="100"/>
  <c r="G225" i="100"/>
  <c r="G159" i="100"/>
  <c r="G678" i="100"/>
  <c r="G1464" i="100"/>
  <c r="K92" i="55"/>
  <c r="G1320" i="100"/>
  <c r="G211" i="100"/>
  <c r="G197" i="100"/>
  <c r="G1113" i="100"/>
  <c r="O56" i="55"/>
  <c r="R56" i="55" s="1"/>
  <c r="G1234" i="100"/>
  <c r="G1135" i="100"/>
  <c r="G866" i="100"/>
  <c r="G1452" i="100"/>
  <c r="G842" i="100"/>
  <c r="G476" i="100"/>
  <c r="G1123" i="100"/>
  <c r="G665" i="100"/>
  <c r="G1434" i="100"/>
  <c r="N85" i="55"/>
  <c r="Q85" i="55" s="1"/>
  <c r="O66" i="55"/>
  <c r="R66" i="55" s="1"/>
  <c r="G1144" i="100"/>
  <c r="L37" i="55"/>
  <c r="G1426" i="100"/>
  <c r="G1071" i="100"/>
  <c r="N45" i="55"/>
  <c r="Q45" i="55" s="1"/>
  <c r="G1227" i="100"/>
  <c r="G626" i="100"/>
  <c r="G328" i="100"/>
  <c r="K35" i="55"/>
  <c r="G1225" i="100"/>
  <c r="G1262" i="100"/>
  <c r="J10" i="55"/>
  <c r="G627" i="100"/>
  <c r="O15" i="55"/>
  <c r="R15" i="55" s="1"/>
  <c r="G357" i="100"/>
  <c r="G1368" i="100"/>
  <c r="G675" i="100"/>
  <c r="G44" i="100"/>
  <c r="G545" i="100"/>
  <c r="G857" i="100"/>
  <c r="G961" i="100"/>
  <c r="O41" i="55"/>
  <c r="R41" i="55" s="1"/>
  <c r="J58" i="55"/>
  <c r="G739" i="100"/>
  <c r="G207" i="100"/>
  <c r="G148" i="100"/>
  <c r="G465" i="100"/>
  <c r="G123" i="100"/>
  <c r="J69" i="55"/>
  <c r="G420" i="100"/>
  <c r="O59" i="55"/>
  <c r="R59" i="55" s="1"/>
  <c r="G181" i="100"/>
  <c r="G360" i="100"/>
  <c r="G1122" i="100"/>
  <c r="G1041" i="100"/>
  <c r="G892" i="100"/>
  <c r="G541" i="100"/>
  <c r="G1290" i="100"/>
  <c r="G480" i="100"/>
  <c r="G455" i="100"/>
  <c r="K75" i="55"/>
  <c r="M87" i="55"/>
  <c r="P87" i="55" s="1"/>
  <c r="G500" i="100"/>
  <c r="G108" i="100"/>
  <c r="J23" i="55"/>
  <c r="G1303" i="100"/>
  <c r="G254" i="100"/>
  <c r="G134" i="100"/>
  <c r="O57" i="55"/>
  <c r="R57" i="55" s="1"/>
  <c r="K80" i="55"/>
  <c r="G1117" i="100"/>
  <c r="G502" i="100"/>
  <c r="G823" i="100"/>
  <c r="L89" i="55"/>
  <c r="G145" i="100"/>
  <c r="G286" i="100"/>
  <c r="G957" i="100"/>
  <c r="G1011" i="100"/>
  <c r="G845" i="100"/>
  <c r="G895" i="100"/>
  <c r="M85" i="55"/>
  <c r="P85" i="55" s="1"/>
  <c r="O29" i="55"/>
  <c r="R29" i="55" s="1"/>
  <c r="G491" i="100"/>
  <c r="G982" i="100"/>
  <c r="G1265" i="100"/>
  <c r="G1126" i="100"/>
  <c r="J41" i="55"/>
  <c r="G918" i="100"/>
  <c r="M86" i="55"/>
  <c r="P86" i="55" s="1"/>
  <c r="G111" i="100"/>
  <c r="M23" i="55"/>
  <c r="P23" i="55" s="1"/>
  <c r="G429" i="100"/>
  <c r="N39" i="55"/>
  <c r="Q39" i="55" s="1"/>
  <c r="G281" i="100"/>
  <c r="L80" i="55"/>
  <c r="M54" i="55"/>
  <c r="P54" i="55" s="1"/>
  <c r="O39" i="55"/>
  <c r="R39" i="55" s="1"/>
  <c r="L44" i="55"/>
  <c r="G58" i="100"/>
  <c r="G1476" i="100"/>
  <c r="L30" i="55"/>
  <c r="L91" i="55"/>
  <c r="G1226" i="100"/>
  <c r="J82" i="55"/>
  <c r="G1375" i="100"/>
  <c r="G573" i="100"/>
  <c r="K61" i="55"/>
  <c r="G813" i="100"/>
  <c r="G1068" i="100"/>
  <c r="G825" i="100"/>
  <c r="G1324" i="100"/>
  <c r="L74" i="55"/>
  <c r="M83" i="55"/>
  <c r="P83" i="55" s="1"/>
  <c r="G754" i="100"/>
  <c r="G859" i="100"/>
  <c r="G986" i="100"/>
  <c r="G1161" i="100"/>
  <c r="G378" i="100"/>
  <c r="G352" i="100"/>
  <c r="G326" i="100"/>
  <c r="G851" i="100"/>
  <c r="L38" i="55"/>
  <c r="G800" i="100"/>
  <c r="G229" i="100"/>
  <c r="G602" i="100"/>
  <c r="G1255" i="100"/>
  <c r="M69" i="55"/>
  <c r="P69" i="55" s="1"/>
  <c r="K28" i="55"/>
  <c r="G182" i="100"/>
  <c r="G885" i="100"/>
  <c r="G56" i="100"/>
  <c r="M52" i="55"/>
  <c r="P52" i="55" s="1"/>
  <c r="G951" i="100"/>
  <c r="J71" i="55"/>
  <c r="N34" i="55"/>
  <c r="Q34" i="55" s="1"/>
  <c r="G1120" i="100"/>
  <c r="N87" i="55"/>
  <c r="Q87" i="55" s="1"/>
  <c r="G919" i="100"/>
  <c r="N53" i="55"/>
  <c r="Q53" i="55" s="1"/>
  <c r="G609" i="100"/>
  <c r="G1238" i="100"/>
  <c r="G1384" i="100"/>
  <c r="G863" i="100"/>
  <c r="G943" i="100"/>
  <c r="G1209" i="100"/>
  <c r="G936" i="100"/>
  <c r="O71" i="55"/>
  <c r="R71" i="55" s="1"/>
  <c r="K40" i="55"/>
  <c r="G1459" i="100"/>
  <c r="G226" i="100"/>
  <c r="G468" i="100"/>
  <c r="J94" i="55"/>
  <c r="G763" i="100"/>
  <c r="G448" i="100"/>
  <c r="G1259" i="100"/>
  <c r="G828" i="100"/>
  <c r="G1239" i="100"/>
  <c r="G980" i="100"/>
  <c r="N73" i="55"/>
  <c r="Q73" i="55" s="1"/>
  <c r="G1279" i="100"/>
  <c r="G987" i="100"/>
  <c r="G1055" i="100"/>
  <c r="G660" i="100"/>
  <c r="G1075" i="100"/>
  <c r="G894" i="100"/>
  <c r="G794" i="100"/>
  <c r="G1429" i="100"/>
  <c r="G970" i="100"/>
  <c r="L71" i="55"/>
  <c r="G700" i="100"/>
  <c r="G565" i="100"/>
  <c r="N83" i="55"/>
  <c r="Q83" i="55" s="1"/>
  <c r="G403" i="100"/>
  <c r="G1012" i="100"/>
  <c r="G1403" i="100"/>
  <c r="G1171" i="100"/>
  <c r="O86" i="55"/>
  <c r="R86" i="55" s="1"/>
  <c r="G210" i="100"/>
  <c r="G1083" i="100"/>
  <c r="N62" i="55"/>
  <c r="Q62" i="55" s="1"/>
  <c r="G381" i="100"/>
  <c r="G1278" i="100"/>
  <c r="G629" i="100"/>
  <c r="G1082" i="100"/>
  <c r="G1271" i="100"/>
  <c r="G180" i="100"/>
  <c r="G1159" i="100"/>
  <c r="G1134" i="100"/>
  <c r="G1454" i="100"/>
  <c r="M13" i="55"/>
  <c r="P13" i="55" s="1"/>
  <c r="K74" i="55"/>
  <c r="G509" i="100"/>
  <c r="G998" i="100"/>
  <c r="G338" i="100"/>
  <c r="G152" i="100"/>
  <c r="G1409" i="100"/>
  <c r="G1066" i="100"/>
  <c r="G1130" i="100"/>
  <c r="G268" i="100"/>
  <c r="G928" i="100"/>
  <c r="J52" i="55"/>
  <c r="O26" i="55"/>
  <c r="R26" i="55" s="1"/>
  <c r="G1036" i="100"/>
  <c r="M88" i="55"/>
  <c r="P88" i="55" s="1"/>
  <c r="G991" i="100"/>
  <c r="G789" i="100"/>
  <c r="G1269" i="100"/>
  <c r="M82" i="55"/>
  <c r="P82" i="55" s="1"/>
  <c r="G422" i="100"/>
  <c r="G1360" i="100"/>
  <c r="G1201" i="100"/>
  <c r="J9" i="55"/>
  <c r="G1489" i="100"/>
  <c r="G1155" i="100"/>
  <c r="M65" i="55"/>
  <c r="P65" i="55" s="1"/>
  <c r="G1364" i="100"/>
  <c r="G1092" i="100"/>
  <c r="M17" i="55"/>
  <c r="P17" i="55" s="1"/>
  <c r="G470" i="100"/>
  <c r="G734" i="100"/>
  <c r="G1274" i="100"/>
  <c r="G1060" i="100"/>
  <c r="G1307" i="100"/>
  <c r="G592" i="100"/>
  <c r="G538" i="100"/>
  <c r="N35" i="55"/>
  <c r="Q35" i="55" s="1"/>
  <c r="G1374" i="100"/>
  <c r="G965" i="100"/>
  <c r="G964" i="100"/>
  <c r="G1090" i="100"/>
  <c r="G184" i="100"/>
  <c r="J30" i="55"/>
  <c r="L76" i="55"/>
  <c r="G42" i="100"/>
  <c r="G458" i="100"/>
  <c r="M70" i="55"/>
  <c r="P70" i="55" s="1"/>
  <c r="G296" i="100"/>
  <c r="G527" i="100"/>
  <c r="O82" i="55"/>
  <c r="R82" i="55" s="1"/>
  <c r="G35" i="100"/>
  <c r="O32" i="55"/>
  <c r="R32" i="55" s="1"/>
  <c r="G214" i="100"/>
  <c r="G1191" i="100"/>
  <c r="K89" i="55"/>
  <c r="K31" i="55"/>
  <c r="O46" i="55"/>
  <c r="R46" i="55" s="1"/>
  <c r="G952" i="100"/>
  <c r="G110" i="100"/>
  <c r="G571" i="100"/>
  <c r="G170" i="100"/>
  <c r="G1293" i="100"/>
  <c r="G303" i="100"/>
  <c r="G871" i="100"/>
  <c r="O52" i="55"/>
  <c r="R52" i="55" s="1"/>
  <c r="G84" i="100"/>
  <c r="O20" i="55"/>
  <c r="R20" i="55" s="1"/>
  <c r="G1350" i="100"/>
  <c r="N32" i="55"/>
  <c r="Q32" i="55" s="1"/>
  <c r="G1237" i="100"/>
  <c r="G1277" i="100"/>
  <c r="G864" i="100"/>
  <c r="G1072" i="100"/>
  <c r="G1189" i="100"/>
  <c r="G745" i="100"/>
  <c r="N38" i="55"/>
  <c r="Q38" i="55" s="1"/>
  <c r="G43" i="100"/>
  <c r="G778" i="100"/>
  <c r="W46" i="55" l="1"/>
  <c r="T46" i="55"/>
  <c r="T85" i="55"/>
  <c r="W85" i="55"/>
  <c r="X51" i="55"/>
  <c r="U51" i="55"/>
  <c r="B49" i="96"/>
  <c r="D49" i="96" s="1"/>
  <c r="U11" i="55"/>
  <c r="X11" i="55"/>
  <c r="B9" i="96"/>
  <c r="D9" i="96" s="1"/>
  <c r="W35" i="55"/>
  <c r="T35" i="55"/>
  <c r="X29" i="55"/>
  <c r="U29" i="55"/>
  <c r="B27" i="96"/>
  <c r="D27" i="96" s="1"/>
  <c r="X47" i="55"/>
  <c r="B45" i="96"/>
  <c r="D45" i="96" s="1"/>
  <c r="U47" i="55"/>
  <c r="S53" i="55"/>
  <c r="V53" i="55"/>
  <c r="S75" i="55"/>
  <c r="V75" i="55"/>
  <c r="W69" i="55"/>
  <c r="T69" i="55"/>
  <c r="W38" i="55"/>
  <c r="T38" i="55"/>
  <c r="X86" i="55"/>
  <c r="B84" i="96"/>
  <c r="D84" i="96" s="1"/>
  <c r="U86" i="55"/>
  <c r="W87" i="55"/>
  <c r="T87" i="55"/>
  <c r="S86" i="55"/>
  <c r="V86" i="55"/>
  <c r="T14" i="55"/>
  <c r="W14" i="55"/>
  <c r="U22" i="55"/>
  <c r="B20" i="96"/>
  <c r="D20" i="96" s="1"/>
  <c r="X22" i="55"/>
  <c r="V51" i="55"/>
  <c r="S51" i="55"/>
  <c r="B21" i="96"/>
  <c r="D21" i="96" s="1"/>
  <c r="X23" i="55"/>
  <c r="U23" i="55"/>
  <c r="T27" i="55"/>
  <c r="W27" i="55"/>
  <c r="T74" i="55"/>
  <c r="W74" i="55"/>
  <c r="V40" i="55"/>
  <c r="S40" i="55"/>
  <c r="S84" i="55"/>
  <c r="V84" i="55"/>
  <c r="B7" i="96"/>
  <c r="D7" i="96" s="1"/>
  <c r="U9" i="55"/>
  <c r="X9" i="55"/>
  <c r="S32" i="55"/>
  <c r="V32" i="55"/>
  <c r="S91" i="55"/>
  <c r="V91" i="55"/>
  <c r="W52" i="55"/>
  <c r="T52" i="55"/>
  <c r="T9" i="55"/>
  <c r="W9" i="55"/>
  <c r="T90" i="55"/>
  <c r="W90" i="55"/>
  <c r="T94" i="55"/>
  <c r="W94" i="55"/>
  <c r="B66" i="96"/>
  <c r="D66" i="96" s="1"/>
  <c r="X68" i="55"/>
  <c r="U68" i="55"/>
  <c r="W40" i="55"/>
  <c r="T40" i="55"/>
  <c r="S22" i="55"/>
  <c r="V22" i="55"/>
  <c r="W44" i="55"/>
  <c r="T44" i="55"/>
  <c r="B31" i="96"/>
  <c r="D31" i="96" s="1"/>
  <c r="X33" i="55"/>
  <c r="U33" i="55"/>
  <c r="S64" i="55"/>
  <c r="V64" i="55"/>
  <c r="B95" i="96"/>
  <c r="D95" i="96" s="1"/>
  <c r="X97" i="55"/>
  <c r="U97" i="55"/>
  <c r="X58" i="55"/>
  <c r="U58" i="55"/>
  <c r="B56" i="96"/>
  <c r="D56" i="96" s="1"/>
  <c r="B59" i="96"/>
  <c r="D59" i="96" s="1"/>
  <c r="X61" i="55"/>
  <c r="U61" i="55"/>
  <c r="B88" i="96"/>
  <c r="D88" i="96" s="1"/>
  <c r="U90" i="55"/>
  <c r="X90" i="55"/>
  <c r="B68" i="96"/>
  <c r="D68" i="96" s="1"/>
  <c r="U70" i="55"/>
  <c r="X70" i="55"/>
  <c r="T81" i="55"/>
  <c r="W81" i="55"/>
  <c r="W63" i="55"/>
  <c r="T63" i="55"/>
  <c r="T75" i="55"/>
  <c r="W75" i="55"/>
  <c r="V93" i="55"/>
  <c r="S93" i="55"/>
  <c r="V81" i="55"/>
  <c r="S81" i="55"/>
  <c r="S26" i="55"/>
  <c r="V26" i="55"/>
  <c r="V88" i="55"/>
  <c r="S88" i="55"/>
  <c r="W62" i="55"/>
  <c r="T62" i="55"/>
  <c r="S52" i="55"/>
  <c r="V52" i="55"/>
  <c r="U66" i="55"/>
  <c r="X66" i="55"/>
  <c r="B64" i="96"/>
  <c r="D64" i="96" s="1"/>
  <c r="X59" i="55"/>
  <c r="U59" i="55"/>
  <c r="B57" i="96"/>
  <c r="D57" i="96" s="1"/>
  <c r="S63" i="55"/>
  <c r="V63" i="55"/>
  <c r="B93" i="96"/>
  <c r="D93" i="96" s="1"/>
  <c r="X95" i="55"/>
  <c r="U95" i="55"/>
  <c r="W32" i="55"/>
  <c r="T32" i="55"/>
  <c r="V17" i="55"/>
  <c r="S17" i="55"/>
  <c r="F19" i="1"/>
  <c r="S61" i="55"/>
  <c r="V61" i="55"/>
  <c r="F13" i="1"/>
  <c r="W10" i="55"/>
  <c r="T10" i="55"/>
  <c r="B87" i="96"/>
  <c r="D87" i="96" s="1"/>
  <c r="X89" i="55"/>
  <c r="U89" i="55"/>
  <c r="V80" i="55"/>
  <c r="S80" i="55"/>
  <c r="U72" i="55"/>
  <c r="X72" i="55"/>
  <c r="B70" i="96"/>
  <c r="D70" i="96" s="1"/>
  <c r="B30" i="96"/>
  <c r="D30" i="96" s="1"/>
  <c r="X32" i="55"/>
  <c r="U32" i="55"/>
  <c r="V83" i="55"/>
  <c r="S83" i="55"/>
  <c r="B37" i="96"/>
  <c r="D37" i="96" s="1"/>
  <c r="U39" i="55"/>
  <c r="X39" i="55"/>
  <c r="V85" i="55"/>
  <c r="S85" i="55"/>
  <c r="W45" i="55"/>
  <c r="T45" i="55"/>
  <c r="B54" i="96"/>
  <c r="D54" i="96" s="1"/>
  <c r="U56" i="55"/>
  <c r="X56" i="55"/>
  <c r="U20" i="55"/>
  <c r="B18" i="96"/>
  <c r="D18" i="96" s="1"/>
  <c r="X20" i="55"/>
  <c r="S82" i="55"/>
  <c r="V82" i="55"/>
  <c r="S54" i="55"/>
  <c r="V54" i="55"/>
  <c r="V37" i="55"/>
  <c r="S37" i="55"/>
  <c r="U42" i="55"/>
  <c r="X42" i="55"/>
  <c r="B40" i="96"/>
  <c r="D40" i="96" s="1"/>
  <c r="W89" i="55"/>
  <c r="T89" i="55"/>
  <c r="T47" i="55"/>
  <c r="W47" i="55"/>
  <c r="B38" i="96"/>
  <c r="D38" i="96" s="1"/>
  <c r="U40" i="55"/>
  <c r="X40" i="55"/>
  <c r="T42" i="55"/>
  <c r="W42" i="55"/>
  <c r="W65" i="55"/>
  <c r="T65" i="55"/>
  <c r="W13" i="55"/>
  <c r="T13" i="55"/>
  <c r="B29" i="96"/>
  <c r="D29" i="96" s="1"/>
  <c r="U31" i="55"/>
  <c r="X31" i="55"/>
  <c r="X36" i="55"/>
  <c r="B34" i="96"/>
  <c r="D34" i="96" s="1"/>
  <c r="U36" i="55"/>
  <c r="S21" i="55"/>
  <c r="V21" i="55"/>
  <c r="B17" i="96"/>
  <c r="D17" i="96" s="1"/>
  <c r="U19" i="55"/>
  <c r="X19" i="55"/>
  <c r="V28" i="55"/>
  <c r="S28" i="55"/>
  <c r="T22" i="55"/>
  <c r="W22" i="55"/>
  <c r="V67" i="55"/>
  <c r="S67" i="55"/>
  <c r="U10" i="55"/>
  <c r="X10" i="55"/>
  <c r="B8" i="96"/>
  <c r="D8" i="96" s="1"/>
  <c r="S42" i="55"/>
  <c r="V42" i="55"/>
  <c r="T17" i="55"/>
  <c r="W17" i="55"/>
  <c r="X44" i="55"/>
  <c r="B42" i="96"/>
  <c r="D42" i="96" s="1"/>
  <c r="U44" i="55"/>
  <c r="B36" i="96"/>
  <c r="D36" i="96" s="1"/>
  <c r="U38" i="55"/>
  <c r="X38" i="55"/>
  <c r="X64" i="55"/>
  <c r="B62" i="96"/>
  <c r="D62" i="96" s="1"/>
  <c r="U64" i="55"/>
  <c r="X37" i="55"/>
  <c r="B35" i="96"/>
  <c r="D35" i="96" s="1"/>
  <c r="U37" i="55"/>
  <c r="F15" i="1"/>
  <c r="V31" i="55"/>
  <c r="S31" i="55"/>
  <c r="S48" i="55"/>
  <c r="V48" i="55"/>
  <c r="X48" i="55"/>
  <c r="B46" i="96"/>
  <c r="D46" i="96" s="1"/>
  <c r="U48" i="55"/>
  <c r="T53" i="55"/>
  <c r="W53" i="55"/>
  <c r="S79" i="55"/>
  <c r="V79" i="55"/>
  <c r="U26" i="55"/>
  <c r="X26" i="55"/>
  <c r="B24" i="96"/>
  <c r="D24" i="96" s="1"/>
  <c r="U45" i="55"/>
  <c r="X45" i="55"/>
  <c r="B43" i="96"/>
  <c r="D43" i="96" s="1"/>
  <c r="B79" i="96"/>
  <c r="D79" i="96" s="1"/>
  <c r="U81" i="55"/>
  <c r="X81" i="55"/>
  <c r="S65" i="55"/>
  <c r="V65" i="55"/>
  <c r="T73" i="55"/>
  <c r="W73" i="55"/>
  <c r="W34" i="55"/>
  <c r="T34" i="55"/>
  <c r="V69" i="55"/>
  <c r="S69" i="55"/>
  <c r="B94" i="96"/>
  <c r="D94" i="96" s="1"/>
  <c r="X96" i="55"/>
  <c r="U96" i="55"/>
  <c r="X78" i="55"/>
  <c r="B76" i="96"/>
  <c r="D76" i="96" s="1"/>
  <c r="U78" i="55"/>
  <c r="W43" i="55"/>
  <c r="T43" i="55"/>
  <c r="W60" i="55"/>
  <c r="T60" i="55"/>
  <c r="B15" i="96"/>
  <c r="D15" i="96" s="1"/>
  <c r="X17" i="55"/>
  <c r="U17" i="55"/>
  <c r="V96" i="55"/>
  <c r="S96" i="55"/>
  <c r="T49" i="55"/>
  <c r="W49" i="55"/>
  <c r="V16" i="55"/>
  <c r="S16" i="55"/>
  <c r="T19" i="55"/>
  <c r="W19" i="55"/>
  <c r="V33" i="55"/>
  <c r="S33" i="55"/>
  <c r="S74" i="55"/>
  <c r="V74" i="55"/>
  <c r="S57" i="55"/>
  <c r="V57" i="55"/>
  <c r="S73" i="55"/>
  <c r="V73" i="55"/>
  <c r="T91" i="55"/>
  <c r="W91" i="55"/>
  <c r="S35" i="55"/>
  <c r="V35" i="55"/>
  <c r="X13" i="55"/>
  <c r="B11" i="96"/>
  <c r="D11" i="96" s="1"/>
  <c r="U13" i="55"/>
  <c r="S95" i="55"/>
  <c r="V95" i="55"/>
  <c r="T82" i="55"/>
  <c r="W82" i="55"/>
  <c r="V41" i="55"/>
  <c r="S41" i="55"/>
  <c r="X65" i="55"/>
  <c r="B63" i="96"/>
  <c r="D63" i="96" s="1"/>
  <c r="U65" i="55"/>
  <c r="V94" i="55"/>
  <c r="S94" i="55"/>
  <c r="U93" i="55"/>
  <c r="X93" i="55"/>
  <c r="B91" i="96"/>
  <c r="D91" i="96" s="1"/>
  <c r="S66" i="55"/>
  <c r="V66" i="55"/>
  <c r="V71" i="55"/>
  <c r="S71" i="55"/>
  <c r="B82" i="96"/>
  <c r="D82" i="96" s="1"/>
  <c r="X84" i="55"/>
  <c r="U84" i="55"/>
  <c r="W33" i="55"/>
  <c r="T33" i="55"/>
  <c r="W28" i="55"/>
  <c r="T28" i="55"/>
  <c r="T92" i="55"/>
  <c r="W92" i="55"/>
  <c r="W55" i="55"/>
  <c r="T55" i="55"/>
  <c r="T58" i="55"/>
  <c r="W58" i="55"/>
  <c r="X79" i="55"/>
  <c r="U79" i="55"/>
  <c r="B77" i="96"/>
  <c r="D77" i="96" s="1"/>
  <c r="W71" i="55"/>
  <c r="T71" i="55"/>
  <c r="W48" i="55"/>
  <c r="T48" i="55"/>
  <c r="B12" i="96"/>
  <c r="D12" i="96" s="1"/>
  <c r="X14" i="55"/>
  <c r="U14" i="55"/>
  <c r="T84" i="55"/>
  <c r="W84" i="55"/>
  <c r="S30" i="55"/>
  <c r="V30" i="55"/>
  <c r="S72" i="55"/>
  <c r="V72" i="55"/>
  <c r="U62" i="55"/>
  <c r="X62" i="55"/>
  <c r="B60" i="96"/>
  <c r="D60" i="96" s="1"/>
  <c r="U35" i="55"/>
  <c r="B33" i="96"/>
  <c r="D33" i="96" s="1"/>
  <c r="X35" i="55"/>
  <c r="V10" i="55"/>
  <c r="S10" i="55"/>
  <c r="T25" i="55"/>
  <c r="W25" i="55"/>
  <c r="U91" i="55"/>
  <c r="X91" i="55"/>
  <c r="B89" i="96"/>
  <c r="D89" i="96" s="1"/>
  <c r="B16" i="96"/>
  <c r="D16" i="96" s="1"/>
  <c r="X18" i="55"/>
  <c r="U18" i="55"/>
  <c r="X27" i="55"/>
  <c r="U27" i="55"/>
  <c r="B25" i="96"/>
  <c r="D25" i="96" s="1"/>
  <c r="V34" i="55"/>
  <c r="S34" i="55"/>
  <c r="F18" i="1"/>
  <c r="V44" i="55"/>
  <c r="S44" i="55"/>
  <c r="V77" i="55"/>
  <c r="S77" i="55"/>
  <c r="S49" i="55"/>
  <c r="V49" i="55"/>
  <c r="X16" i="55"/>
  <c r="B14" i="96"/>
  <c r="D14" i="96" s="1"/>
  <c r="U16" i="55"/>
  <c r="S38" i="55"/>
  <c r="V38" i="55"/>
  <c r="W76" i="55"/>
  <c r="T76" i="55"/>
  <c r="B72" i="96"/>
  <c r="D72" i="96" s="1"/>
  <c r="X74" i="55"/>
  <c r="U74" i="55"/>
  <c r="V56" i="55"/>
  <c r="S56" i="55"/>
  <c r="V19" i="55"/>
  <c r="S19" i="55"/>
  <c r="B26" i="96"/>
  <c r="D26" i="96" s="1"/>
  <c r="X28" i="55"/>
  <c r="U28" i="55"/>
  <c r="T70" i="55"/>
  <c r="W70" i="55"/>
  <c r="S20" i="55"/>
  <c r="V20" i="55"/>
  <c r="W72" i="55"/>
  <c r="T72" i="55"/>
  <c r="W78" i="55"/>
  <c r="T78" i="55"/>
  <c r="V12" i="55"/>
  <c r="S12" i="55"/>
  <c r="W54" i="55"/>
  <c r="T54" i="55"/>
  <c r="T56" i="55"/>
  <c r="W56" i="55"/>
  <c r="W12" i="55"/>
  <c r="T12" i="55"/>
  <c r="V70" i="55"/>
  <c r="S70" i="55"/>
  <c r="W83" i="55"/>
  <c r="T83" i="55"/>
  <c r="X71" i="55"/>
  <c r="B69" i="96"/>
  <c r="D69" i="96" s="1"/>
  <c r="U71" i="55"/>
  <c r="V23" i="55"/>
  <c r="S23" i="55"/>
  <c r="B51" i="96"/>
  <c r="D51" i="96" s="1"/>
  <c r="U53" i="55"/>
  <c r="X53" i="55"/>
  <c r="U80" i="55"/>
  <c r="B78" i="96"/>
  <c r="D78" i="96" s="1"/>
  <c r="X80" i="55"/>
  <c r="B28" i="96"/>
  <c r="D28" i="96" s="1"/>
  <c r="U30" i="55"/>
  <c r="X30" i="55"/>
  <c r="B13" i="96"/>
  <c r="D13" i="96" s="1"/>
  <c r="U15" i="55"/>
  <c r="X15" i="55"/>
  <c r="B47" i="96"/>
  <c r="D47" i="96" s="1"/>
  <c r="U49" i="55"/>
  <c r="X49" i="55"/>
  <c r="V15" i="55"/>
  <c r="S15" i="55"/>
  <c r="X82" i="55"/>
  <c r="B80" i="96"/>
  <c r="D80" i="96" s="1"/>
  <c r="U82" i="55"/>
  <c r="B50" i="96"/>
  <c r="D50" i="96" s="1"/>
  <c r="U52" i="55"/>
  <c r="X52" i="55"/>
  <c r="U46" i="55"/>
  <c r="X46" i="55"/>
  <c r="B44" i="96"/>
  <c r="D44" i="96" s="1"/>
  <c r="V13" i="55"/>
  <c r="S13" i="55"/>
  <c r="V87" i="55"/>
  <c r="S87" i="55"/>
  <c r="W39" i="55"/>
  <c r="T39" i="55"/>
  <c r="U57" i="55"/>
  <c r="X57" i="55"/>
  <c r="B55" i="96"/>
  <c r="D55" i="96" s="1"/>
  <c r="T26" i="55"/>
  <c r="W26" i="55"/>
  <c r="B52" i="96"/>
  <c r="D52" i="96" s="1"/>
  <c r="X54" i="55"/>
  <c r="U54" i="55"/>
  <c r="W67" i="55"/>
  <c r="T67" i="55"/>
  <c r="W29" i="55"/>
  <c r="T29" i="55"/>
  <c r="S62" i="55"/>
  <c r="V62" i="55"/>
  <c r="U85" i="55"/>
  <c r="X85" i="55"/>
  <c r="B83" i="96"/>
  <c r="D83" i="96" s="1"/>
  <c r="V97" i="55"/>
  <c r="S97" i="55"/>
  <c r="W68" i="55"/>
  <c r="T68" i="55"/>
  <c r="T36" i="55"/>
  <c r="W36" i="55"/>
  <c r="S24" i="55"/>
  <c r="V24" i="55"/>
  <c r="T21" i="55"/>
  <c r="W21" i="55"/>
  <c r="B22" i="96"/>
  <c r="D22" i="96" s="1"/>
  <c r="U24" i="55"/>
  <c r="X24" i="55"/>
  <c r="T50" i="55"/>
  <c r="W50" i="55"/>
  <c r="V45" i="55"/>
  <c r="S45" i="55"/>
  <c r="U25" i="55"/>
  <c r="X25" i="55"/>
  <c r="B23" i="96"/>
  <c r="D23" i="96" s="1"/>
  <c r="B58" i="96"/>
  <c r="D58" i="96" s="1"/>
  <c r="U60" i="55"/>
  <c r="X60" i="55"/>
  <c r="T95" i="55"/>
  <c r="W95" i="55"/>
  <c r="T93" i="55"/>
  <c r="W93" i="55"/>
  <c r="V25" i="55"/>
  <c r="S25" i="55"/>
  <c r="S9" i="55"/>
  <c r="V9" i="55"/>
  <c r="V59" i="55"/>
  <c r="S59" i="55"/>
  <c r="K21" i="100"/>
  <c r="K22" i="100"/>
  <c r="K24" i="100" s="1"/>
  <c r="B25" i="1" s="1"/>
  <c r="S43" i="55"/>
  <c r="V43" i="55"/>
  <c r="B75" i="96"/>
  <c r="D75" i="96" s="1"/>
  <c r="X77" i="55"/>
  <c r="U77" i="55"/>
  <c r="X43" i="55"/>
  <c r="U43" i="55"/>
  <c r="B41" i="96"/>
  <c r="D41" i="96" s="1"/>
  <c r="U21" i="55"/>
  <c r="X21" i="55"/>
  <c r="B19" i="96"/>
  <c r="D19" i="96" s="1"/>
  <c r="S47" i="55"/>
  <c r="V47" i="55"/>
  <c r="W15" i="55"/>
  <c r="T15" i="55"/>
  <c r="U73" i="55"/>
  <c r="B71" i="96"/>
  <c r="D71" i="96" s="1"/>
  <c r="X73" i="55"/>
  <c r="S36" i="55"/>
  <c r="V36" i="55"/>
  <c r="T23" i="55"/>
  <c r="W23" i="55"/>
  <c r="W80" i="55"/>
  <c r="T80" i="55"/>
  <c r="S90" i="55"/>
  <c r="V90" i="55"/>
  <c r="W30" i="55"/>
  <c r="T30" i="55"/>
  <c r="T51" i="55"/>
  <c r="W51" i="55"/>
  <c r="S27" i="55"/>
  <c r="V27" i="55"/>
  <c r="S89" i="55"/>
  <c r="V89" i="55"/>
  <c r="V92" i="55"/>
  <c r="S92" i="55"/>
  <c r="T61" i="55"/>
  <c r="W61" i="55"/>
  <c r="X88" i="55"/>
  <c r="B86" i="96"/>
  <c r="D86" i="96" s="1"/>
  <c r="U88" i="55"/>
  <c r="B81" i="96"/>
  <c r="D81" i="96" s="1"/>
  <c r="U83" i="55"/>
  <c r="X83" i="55"/>
  <c r="U12" i="55"/>
  <c r="B10" i="96"/>
  <c r="D10" i="96" s="1"/>
  <c r="X12" i="55"/>
  <c r="W64" i="55"/>
  <c r="T64" i="55"/>
  <c r="X75" i="55"/>
  <c r="U75" i="55"/>
  <c r="B73" i="96"/>
  <c r="D73" i="96" s="1"/>
  <c r="T66" i="55"/>
  <c r="W66" i="55"/>
  <c r="W37" i="55"/>
  <c r="T37" i="55"/>
  <c r="S78" i="55"/>
  <c r="V78" i="55"/>
  <c r="X69" i="55"/>
  <c r="U69" i="55"/>
  <c r="B67" i="96"/>
  <c r="D67" i="96" s="1"/>
  <c r="X76" i="55"/>
  <c r="U76" i="55"/>
  <c r="B74" i="96"/>
  <c r="D74" i="96" s="1"/>
  <c r="V50" i="55"/>
  <c r="S50" i="55"/>
  <c r="B90" i="96"/>
  <c r="D90" i="96" s="1"/>
  <c r="U92" i="55"/>
  <c r="X92" i="55"/>
  <c r="W24" i="55"/>
  <c r="T24" i="55"/>
  <c r="V58" i="55"/>
  <c r="S58" i="55"/>
  <c r="S68" i="55"/>
  <c r="V68" i="55"/>
  <c r="S14" i="55"/>
  <c r="V14" i="55"/>
  <c r="F16" i="1"/>
  <c r="T41" i="55"/>
  <c r="W41" i="55"/>
  <c r="B48" i="96"/>
  <c r="D48" i="96" s="1"/>
  <c r="U50" i="55"/>
  <c r="X50" i="55"/>
  <c r="S60" i="55"/>
  <c r="V60" i="55"/>
  <c r="B61" i="96"/>
  <c r="D61" i="96" s="1"/>
  <c r="U63" i="55"/>
  <c r="X63" i="55"/>
  <c r="W88" i="55"/>
  <c r="T88" i="55"/>
  <c r="T86" i="55"/>
  <c r="W86" i="55"/>
  <c r="F14" i="1"/>
  <c r="U55" i="55"/>
  <c r="X55" i="55"/>
  <c r="B53" i="96"/>
  <c r="D53" i="96" s="1"/>
  <c r="W20" i="55"/>
  <c r="T20" i="55"/>
  <c r="U67" i="55"/>
  <c r="B65" i="96"/>
  <c r="D65" i="96" s="1"/>
  <c r="X67" i="55"/>
  <c r="S29" i="55"/>
  <c r="V29" i="55"/>
  <c r="W79" i="55"/>
  <c r="T79" i="55"/>
  <c r="V76" i="55"/>
  <c r="S76" i="55"/>
  <c r="T97" i="55"/>
  <c r="W97" i="55"/>
  <c r="F17" i="1"/>
  <c r="T11" i="55"/>
  <c r="W11" i="55"/>
  <c r="V46" i="55"/>
  <c r="S46" i="55"/>
  <c r="B92" i="96"/>
  <c r="D92" i="96" s="1"/>
  <c r="U94" i="55"/>
  <c r="X94" i="55"/>
  <c r="U41" i="55"/>
  <c r="X41" i="55"/>
  <c r="B39" i="96"/>
  <c r="D39" i="96" s="1"/>
  <c r="S18" i="55"/>
  <c r="V18" i="55"/>
  <c r="T59" i="55"/>
  <c r="W59" i="55"/>
  <c r="W18" i="55"/>
  <c r="T18" i="55"/>
  <c r="W31" i="55"/>
  <c r="T31" i="55"/>
  <c r="W57" i="55"/>
  <c r="T57" i="55"/>
  <c r="X34" i="55"/>
  <c r="B32" i="96"/>
  <c r="D32" i="96" s="1"/>
  <c r="U34" i="55"/>
  <c r="S55" i="55"/>
  <c r="V55" i="55"/>
  <c r="V39" i="55"/>
  <c r="S39" i="55"/>
  <c r="W96" i="55"/>
  <c r="T96" i="55"/>
  <c r="X87" i="55"/>
  <c r="B85" i="96"/>
  <c r="D85" i="96" s="1"/>
  <c r="U87" i="55"/>
  <c r="W77" i="55"/>
  <c r="T77" i="55"/>
  <c r="V11" i="55"/>
  <c r="S11" i="55"/>
  <c r="T16" i="55"/>
  <c r="W16" i="55"/>
  <c r="Y20" i="100"/>
  <c r="Y14" i="100"/>
  <c r="V19" i="100"/>
  <c r="R36" i="100"/>
  <c r="X14" i="100"/>
  <c r="Q37" i="100"/>
  <c r="R32" i="100"/>
  <c r="R31" i="100"/>
  <c r="Y17" i="100"/>
  <c r="V20" i="100"/>
  <c r="W14" i="100"/>
  <c r="Q30" i="100"/>
  <c r="Q35" i="100"/>
  <c r="R30" i="100"/>
  <c r="R38" i="100"/>
  <c r="Y15" i="100"/>
  <c r="X15" i="100"/>
  <c r="V18" i="100"/>
  <c r="X20" i="100"/>
  <c r="Y16" i="100"/>
  <c r="Q34" i="100"/>
  <c r="X19" i="100"/>
  <c r="R34" i="100"/>
  <c r="V15" i="100"/>
  <c r="W20" i="100"/>
  <c r="Q33" i="100"/>
  <c r="W19" i="100"/>
  <c r="V17" i="100"/>
  <c r="X17" i="100"/>
  <c r="W15" i="100"/>
  <c r="Q31" i="100"/>
  <c r="R39" i="100"/>
  <c r="W18" i="100"/>
  <c r="Q38" i="100"/>
  <c r="Y18" i="100"/>
  <c r="Q36" i="100"/>
  <c r="W16" i="100"/>
  <c r="R33" i="100"/>
  <c r="R35" i="100"/>
  <c r="K23" i="100"/>
  <c r="V14" i="100"/>
  <c r="X16" i="100"/>
  <c r="Q32" i="100"/>
  <c r="R37" i="100"/>
  <c r="Y19" i="100"/>
  <c r="W17" i="100"/>
  <c r="X18" i="100"/>
  <c r="Q39" i="100"/>
  <c r="V16" i="100"/>
  <c r="K14" i="100" l="1"/>
  <c r="L14" i="100" s="1"/>
  <c r="R29" i="100"/>
  <c r="R28" i="100" s="1"/>
  <c r="R27" i="100" s="1"/>
  <c r="R26" i="100" s="1"/>
  <c r="M19" i="100" s="1"/>
  <c r="Q29" i="100"/>
  <c r="Q28" i="100" s="1"/>
  <c r="Q27" i="100" s="1"/>
  <c r="Q26" i="100" s="1"/>
  <c r="L19" i="100" s="1"/>
  <c r="M22" i="100" l="1"/>
  <c r="M21" i="100"/>
  <c r="L22" i="100"/>
  <c r="L21" i="100"/>
  <c r="M24" i="100"/>
  <c r="L24" i="100"/>
  <c r="L23" i="100"/>
  <c r="K13" i="100" l="1"/>
  <c r="L13" i="100" s="1"/>
  <c r="B24" i="1"/>
  <c r="B23" i="1"/>
  <c r="M23" i="100"/>
  <c r="K12" i="100" l="1"/>
  <c r="L12" i="10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tc={3CD909E9-2715-433D-A8D9-96D3F83C7173}</author>
  </authors>
  <commentList>
    <comment ref="J7" authorId="0" shapeId="0" xr:uid="{3CD909E9-2715-433D-A8D9-96D3F83C7173}">
      <text>
        <t>[Threaded comment]
Your version of Excel allows you to read this threaded comment; however, any edits to it will get removed if the file is opened in a newer version of Excel. Learn more: https://go.microsoft.com/fwlink/?linkid=870924
Comment:
    Is wave height included in the TWL numbers?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<sst xmlns="http://schemas.openxmlformats.org/spreadsheetml/2006/main" count="1066" uniqueCount="307">
  <si>
    <t>ID</t>
  </si>
  <si>
    <t>H1</t>
  </si>
  <si>
    <t>D202300123.00 Bainbridge SLR Study</t>
  </si>
  <si>
    <t>H100</t>
  </si>
  <si>
    <t>TWL1</t>
  </si>
  <si>
    <t>TWL10</t>
  </si>
  <si>
    <t>TWL100</t>
  </si>
  <si>
    <t>Wave Height Event</t>
  </si>
  <si>
    <t>TWL Event</t>
  </si>
  <si>
    <t>Years</t>
  </si>
  <si>
    <t>GEV</t>
  </si>
  <si>
    <t>Model Output</t>
  </si>
  <si>
    <t>Convert to ft</t>
  </si>
  <si>
    <t>Add 0.5 ft for West Water levels</t>
  </si>
  <si>
    <t>Side</t>
  </si>
  <si>
    <t>H10</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</si>
  <si>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</si>
  <si>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</si>
  <si>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</si>
  <si>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</si>
  <si>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</si>
  <si>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</si>
  <si>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</si>
  <si>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</si>
  <si>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</si>
  <si>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</si>
  <si>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</si>
  <si>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</si>
  <si>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</si>
  <si>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</si>
  <si>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</si>
  <si>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</si>
  <si>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</si>
  <si>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</si>
  <si>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</si>
  <si>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</si>
  <si>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</si>
  <si>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</si>
  <si>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</si>
  <si>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</si>
  <si>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</si>
  <si>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</si>
  <si>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</si>
  <si>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</si>
  <si>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</si>
  <si>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</si>
  <si>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</si>
  <si>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</si>
  <si>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</si>
  <si>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</si>
  <si>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</si>
  <si>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</si>
  <si>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</si>
  <si>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</si>
  <si>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</si>
  <si>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</si>
  <si>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</si>
  <si>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</si>
  <si>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</si>
  <si>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</si>
  <si>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</si>
  <si>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</si>
  <si>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</si>
  <si>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</si>
  <si>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</si>
  <si>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</si>
  <si>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E51</t>
  </si>
  <si>
    <t>E52</t>
  </si>
  <si>
    <t>W01</t>
  </si>
  <si>
    <t>W02</t>
  </si>
  <si>
    <t>W03</t>
  </si>
  <si>
    <t>W04</t>
  </si>
  <si>
    <t>W05</t>
  </si>
  <si>
    <t>W06</t>
  </si>
  <si>
    <t>W07</t>
  </si>
  <si>
    <t>W08</t>
  </si>
  <si>
    <t>W09</t>
  </si>
  <si>
    <t>W10</t>
  </si>
  <si>
    <t>W11</t>
  </si>
  <si>
    <t>W12</t>
  </si>
  <si>
    <t>W13</t>
  </si>
  <si>
    <t>W14</t>
  </si>
  <si>
    <t>W15</t>
  </si>
  <si>
    <t>W16</t>
  </si>
  <si>
    <t>W17</t>
  </si>
  <si>
    <t>W18</t>
  </si>
  <si>
    <t>W19</t>
  </si>
  <si>
    <t>W20</t>
  </si>
  <si>
    <t>W21</t>
  </si>
  <si>
    <t>W22</t>
  </si>
  <si>
    <t>W23</t>
  </si>
  <si>
    <t>W24</t>
  </si>
  <si>
    <t>W25</t>
  </si>
  <si>
    <t>W26</t>
  </si>
  <si>
    <t>W27</t>
  </si>
  <si>
    <t>W28</t>
  </si>
  <si>
    <t>W29</t>
  </si>
  <si>
    <t>W30</t>
  </si>
  <si>
    <t>W31</t>
  </si>
  <si>
    <t>W32</t>
  </si>
  <si>
    <t>W33</t>
  </si>
  <si>
    <t>W34</t>
  </si>
  <si>
    <t>W35</t>
  </si>
  <si>
    <t>W36</t>
  </si>
  <si>
    <t>W37</t>
  </si>
  <si>
    <t>Chart title:</t>
  </si>
  <si>
    <t>User input</t>
  </si>
  <si>
    <t>Pulled from other sheet</t>
  </si>
  <si>
    <t>Calculation</t>
  </si>
  <si>
    <t>2 ft of SLR</t>
  </si>
  <si>
    <t>1-year</t>
  </si>
  <si>
    <t>10-year</t>
  </si>
  <si>
    <t>100-year</t>
  </si>
  <si>
    <t>5 ft of SLR</t>
  </si>
  <si>
    <t>A.Nguyen/L.Sheehan</t>
  </si>
  <si>
    <t>Qced P.Quiroga 12/12/23</t>
  </si>
  <si>
    <t>Monthly mean sea levels with the average seasonal cycle removed.</t>
  </si>
  <si>
    <t>The values are in meters relative to the most recent Mean Sea Level datum established by CO-OPS.</t>
  </si>
  <si>
    <t>Column values are the Year; Month; Monthly Mean; Relative Sea Level Trend Line; Higher 95% Confidence Interval; and Lower 95% Confidence Interval.</t>
  </si>
  <si>
    <t>Product of NOAAs National Ocean Service / Center for Operational Oceanographic Products and Services (CO-OPS)</t>
  </si>
  <si>
    <t>Year</t>
  </si>
  <si>
    <t xml:space="preserve"> Month</t>
  </si>
  <si>
    <t>1/1/1899</t>
  </si>
  <si>
    <t>2/1/1899</t>
  </si>
  <si>
    <t>3/1/1899</t>
  </si>
  <si>
    <t>4/1/1899</t>
  </si>
  <si>
    <t>5/1/1899</t>
  </si>
  <si>
    <t>6/1/1899</t>
  </si>
  <si>
    <t>7/1/1899</t>
  </si>
  <si>
    <t>8/1/1899</t>
  </si>
  <si>
    <t>9/1/1899</t>
  </si>
  <si>
    <t>10/1/1899</t>
  </si>
  <si>
    <t>11/1/1899</t>
  </si>
  <si>
    <t>12/1/1899</t>
  </si>
  <si>
    <t>Source:</t>
  </si>
  <si>
    <t>https://tidesandcurrents.noaa.gov/sltrends/sltrends_station.shtml?id=9447130</t>
  </si>
  <si>
    <t>Assessed Probability of Exceedance:</t>
  </si>
  <si>
    <t>19 year period centered on:</t>
  </si>
  <si>
    <t>For more information about these projections go to www.coastalnetwork.com/wcrp-documents.html</t>
  </si>
  <si>
    <t>Monthly Maxima (Processed in Matlab)</t>
  </si>
  <si>
    <t>Link</t>
  </si>
  <si>
    <t>MSL</t>
  </si>
  <si>
    <t>ft</t>
  </si>
  <si>
    <t>NAVD88</t>
  </si>
  <si>
    <t>01/01/1983 - 12/31/2001</t>
  </si>
  <si>
    <t>SWANID</t>
  </si>
  <si>
    <t>Slope_HV</t>
  </si>
  <si>
    <t>Shoretype</t>
  </si>
  <si>
    <t>FLD_ZONE</t>
  </si>
  <si>
    <t>MOD</t>
  </si>
  <si>
    <t>AE</t>
  </si>
  <si>
    <t>T</t>
  </si>
  <si>
    <t>AS</t>
  </si>
  <si>
    <t>NAD-LE</t>
  </si>
  <si>
    <t>FB</t>
  </si>
  <si>
    <t>TZ</t>
  </si>
  <si>
    <t>VE</t>
  </si>
  <si>
    <t>FBE</t>
  </si>
  <si>
    <t>NAD-B</t>
  </si>
  <si>
    <t>BFE ft NAVD</t>
  </si>
  <si>
    <t>Diff</t>
  </si>
  <si>
    <t>Shoretype legend:</t>
  </si>
  <si>
    <t>FldZn</t>
  </si>
  <si>
    <t>L.Sheehan</t>
  </si>
  <si>
    <t xml:space="preserve">Qced by </t>
  </si>
  <si>
    <t>ESA Modeled 100-yr TWL
(from Summary Table)</t>
  </si>
  <si>
    <t>FEMA BFE 
(100-yr TWL)</t>
  </si>
  <si>
    <t>Notes from looking at GIS</t>
  </si>
  <si>
    <t>Steep</t>
  </si>
  <si>
    <t>One developed area where difference is noticeable- consider Xbeach modeling</t>
  </si>
  <si>
    <t>We're more conservative, some developed area- maybe consider Xbeach</t>
  </si>
  <si>
    <t>We're more conservative- steep</t>
  </si>
  <si>
    <t>We're more conservative than BFE, but FEMA mapping is inundating higher than 13; park area</t>
  </si>
  <si>
    <t>FEMA maps more than 100-yr w 2 ft of SLR in several locations- worth modeling with XBeach</t>
  </si>
  <si>
    <t>We're more conservative than BFE, but FEMA mapping is inundating higher than 13; not developed</t>
  </si>
  <si>
    <t>FEMA maps more than 100-yr w 2 ft of SLR in several locations- houses; worth modeling with Xbeach?</t>
  </si>
  <si>
    <t>We're more conservative than BFE; mostly steep- flooding impacts one building</t>
  </si>
  <si>
    <t>W12 to W13:</t>
  </si>
  <si>
    <t>Check our model assumptions here- much higher than surrounding shorelines</t>
  </si>
  <si>
    <t>We're more conservative than BFE; steep</t>
  </si>
  <si>
    <t>W17 to W18:</t>
  </si>
  <si>
    <t>We're more conservative than BFE; some development</t>
  </si>
  <si>
    <t>We're more conservative than BFE; pretty steep, some development</t>
  </si>
  <si>
    <t>E.Sierra</t>
  </si>
  <si>
    <t>Qced L.Sheehan 1/4/24</t>
  </si>
  <si>
    <t>Linear Trend</t>
  </si>
  <si>
    <t>meters MSL</t>
  </si>
  <si>
    <t>Monthly MSL</t>
  </si>
  <si>
    <t>High End of Confidence</t>
  </si>
  <si>
    <t xml:space="preserve">Low End of Confidence </t>
  </si>
  <si>
    <t>ft MSL</t>
  </si>
  <si>
    <t>ft NAVD</t>
  </si>
  <si>
    <t>From NOAA datum sheet:</t>
  </si>
  <si>
    <t>Tidal datum Period:</t>
  </si>
  <si>
    <t>Center of datum epoch:</t>
  </si>
  <si>
    <t>NOAA MSL trend over time</t>
  </si>
  <si>
    <t>Month</t>
  </si>
  <si>
    <t>Date</t>
  </si>
  <si>
    <t>Monthly Max (m)</t>
  </si>
  <si>
    <t>RELATIVE SEA LEVEL PROJECTIONS FOR RCP 8.5</t>
  </si>
  <si>
    <t>SLR Table</t>
  </si>
  <si>
    <t>Table 1</t>
  </si>
  <si>
    <t>Table 2</t>
  </si>
  <si>
    <t>Table 3</t>
  </si>
  <si>
    <t>Table 4</t>
  </si>
  <si>
    <t>Projected average sea level magnitudes, in feet, for different assessed likelihoods and time periods</t>
  </si>
  <si>
    <t xml:space="preserve">Infrastructure </t>
  </si>
  <si>
    <t>Prob. of exceedance:</t>
  </si>
  <si>
    <t>Event:</t>
  </si>
  <si>
    <t>Infrastructure</t>
  </si>
  <si>
    <t>Return Period (years)</t>
  </si>
  <si>
    <t>Table #</t>
  </si>
  <si>
    <t>Cell Location</t>
  </si>
  <si>
    <t>A13:L29</t>
  </si>
  <si>
    <t>A33:L49</t>
  </si>
  <si>
    <t>A53:L69</t>
  </si>
  <si>
    <t>A73:L89</t>
  </si>
  <si>
    <t>SLR to date</t>
  </si>
  <si>
    <t>mm/yr</t>
  </si>
  <si>
    <t>ft/yr</t>
  </si>
  <si>
    <t>MSL Projections (ft NAVD)</t>
  </si>
  <si>
    <t>Recurrence Interval Projections (ft NAVD)</t>
  </si>
  <si>
    <t>Monthly Max West (ft)</t>
  </si>
  <si>
    <t>Monthly Max East (ft)</t>
  </si>
  <si>
    <t>East</t>
  </si>
  <si>
    <t>West</t>
  </si>
  <si>
    <t>S</t>
  </si>
  <si>
    <t>Column</t>
  </si>
  <si>
    <t>Row reference</t>
  </si>
  <si>
    <t>Closest date</t>
  </si>
  <si>
    <t>Actual year</t>
  </si>
  <si>
    <t>Date location</t>
  </si>
  <si>
    <t>TWL location</t>
  </si>
  <si>
    <t>Table start row</t>
  </si>
  <si>
    <t>Plot 1</t>
  </si>
  <si>
    <t>Which SLR projection table?</t>
  </si>
  <si>
    <t>SLR projection table location:</t>
  </si>
  <si>
    <t>SLR projection table location lookup</t>
  </si>
  <si>
    <t>Monthly max location lookup</t>
  </si>
  <si>
    <t>Is it an east or west shoreline?</t>
  </si>
  <si>
    <t>Column for corresponding monthly max data:</t>
  </si>
  <si>
    <t>Average MSL</t>
  </si>
  <si>
    <t>Plot 2</t>
  </si>
  <si>
    <t>MSL Projection Lines</t>
  </si>
  <si>
    <t>Monthly Max TWL Points</t>
  </si>
  <si>
    <t>Monthly Max (picks either east or west (i.e., + 0.5 ft))</t>
  </si>
  <si>
    <t>Infrastructure Elevation Line</t>
  </si>
  <si>
    <t>When will this elevation be inundated?</t>
  </si>
  <si>
    <t>Existing (no SLR)</t>
  </si>
  <si>
    <t>Wave height</t>
  </si>
  <si>
    <t>Total water level</t>
  </si>
  <si>
    <t>Statement</t>
  </si>
  <si>
    <t>SLR projection likelihood lookup table</t>
  </si>
  <si>
    <t>Likelihood</t>
  </si>
  <si>
    <t>SLR projection likelihood column:</t>
  </si>
  <si>
    <t>(ft NAVD88)</t>
  </si>
  <si>
    <t>Total Water Level &amp; Sea Level Rise Calculator</t>
  </si>
  <si>
    <t>Shoreline Segment
(see map):</t>
  </si>
  <si>
    <t>Infrastructure Elevation
(ft NAVD88):</t>
  </si>
  <si>
    <t>Description</t>
  </si>
  <si>
    <t>VE Flood Zone (17' BFE)</t>
  </si>
  <si>
    <t>AE Flood Zone (16' BFE)</t>
  </si>
  <si>
    <t>AE Flood Zone (15' BFE)</t>
  </si>
  <si>
    <t>AE Flood Zone (14' BFE)</t>
  </si>
  <si>
    <t>AE Flood Zone (13' BFE)</t>
  </si>
  <si>
    <t>EHW</t>
  </si>
  <si>
    <t>Approx. OHWM</t>
  </si>
  <si>
    <t>Approximate Ordinary High Water Mark</t>
  </si>
  <si>
    <t>MHHW</t>
  </si>
  <si>
    <t>Mean Higher-High Water</t>
  </si>
  <si>
    <t>North American Vertical Datum of 1988</t>
  </si>
  <si>
    <t>MLLW</t>
  </si>
  <si>
    <t>Mean Lower-Low Water</t>
  </si>
  <si>
    <t>ELW</t>
  </si>
  <si>
    <t>Extreme Low Water (Lowest Observed Tide on 1/4/1916)</t>
  </si>
  <si>
    <t>Static Base Flood Elevation for FEMA Flood Zone VE</t>
  </si>
  <si>
    <t>Static Base Flood Elevation for FEMA Flood Zone AE</t>
  </si>
  <si>
    <t>Static Base Flood Elevation for FEMA  Flood Zone AE</t>
  </si>
  <si>
    <t>Elevation
(ft NAVD88)</t>
  </si>
  <si>
    <t>Infrastructure Name:</t>
  </si>
  <si>
    <t>Amount of SLR (ft):</t>
  </si>
  <si>
    <t>Very Low Risk of Exceeding</t>
  </si>
  <si>
    <t>Low Risk of Exceeding</t>
  </si>
  <si>
    <t>Moderate Risk of Exceeding</t>
  </si>
  <si>
    <t>High Risk of Exceeding</t>
  </si>
  <si>
    <t>Very High Risk of Exceeding</t>
  </si>
  <si>
    <t>Current Water Level Elevations for Bainbridge Island (1983-2001 Tidal Epoch)</t>
  </si>
  <si>
    <t>Extreme High Water (Highest Observed Tide on 12/27/2022)</t>
  </si>
  <si>
    <t>SLR Risk Tolerance Profile</t>
  </si>
  <si>
    <t>Reference: SLR Risk Tolerance Profiles</t>
  </si>
  <si>
    <t>Annual Probability of Occurring</t>
  </si>
  <si>
    <t>… risk of exceeding the modelled TWL event</t>
  </si>
  <si>
    <t>Avg. Return Period (yr)</t>
  </si>
  <si>
    <r>
      <rPr>
        <b/>
        <sz val="11"/>
        <color theme="1"/>
        <rFont val="Calibri"/>
        <family val="2"/>
        <scheme val="minor"/>
      </rPr>
      <t>Total water level (TWL)</t>
    </r>
    <r>
      <rPr>
        <sz val="11"/>
        <color theme="1"/>
        <rFont val="Calibri"/>
        <family val="2"/>
        <scheme val="minor"/>
      </rPr>
      <t xml:space="preserve"> is the combination of the still (or static) water level (i.e. what would be measured by a tide gauge) plus the upper landward extent of wind driven waves.</t>
    </r>
  </si>
  <si>
    <t>Water Level</t>
  </si>
  <si>
    <t>Other Year Recurrence Plots</t>
  </si>
  <si>
    <t>TWL now (m)</t>
  </si>
  <si>
    <t>(ft)</t>
  </si>
  <si>
    <t>Wave height (m)</t>
  </si>
  <si>
    <r>
      <rPr>
        <b/>
        <sz val="10.5"/>
        <color theme="1"/>
        <rFont val="Calibri"/>
        <family val="2"/>
        <scheme val="minor"/>
      </rPr>
      <t>DISCLAIMER:</t>
    </r>
    <r>
      <rPr>
        <sz val="10.5"/>
        <color theme="1"/>
        <rFont val="Calibri"/>
        <family val="2"/>
        <scheme val="minor"/>
      </rPr>
      <t xml:space="preserve"> </t>
    </r>
    <r>
      <rPr>
        <i/>
        <sz val="10.5"/>
        <color theme="1"/>
        <rFont val="Calibri"/>
        <family val="2"/>
        <scheme val="minor"/>
      </rPr>
      <t>The City of Bainbridge Island disclaims any warranty of fitness of this data for any particular purpose, either express or implied.  No representation or warranty is made concerning the accuracy, currency, completeness or quality of data depicted. Any user of these data assumes all responsibility for use thereof, and further agrees to hold the City and ESA harmless from and against any damage, loss, or liability arising from any use of the data.</t>
    </r>
  </si>
  <si>
    <t>Elevation (ft MLLW*)</t>
  </si>
  <si>
    <t>* NOAA Tide Station (Seattle, WA #9447130)</t>
  </si>
  <si>
    <r>
      <rPr>
        <b/>
        <sz val="11"/>
        <color theme="1"/>
        <rFont val="Calibri"/>
        <family val="2"/>
        <scheme val="minor"/>
      </rPr>
      <t>North American Vertical Datum of 1988 (NAVD88)</t>
    </r>
    <r>
      <rPr>
        <sz val="11"/>
        <color theme="1"/>
        <rFont val="Calibri"/>
        <family val="2"/>
        <scheme val="minor"/>
      </rPr>
      <t xml:space="preserve"> is the national datum (or baseline) commonly used for the measurement of elevations relative to land.  This datum is commonly used for upland construction, including floodplain elevations.  This is a fixed datum, it is not routinely recalculated.</t>
    </r>
  </si>
  <si>
    <t>User Input</t>
  </si>
  <si>
    <t>Eagle Harbor Drive - Proposed Road Surface at Cooper Creek (Head of the Bay)</t>
  </si>
  <si>
    <r>
      <rPr>
        <b/>
        <sz val="11"/>
        <color theme="1"/>
        <rFont val="Calibri"/>
        <family val="2"/>
        <scheme val="minor"/>
      </rPr>
      <t>Mean Lower Low Water (MLLW)</t>
    </r>
    <r>
      <rPr>
        <sz val="11"/>
        <color theme="1"/>
        <rFont val="Calibri"/>
        <family val="2"/>
        <scheme val="minor"/>
      </rPr>
      <t xml:space="preserve"> is the national datum (or baseline) used for the measurement of tidal water elevations relative to tidal water.  This datum is used for predicted and measured tides as well as commonly used for marine and nearshore construction.  Note: This datum is based on the unique tidal characteristics of local tide stations and is recalculated every 19-years (a tidal epoch) to reflect sea level changes - the next recalculation is due in 2026.</t>
    </r>
  </si>
  <si>
    <t>TWL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</si>
</sst>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0"/>
    <numFmt numFmtId="166" formatCode="0.0%"/>
  </numFmts>
  <fonts count="19" x14ac:knownFonts="1">
    <font>
      <sz val="11"/>
      <color theme="1"/>
      <name val="Calibri"/>
      <family val="2"/>
      <scheme val="minor"/>
    </font>
    <font>
      <b/>
      <sz val="11"/>
      <color theme="1"/>
      <name val="Calibri"/>
      <family val="2"/>
      <scheme val="minor"/>
    </font>
    <font>
      <sz val="11"/>
      <color rgb="FF006100"/>
      <name val="Calibri"/>
      <family val="2"/>
      <scheme val="minor"/>
    </font>
    <font>
      <u/>
      <sz val="11"/>
      <color theme="10"/>
      <name val="Calibri"/>
      <family val="2"/>
      <scheme val="minor"/>
    </font>
    <font>
      <sz val="11"/>
      <color rgb="FF000000"/>
      <name val="Calibri"/>
      <family val="2"/>
      <scheme val="minor"/>
    </font>
    <font>
      <b/>
      <sz val="11"/>
      <color rgb="FF000000"/>
      <name val="Calibri"/>
      <family val="2"/>
      <scheme val="minor"/>
    </font>
    <font>
      <b/>
      <sz val="14"/>
      <color theme="1"/>
      <name val="Calibri"/>
      <family val="2"/>
      <scheme val="minor"/>
    </font>
    <font>
      <b/>
      <sz val="20"/>
      <color theme="1"/>
      <name val="Calibri"/>
      <family val="2"/>
      <scheme val="minor"/>
    </font>
    <font>
      <sz val="11"/>
      <color theme="1"/>
      <name val="Calibri"/>
      <family val="2"/>
      <scheme val="minor"/>
    </font>
    <font>
      <sz val="11"/>
      <color theme="1" tint="0.499984740745262"/>
      <name val="Calibri"/>
      <family val="2"/>
      <scheme val="minor"/>
    </font>
    <font>
      <b/>
      <u/>
      <sz val="11"/>
      <color theme="1" tint="0.499984740745262"/>
      <name val="Calibri"/>
      <family val="2"/>
      <scheme val="minor"/>
    </font>
    <font>
      <b/>
      <sz val="24"/>
      <color rgb="FFFF0000"/>
      <name val="Calibri"/>
      <family val="2"/>
      <scheme val="minor"/>
    </font>
    <font>
      <i/>
      <sz val="11"/>
      <color theme="1"/>
      <name val="Calibri"/>
      <family val="2"/>
      <scheme val="minor"/>
    </font>
    <font>
      <i/>
      <sz val="11"/>
      <color theme="1" tint="0.499984740745262"/>
      <name val="Calibri"/>
      <family val="2"/>
      <scheme val="minor"/>
    </font>
    <font>
      <b/>
      <sz val="36"/>
      <color theme="1"/>
      <name val="Calibri"/>
      <family val="2"/>
      <scheme val="minor"/>
    </font>
    <font>
      <sz val="36"/>
      <color theme="1"/>
      <name val="Calibri"/>
      <family val="2"/>
      <scheme val="minor"/>
    </font>
    <font>
      <sz val="10.5"/>
      <color theme="1"/>
      <name val="Calibri"/>
      <family val="2"/>
      <scheme val="minor"/>
    </font>
    <font>
      <b/>
      <sz val="10.5"/>
      <color theme="1"/>
      <name val="Calibri"/>
      <family val="2"/>
      <scheme val="minor"/>
    </font>
    <font>
      <i/>
      <sz val="10.5"/>
      <color theme="1"/>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s>
  <cellStyleXfs count="4">
    <xf numFmtId="0" fontId="0" fillId="0" borderId="0"/>
    <xf numFmtId="0" fontId="2" fillId="6" borderId="0" applyNumberFormat="0" applyBorder="0" applyAlignment="0" applyProtection="0"/>
    <xf numFmtId="0" fontId="3" fillId="0" borderId="0" applyNumberFormat="0" applyFill="0" applyBorder="0" applyAlignment="0" applyProtection="0"/>
    <xf numFmtId="9" fontId="8" fillId="0" borderId="0" applyFont="0" applyFill="0" applyBorder="0" applyAlignment="0" applyProtection="0"/>
  </cellStyleXfs>
  <cellXfs count="172">
    <xf numFmtId="0" fontId="0" fillId="0" borderId="0" xfId="0"/>
    <xf numFmtId="14" fontId="0" fillId="0" borderId="0" xfId="0" applyNumberFormat="1"/>
    <xf numFmtId="0" fontId="1" fillId="0" borderId="0" xfId="0" applyFont="1"/>
    <xf numFmtId="0" fontId="1" fillId="0" borderId="4" xfId="0" applyFont="1" applyBorder="1"/>
    <xf numFmtId="0" fontId="1" fillId="0" borderId="5" xfId="0" applyFont="1" applyBorder="1"/>
    <xf numFmtId="0" fontId="0" fillId="3" borderId="0" xfId="0" applyFill="1"/>
    <xf numFmtId="164" fontId="0" fillId="4" borderId="0" xfId="0" applyNumberFormat="1" applyFill="1"/>
    <xf numFmtId="164" fontId="0" fillId="0" borderId="0" xfId="0" applyNumberFormat="1"/>
    <xf numFmtId="0" fontId="0" fillId="4" borderId="0" xfId="0" applyFill="1"/>
    <xf numFmtId="164" fontId="0" fillId="0" borderId="4" xfId="0" applyNumberFormat="1" applyBorder="1"/>
    <xf numFmtId="164" fontId="0" fillId="0" borderId="5" xfId="0" applyNumberFormat="1" applyBorder="1"/>
    <xf numFmtId="164" fontId="0" fillId="5" borderId="4" xfId="0" applyNumberFormat="1" applyFill="1" applyBorder="1"/>
    <xf numFmtId="164" fontId="0" fillId="5" borderId="0" xfId="0" applyNumberFormat="1" applyFill="1"/>
    <xf numFmtId="164" fontId="0" fillId="5" borderId="5" xfId="0" applyNumberFormat="1" applyFill="1" applyBorder="1"/>
    <xf numFmtId="164" fontId="0" fillId="0" borderId="6" xfId="0" applyNumberFormat="1" applyBorder="1"/>
    <xf numFmtId="164" fontId="0" fillId="0" borderId="7" xfId="0" applyNumberFormat="1" applyBorder="1"/>
    <xf numFmtId="164" fontId="0" fillId="0" borderId="8" xfId="0" applyNumberFormat="1" applyBorder="1"/>
    <xf numFmtId="164" fontId="0" fillId="5" borderId="6" xfId="0" applyNumberFormat="1" applyFill="1" applyBorder="1"/>
    <xf numFmtId="164" fontId="0" fillId="5" borderId="7" xfId="0" applyNumberFormat="1" applyFill="1" applyBorder="1"/>
    <xf numFmtId="164" fontId="0" fillId="5" borderId="8" xfId="0" applyNumberFormat="1" applyFill="1" applyBorder="1"/>
    <xf numFmtId="0" fontId="3" fillId="0" borderId="0" xfId="2"/>
    <xf numFmtId="0" fontId="4" fillId="0" borderId="0" xfId="0" applyFont="1"/>
    <xf numFmtId="14" fontId="4" fillId="0" borderId="0" xfId="0" applyNumberFormat="1" applyFont="1"/>
    <xf numFmtId="0" fontId="2" fillId="6" borderId="0" xfId="1"/>
    <xf numFmtId="0" fontId="0" fillId="0" borderId="0" xfId="0" applyAlignment="1">
      <alignment horizontal="right"/>
    </xf>
    <xf numFmtId="0" fontId="1" fillId="0" borderId="0" xfId="0" applyFont="1" applyAlignment="1">
      <alignment horizontal="center"/>
    </xf>
    <xf numFmtId="1" fontId="0" fillId="0" borderId="0" xfId="0" applyNumberFormat="1"/>
    <xf numFmtId="0" fontId="0" fillId="0" borderId="7" xfId="0" applyBorder="1"/>
    <xf numFmtId="1" fontId="0" fillId="7" borderId="0" xfId="0" applyNumberFormat="1" applyFill="1"/>
    <xf numFmtId="0" fontId="0" fillId="7" borderId="0" xfId="0" applyFill="1"/>
    <xf numFmtId="1" fontId="0" fillId="0" borderId="7" xfId="0" applyNumberFormat="1" applyBorder="1"/>
    <xf numFmtId="0" fontId="1" fillId="0" borderId="0" xfId="0" applyFont="1" applyAlignment="1">
      <alignment horizontal="center" wrapText="1"/>
    </xf>
    <xf numFmtId="164" fontId="0" fillId="7" borderId="0" xfId="0" applyNumberFormat="1" applyFill="1"/>
    <xf numFmtId="14" fontId="0" fillId="0" borderId="0" xfId="0" applyNumberFormat="1" applyAlignment="1">
      <alignment horizontal="left"/>
    </xf>
    <xf numFmtId="0" fontId="0" fillId="0" borderId="0" xfId="0" applyAlignment="1">
      <alignment wrapText="1"/>
    </xf>
    <xf numFmtId="0" fontId="0" fillId="0" borderId="0" xfId="0" applyAlignment="1">
      <alignment horizontal="center"/>
    </xf>
    <xf numFmtId="0" fontId="0" fillId="0" borderId="1" xfId="0" applyBorder="1"/>
    <xf numFmtId="0" fontId="0" fillId="0" borderId="2" xfId="0" applyBorder="1"/>
    <xf numFmtId="0" fontId="0" fillId="0" borderId="4" xfId="0" applyBorder="1"/>
    <xf numFmtId="0" fontId="0" fillId="0" borderId="5" xfId="0" applyBorder="1" applyAlignment="1">
      <alignment wrapText="1"/>
    </xf>
    <xf numFmtId="165" fontId="0" fillId="0" borderId="0" xfId="0" applyNumberFormat="1"/>
    <xf numFmtId="165" fontId="0" fillId="0" borderId="5" xfId="0" applyNumberFormat="1" applyBorder="1"/>
    <xf numFmtId="0" fontId="0" fillId="4" borderId="4" xfId="0" applyFill="1" applyBorder="1"/>
    <xf numFmtId="14" fontId="0" fillId="4" borderId="0" xfId="0" applyNumberFormat="1" applyFill="1"/>
    <xf numFmtId="165" fontId="0" fillId="4" borderId="0" xfId="0" applyNumberFormat="1" applyFill="1"/>
    <xf numFmtId="165" fontId="1" fillId="4" borderId="0" xfId="0" applyNumberFormat="1" applyFont="1" applyFill="1"/>
    <xf numFmtId="165" fontId="0" fillId="4" borderId="5" xfId="0" applyNumberFormat="1" applyFill="1" applyBorder="1"/>
    <xf numFmtId="0" fontId="0" fillId="0" borderId="6" xfId="0" applyBorder="1"/>
    <xf numFmtId="14" fontId="0" fillId="0" borderId="7" xfId="0" applyNumberFormat="1" applyBorder="1"/>
    <xf numFmtId="165" fontId="0" fillId="0" borderId="7" xfId="0" applyNumberFormat="1" applyBorder="1"/>
    <xf numFmtId="165" fontId="0" fillId="0" borderId="8" xfId="0" applyNumberFormat="1" applyBorder="1"/>
    <xf numFmtId="0" fontId="0" fillId="0" borderId="4" xfId="0" applyBorder="1" applyAlignment="1">
      <alignment wrapText="1"/>
    </xf>
    <xf numFmtId="0" fontId="0" fillId="0" borderId="5" xfId="0" applyBorder="1"/>
    <xf numFmtId="0" fontId="0" fillId="4" borderId="5" xfId="0" applyFill="1" applyBorder="1"/>
    <xf numFmtId="0" fontId="0" fillId="0" borderId="8" xfId="0" applyBorder="1"/>
    <xf numFmtId="0" fontId="5" fillId="0" borderId="0" xfId="0" applyFont="1"/>
    <xf numFmtId="0" fontId="2" fillId="0" borderId="0" xfId="1" applyFill="1"/>
    <xf numFmtId="9" fontId="0" fillId="0" borderId="0" xfId="0" applyNumberFormat="1"/>
    <xf numFmtId="0" fontId="1" fillId="0" borderId="1" xfId="0" applyFont="1" applyBorder="1"/>
    <xf numFmtId="0" fontId="1" fillId="0" borderId="2" xfId="0" applyFont="1" applyBorder="1"/>
    <xf numFmtId="0" fontId="1" fillId="0" borderId="3" xfId="0" applyFont="1" applyBorder="1"/>
    <xf numFmtId="2" fontId="4" fillId="3" borderId="0" xfId="0" applyNumberFormat="1" applyFont="1" applyFill="1"/>
    <xf numFmtId="2" fontId="0" fillId="3" borderId="0" xfId="0" applyNumberFormat="1" applyFill="1"/>
    <xf numFmtId="14" fontId="0" fillId="0" borderId="0" xfId="0" applyNumberFormat="1" applyAlignment="1">
      <alignment horizontal="center"/>
    </xf>
    <xf numFmtId="0" fontId="0" fillId="0" borderId="0" xfId="0" applyAlignment="1">
      <alignment horizontal="center" vertical="center"/>
    </xf>
    <xf numFmtId="49" fontId="0" fillId="0" borderId="0" xfId="0" applyNumberFormat="1"/>
    <xf numFmtId="0" fontId="6" fillId="0" borderId="0" xfId="0" applyFont="1"/>
    <xf numFmtId="0" fontId="4" fillId="0" borderId="0" xfId="0" applyFont="1" applyAlignment="1">
      <alignment horizontal="left"/>
    </xf>
    <xf numFmtId="0" fontId="7" fillId="0" borderId="0" xfId="0" applyFont="1"/>
    <xf numFmtId="0" fontId="1" fillId="0" borderId="0" xfId="0" applyFont="1" applyAlignment="1">
      <alignment wrapText="1"/>
    </xf>
    <xf numFmtId="2" fontId="4" fillId="0" borderId="0" xfId="0" applyNumberFormat="1" applyFont="1"/>
    <xf numFmtId="0" fontId="1" fillId="0" borderId="0" xfId="0" applyFont="1" applyAlignment="1">
      <alignment horizontal="left" vertical="center"/>
    </xf>
    <xf numFmtId="0" fontId="0" fillId="3" borderId="0" xfId="0" applyFill="1" applyAlignment="1">
      <alignment horizontal="left"/>
    </xf>
    <xf numFmtId="0" fontId="0" fillId="2" borderId="11" xfId="0" applyFill="1" applyBorder="1"/>
    <xf numFmtId="0" fontId="0" fillId="4" borderId="12" xfId="0" applyFill="1" applyBorder="1"/>
    <xf numFmtId="0" fontId="0" fillId="3" borderId="10" xfId="0" applyFill="1" applyBorder="1"/>
    <xf numFmtId="0" fontId="0" fillId="0" borderId="0" xfId="0" applyAlignment="1">
      <alignment vertical="center"/>
    </xf>
    <xf numFmtId="0" fontId="1" fillId="0" borderId="4" xfId="0" applyFont="1" applyBorder="1" applyAlignment="1">
      <alignment horizontal="center"/>
    </xf>
    <xf numFmtId="0" fontId="1" fillId="0" borderId="15" xfId="0" applyFont="1" applyBorder="1"/>
    <xf numFmtId="0" fontId="1" fillId="0" borderId="16" xfId="0" applyFont="1" applyBorder="1"/>
    <xf numFmtId="0" fontId="1" fillId="0" borderId="17" xfId="0" applyFont="1" applyBorder="1"/>
    <xf numFmtId="0" fontId="1" fillId="5" borderId="15" xfId="0" applyFont="1" applyFill="1" applyBorder="1"/>
    <xf numFmtId="0" fontId="1" fillId="5" borderId="16" xfId="0" applyFont="1" applyFill="1" applyBorder="1"/>
    <xf numFmtId="0" fontId="1" fillId="5" borderId="17" xfId="0" applyFont="1" applyFill="1" applyBorder="1"/>
    <xf numFmtId="0" fontId="1" fillId="0" borderId="21" xfId="0" applyFont="1" applyBorder="1"/>
    <xf numFmtId="164" fontId="0" fillId="0" borderId="22" xfId="0" applyNumberFormat="1" applyBorder="1"/>
    <xf numFmtId="164" fontId="0" fillId="0" borderId="9" xfId="0" applyNumberFormat="1" applyBorder="1"/>
    <xf numFmtId="164" fontId="0" fillId="0" borderId="23" xfId="0" applyNumberFormat="1" applyBorder="1"/>
    <xf numFmtId="0" fontId="1" fillId="0" borderId="25" xfId="0" applyFont="1" applyBorder="1" applyAlignment="1">
      <alignment horizontal="center"/>
    </xf>
    <xf numFmtId="2" fontId="0" fillId="4" borderId="0" xfId="0" applyNumberFormat="1" applyFill="1"/>
    <xf numFmtId="49" fontId="1" fillId="0" borderId="0" xfId="0" applyNumberFormat="1" applyFont="1"/>
    <xf numFmtId="9" fontId="4" fillId="0" borderId="0" xfId="0" applyNumberFormat="1" applyFont="1"/>
    <xf numFmtId="10" fontId="4" fillId="0" borderId="0" xfId="0" applyNumberFormat="1" applyFont="1"/>
    <xf numFmtId="0" fontId="0" fillId="8" borderId="0" xfId="0" applyFill="1" applyAlignment="1">
      <alignment horizontal="left"/>
    </xf>
    <xf numFmtId="0" fontId="0" fillId="8" borderId="0" xfId="0" applyFill="1" applyAlignment="1">
      <alignment horizontal="center"/>
    </xf>
    <xf numFmtId="0" fontId="0" fillId="0" borderId="30" xfId="0" applyBorder="1"/>
    <xf numFmtId="0" fontId="0" fillId="2" borderId="30" xfId="0" applyFill="1" applyBorder="1" applyAlignment="1">
      <alignment horizontal="center" vertical="center"/>
    </xf>
    <xf numFmtId="9" fontId="0" fillId="2" borderId="30" xfId="3" applyFont="1" applyFill="1" applyBorder="1" applyAlignment="1">
      <alignment horizontal="center" vertical="center"/>
    </xf>
    <xf numFmtId="0" fontId="1" fillId="0" borderId="30" xfId="0" applyFont="1" applyBorder="1" applyAlignment="1">
      <alignment horizontal="center" vertical="center" wrapText="1"/>
    </xf>
    <xf numFmtId="0" fontId="0" fillId="0" borderId="30" xfId="0" applyBorder="1" applyAlignment="1">
      <alignment horizontal="center" vertical="center"/>
    </xf>
    <xf numFmtId="0" fontId="1" fillId="0" borderId="0" xfId="0" applyFont="1" applyAlignment="1">
      <alignment horizontal="left"/>
    </xf>
    <xf numFmtId="0" fontId="9" fillId="0" borderId="0" xfId="0" applyFont="1"/>
    <xf numFmtId="0" fontId="9" fillId="0" borderId="0" xfId="0" applyFont="1" applyAlignment="1">
      <alignment horizontal="right"/>
    </xf>
    <xf numFmtId="9" fontId="9" fillId="0" borderId="0" xfId="0" applyNumberFormat="1" applyFont="1" applyAlignment="1">
      <alignment horizontal="center"/>
    </xf>
    <xf numFmtId="0" fontId="4" fillId="0" borderId="30" xfId="0" applyFont="1" applyBorder="1" applyAlignment="1">
      <alignment horizontal="left" wrapText="1"/>
    </xf>
    <xf numFmtId="0" fontId="4" fillId="0" borderId="30" xfId="0" applyFont="1" applyBorder="1" applyAlignment="1">
      <alignment horizontal="center" wrapText="1"/>
    </xf>
    <xf numFmtId="0" fontId="0" fillId="0" borderId="30" xfId="0" applyBorder="1" applyAlignment="1">
      <alignment vertical="center"/>
    </xf>
    <xf numFmtId="0" fontId="4" fillId="0" borderId="30" xfId="0" quotePrefix="1" applyFont="1" applyBorder="1" applyAlignment="1">
      <alignment horizontal="center" vertical="top" wrapText="1"/>
    </xf>
    <xf numFmtId="0" fontId="4" fillId="0" borderId="30" xfId="0" applyFont="1" applyBorder="1" applyAlignment="1">
      <alignment horizontal="center" vertical="top" wrapText="1"/>
    </xf>
    <xf numFmtId="0" fontId="4" fillId="0" borderId="30" xfId="0" applyFont="1" applyBorder="1" applyAlignment="1">
      <alignment horizontal="left" vertical="top" wrapText="1"/>
    </xf>
    <xf numFmtId="0" fontId="4" fillId="0" borderId="30" xfId="0" quotePrefix="1" applyFont="1" applyBorder="1" applyAlignment="1">
      <alignment horizontal="center" vertical="center" wrapText="1"/>
    </xf>
    <xf numFmtId="0" fontId="4" fillId="0" borderId="30" xfId="0" applyFont="1" applyBorder="1" applyAlignment="1">
      <alignment horizontal="center" vertical="center" wrapText="1"/>
    </xf>
    <xf numFmtId="0" fontId="4" fillId="0" borderId="30" xfId="0" applyFont="1" applyBorder="1" applyAlignment="1">
      <alignment horizontal="left" vertical="center" wrapText="1"/>
    </xf>
    <xf numFmtId="0" fontId="0" fillId="0" borderId="0" xfId="0" applyAlignment="1">
      <alignment vertical="top" wrapText="1"/>
    </xf>
    <xf numFmtId="0" fontId="0" fillId="0" borderId="30" xfId="0" applyBorder="1" applyAlignment="1">
      <alignment horizontal="left" vertical="center"/>
    </xf>
    <xf numFmtId="9" fontId="0" fillId="0" borderId="30" xfId="0" applyNumberFormat="1" applyBorder="1" applyAlignment="1">
      <alignment horizontal="center" vertical="center"/>
    </xf>
    <xf numFmtId="166" fontId="0" fillId="0" borderId="30" xfId="0" applyNumberFormat="1" applyBorder="1" applyAlignment="1">
      <alignment horizontal="center" vertical="center"/>
    </xf>
    <xf numFmtId="0" fontId="11" fillId="0" borderId="0" xfId="0" applyFont="1"/>
    <xf numFmtId="0" fontId="1" fillId="2" borderId="0" xfId="0" applyFont="1" applyFill="1" applyAlignment="1">
      <alignment vertical="center"/>
    </xf>
    <xf numFmtId="0" fontId="10" fillId="0" borderId="0" xfId="0" applyFont="1" applyAlignment="1">
      <alignment horizontal="center"/>
    </xf>
    <xf numFmtId="166" fontId="4" fillId="0" borderId="0" xfId="0" applyNumberFormat="1" applyFont="1"/>
    <xf numFmtId="0" fontId="1" fillId="0" borderId="27" xfId="0" applyFont="1" applyBorder="1" applyAlignment="1">
      <alignment horizontal="center" vertical="center" wrapText="1"/>
    </xf>
    <xf numFmtId="0" fontId="12" fillId="0" borderId="36" xfId="0" quotePrefix="1" applyFont="1" applyBorder="1"/>
    <xf numFmtId="164" fontId="0" fillId="8" borderId="30" xfId="0" applyNumberFormat="1" applyFill="1" applyBorder="1" applyAlignment="1">
      <alignment horizontal="center" vertical="center"/>
    </xf>
    <xf numFmtId="0" fontId="1" fillId="0" borderId="33" xfId="0" applyFont="1" applyBorder="1" applyAlignment="1">
      <alignment horizontal="center" vertical="center" wrapText="1"/>
    </xf>
    <xf numFmtId="0" fontId="1" fillId="0" borderId="35" xfId="0" applyFont="1" applyBorder="1" applyAlignment="1">
      <alignment horizontal="center" vertical="center" wrapText="1"/>
    </xf>
    <xf numFmtId="0" fontId="0" fillId="2" borderId="31" xfId="0" applyFill="1" applyBorder="1" applyAlignment="1">
      <alignment horizontal="left" vertical="center"/>
    </xf>
    <xf numFmtId="0" fontId="0" fillId="2" borderId="19" xfId="0" applyFill="1" applyBorder="1" applyAlignment="1">
      <alignment horizontal="left" vertical="center"/>
    </xf>
    <xf numFmtId="0" fontId="0" fillId="2" borderId="32" xfId="0" applyFill="1" applyBorder="1" applyAlignment="1">
      <alignment horizontal="left" vertical="center"/>
    </xf>
    <xf numFmtId="0" fontId="13" fillId="0" borderId="0" xfId="0" applyFont="1" applyAlignment="1">
      <alignment horizontal="center"/>
    </xf>
    <xf numFmtId="0" fontId="6" fillId="0" borderId="0" xfId="0" applyFont="1" applyAlignment="1">
      <alignment horizontal="center" vertical="center"/>
    </xf>
    <xf numFmtId="0" fontId="6" fillId="0" borderId="25" xfId="0" applyFont="1" applyBorder="1" applyAlignment="1">
      <alignment horizontal="center" vertical="center"/>
    </xf>
    <xf numFmtId="0" fontId="0" fillId="0" borderId="31" xfId="0" applyBorder="1" applyAlignment="1">
      <alignment horizontal="left" vertical="center" wrapText="1"/>
    </xf>
    <xf numFmtId="0" fontId="0" fillId="0" borderId="19" xfId="0" applyBorder="1" applyAlignment="1">
      <alignment horizontal="left" vertical="center" wrapText="1"/>
    </xf>
    <xf numFmtId="0" fontId="0" fillId="0" borderId="32" xfId="0" applyBorder="1" applyAlignment="1">
      <alignment horizontal="left" vertical="center" wrapText="1"/>
    </xf>
    <xf numFmtId="0" fontId="5" fillId="9" borderId="33" xfId="0" applyFont="1" applyFill="1" applyBorder="1" applyAlignment="1">
      <alignment horizontal="center" vertical="center" wrapText="1"/>
    </xf>
    <xf numFmtId="0" fontId="5" fillId="9" borderId="34" xfId="0" applyFont="1" applyFill="1" applyBorder="1" applyAlignment="1">
      <alignment horizontal="center" vertical="center" wrapText="1"/>
    </xf>
    <xf numFmtId="0" fontId="5" fillId="9" borderId="35" xfId="0" applyFont="1" applyFill="1" applyBorder="1" applyAlignment="1">
      <alignment horizontal="center" vertical="center" wrapText="1"/>
    </xf>
    <xf numFmtId="0" fontId="4" fillId="0" borderId="33" xfId="0" applyFont="1" applyBorder="1" applyAlignment="1">
      <alignment horizontal="left" vertical="center" wrapText="1"/>
    </xf>
    <xf numFmtId="0" fontId="4" fillId="0" borderId="35" xfId="0" applyFont="1" applyBorder="1" applyAlignment="1">
      <alignment horizontal="left" vertical="center" wrapText="1"/>
    </xf>
    <xf numFmtId="0" fontId="0" fillId="0" borderId="0" xfId="0" applyAlignment="1">
      <alignment horizontal="left" vertical="top" wrapText="1"/>
    </xf>
    <xf numFmtId="0" fontId="14" fillId="0" borderId="0" xfId="0" applyFont="1" applyAlignment="1">
      <alignment horizontal="center" vertical="center"/>
    </xf>
    <xf numFmtId="0" fontId="15" fillId="0" borderId="0" xfId="0" applyFont="1" applyAlignment="1">
      <alignment horizontal="center" vertical="center"/>
    </xf>
    <xf numFmtId="0" fontId="10" fillId="0" borderId="0" xfId="0" applyFont="1" applyAlignment="1">
      <alignment horizontal="center"/>
    </xf>
    <xf numFmtId="0" fontId="0" fillId="0" borderId="30" xfId="0" applyBorder="1" applyAlignment="1">
      <alignment horizontal="left" vertical="center" wrapText="1"/>
    </xf>
    <xf numFmtId="0" fontId="1" fillId="0" borderId="30" xfId="0" applyFont="1" applyBorder="1" applyAlignment="1">
      <alignment horizontal="center" vertical="center" wrapText="1"/>
    </xf>
    <xf numFmtId="0" fontId="16" fillId="0" borderId="0" xfId="0" applyFont="1" applyAlignment="1">
      <alignment horizontal="left" vertical="top" wrapText="1"/>
    </xf>
    <xf numFmtId="0" fontId="0" fillId="0" borderId="0" xfId="0" applyAlignment="1">
      <alignment horizontal="center" vertical="center"/>
    </xf>
    <xf numFmtId="0" fontId="4" fillId="0" borderId="33" xfId="0" applyFont="1" applyBorder="1" applyAlignment="1">
      <alignment horizontal="center" vertical="center" wrapText="1"/>
    </xf>
    <xf numFmtId="0" fontId="4" fillId="0" borderId="35"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2" xfId="0" applyFont="1" applyBorder="1" applyAlignment="1">
      <alignment horizontal="center" vertical="center" wrapText="1"/>
    </xf>
    <xf numFmtId="0" fontId="1" fillId="5" borderId="18" xfId="0" applyFont="1" applyFill="1" applyBorder="1" applyAlignment="1">
      <alignment horizontal="center"/>
    </xf>
    <xf numFmtId="0" fontId="1" fillId="5" borderId="19" xfId="0" applyFont="1" applyFill="1" applyBorder="1" applyAlignment="1">
      <alignment horizontal="center"/>
    </xf>
    <xf numFmtId="0" fontId="1" fillId="5" borderId="20" xfId="0" applyFont="1" applyFill="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29" xfId="0" applyFont="1" applyBorder="1" applyAlignment="1">
      <alignment horizontal="center"/>
    </xf>
    <xf numFmtId="0" fontId="1" fillId="0" borderId="27" xfId="0" applyFont="1" applyBorder="1" applyAlignment="1">
      <alignment horizontal="center"/>
    </xf>
    <xf numFmtId="0" fontId="1" fillId="0" borderId="25" xfId="0" applyFont="1" applyBorder="1" applyAlignment="1">
      <alignment horizontal="center"/>
    </xf>
    <xf numFmtId="0" fontId="1" fillId="0" borderId="28" xfId="0" applyFont="1" applyBorder="1" applyAlignment="1">
      <alignment horizontal="center"/>
    </xf>
    <xf numFmtId="0" fontId="1" fillId="0" borderId="24" xfId="0" applyFont="1" applyBorder="1" applyAlignment="1">
      <alignment horizontal="center"/>
    </xf>
    <xf numFmtId="0" fontId="1" fillId="0" borderId="26" xfId="0" applyFont="1" applyBorder="1" applyAlignment="1">
      <alignment horizontal="center"/>
    </xf>
    <xf numFmtId="0" fontId="1" fillId="5" borderId="1" xfId="0" applyFont="1" applyFill="1" applyBorder="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cellXfs>
  <cellStyles count="4">
    <cellStyle name="Good" xfId="1" builtinId="26"/>
    <cellStyle name="Hyperlink" xfId="2" builtinId="8"/>
    <cellStyle name="Normal" xfId="0" builtinId="0"/>
    <cellStyle name="Percent" xfId="3" builtinId="5"/>
  </cellStyles>
  <dxfs count="4">
    <dxf>
      <font>
        <color rgb="FF9C0006"/>
      </font>
      <fill>
        <patternFill>
          <bgColor rgb="FFFFC7CE"/>
        </patternFill>
      </fill>
    </dxf>
    <dxf>
      <font>
        <color rgb="FF9C0006"/>
      </font>
      <fill>
        <patternFill>
          <bgColor rgb="FFFFC7CE"/>
        </patternFill>
      </fill>
    </dxf>
    <dxf>
      <font>
        <b/>
        <i val="0"/>
      </font>
      <border>
        <left style="thin">
          <color rgb="FF9C0006"/>
        </left>
        <right style="thin">
          <color rgb="FF9C0006"/>
        </right>
        <top style="thin">
          <color rgb="FF9C0006"/>
        </top>
        <bottom style="thin">
          <color rgb="FF9C0006"/>
        </bottom>
      </border>
    </dxf>
    <dxf>
      <font>
        <b/>
        <i val="0"/>
      </font>
      <border>
        <left style="thin">
          <color rgb="FF9C0006"/>
        </left>
        <right style="thin">
          <color rgb="FF9C0006"/>
        </right>
        <top style="thin">
          <color rgb="FF9C0006"/>
        </top>
        <bottom style="thin">
          <color rgb="FF9C0006"/>
        </bottom>
      </border>
    </dxf>
  </dxfs>
  <tableStyles count="1" defaultTableStyle="TableStyleMedium2" defaultPivotStyle="PivotStyleLight16">
    <tableStyle name="Invisible" pivot="0" table="0" count="0" xr9:uid="{5CE72422-26C8-45F2-8C18-983431EB56A5}"/>
  </tableStyles>
  <colors>
    <mruColors>
      <color rgb="FF4478C4"/>
      <color rgb="FFFFC000"/>
      <color rgb="FF94D4F0"/>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10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10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eetMetadata" Target="metadata.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 Calculator'!$B$2</c:f>
          <c:strCache>
            <c:ptCount val="1"/>
            <c:pt idx="0">
              <c:v>Plot 1. Total Water Level (TWL) Frequency for E33</c:v>
            </c:pt>
          </c:strCache>
        </c:strRef>
      </c:tx>
      <c:layout>
        <c:manualLayout>
          <c:xMode val="edge"/>
          <c:yMode val="edge"/>
          <c:x val="0.29055451495167001"/>
          <c:y val="1.906470651460536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9898318557256806E-2"/>
          <c:y val="0.18672513977282076"/>
          <c:w val="0.84847007972328092"/>
          <c:h val="0.69006401538146545"/>
        </c:manualLayout>
      </c:layout>
      <c:scatterChart>
        <c:scatterStyle val="smoothMarker"/>
        <c:varyColors val="0"/>
        <c:ser>
          <c:idx val="6"/>
          <c:order val="0"/>
          <c:tx>
            <c:v>2100</c:v>
          </c:tx>
          <c:spPr>
            <a:ln w="15875" cap="rnd">
              <a:solidFill>
                <a:schemeClr val="bg1">
                  <a:lumMod val="75000"/>
                </a:schemeClr>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4F08-4A79-B409-EEEF2F4C71CD}"/>
                </c:ext>
              </c:extLst>
            </c:dLbl>
            <c:dLbl>
              <c:idx val="1"/>
              <c:delete val="1"/>
              <c:extLst>
                <c:ext xmlns:c15="http://schemas.microsoft.com/office/drawing/2012/chart" uri="{CE6537A1-D6FC-4f65-9D91-7224C49458BB}"/>
                <c:ext xmlns:c16="http://schemas.microsoft.com/office/drawing/2014/chart" uri="{C3380CC4-5D6E-409C-BE32-E72D297353CC}">
                  <c16:uniqueId val="{0000001A-4F08-4A79-B409-EEEF2F4C71CD}"/>
                </c:ext>
              </c:extLst>
            </c:dLbl>
            <c:dLbl>
              <c:idx val="2"/>
              <c:delete val="1"/>
              <c:extLst>
                <c:ext xmlns:c15="http://schemas.microsoft.com/office/drawing/2012/chart" uri="{CE6537A1-D6FC-4f65-9D91-7224C49458BB}"/>
                <c:ext xmlns:c16="http://schemas.microsoft.com/office/drawing/2014/chart" uri="{C3380CC4-5D6E-409C-BE32-E72D297353CC}">
                  <c16:uniqueId val="{00000019-4F08-4A79-B409-EEEF2F4C71CD}"/>
                </c:ext>
              </c:extLst>
            </c:dLbl>
            <c:dLbl>
              <c:idx val="3"/>
              <c:delete val="1"/>
              <c:extLst>
                <c:ext xmlns:c15="http://schemas.microsoft.com/office/drawing/2012/chart" uri="{CE6537A1-D6FC-4f65-9D91-7224C49458BB}"/>
                <c:ext xmlns:c16="http://schemas.microsoft.com/office/drawing/2014/chart" uri="{C3380CC4-5D6E-409C-BE32-E72D297353CC}">
                  <c16:uniqueId val="{00000018-4F08-4A79-B409-EEEF2F4C71CD}"/>
                </c:ext>
              </c:extLst>
            </c:dLbl>
            <c:dLbl>
              <c:idx val="4"/>
              <c:delete val="1"/>
              <c:extLst>
                <c:ext xmlns:c15="http://schemas.microsoft.com/office/drawing/2012/chart" uri="{CE6537A1-D6FC-4f65-9D91-7224C49458BB}"/>
                <c:ext xmlns:c16="http://schemas.microsoft.com/office/drawing/2014/chart" uri="{C3380CC4-5D6E-409C-BE32-E72D297353CC}">
                  <c16:uniqueId val="{00000017-4F08-4A79-B409-EEEF2F4C71CD}"/>
                </c:ext>
              </c:extLst>
            </c:dLbl>
            <c:dLbl>
              <c:idx val="5"/>
              <c:delete val="1"/>
              <c:extLst>
                <c:ext xmlns:c15="http://schemas.microsoft.com/office/drawing/2012/chart" uri="{CE6537A1-D6FC-4f65-9D91-7224C49458BB}"/>
                <c:ext xmlns:c16="http://schemas.microsoft.com/office/drawing/2014/chart" uri="{C3380CC4-5D6E-409C-BE32-E72D297353CC}">
                  <c16:uniqueId val="{00000016-4F08-4A79-B409-EEEF2F4C71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'Plot Calculator'!$U$13:$U$20</c:f>
              <c:numCache>
                <c:formatCode>General</c:formatCode>
                <c:ptCount val="8"/>
                <c:pt idx="0">
                  <c:v>1</c:v>
                </c:pt>
                <c:pt idx="1">
                  <c:v>2</c:v>
                </c:pt>
                <c:pt idx="2">
                  <c:v>5</c:v>
                </c:pt>
                <c:pt idx="3">
                  <c:v>10</c:v>
                </c:pt>
                <c:pt idx="4">
                  <c:v>20</c:v>
                </c:pt>
                <c:pt idx="5">
                  <c:v>50</c:v>
                </c:pt>
                <c:pt idx="6">
                  <c:v>100</c:v>
                </c:pt>
                <c:pt idx="7">
                  <c:v>500</c:v>
                </c:pt>
              </c:numCache>
            </c:numRef>
          </c:xVal>
          <c:yVal>
            <c:numRef>
              <c:f>'Plot Calculator'!$Y$13:$Y$20</c:f>
              <c:numCache>
                <c:formatCode>General</c:formatCode>
                <c:ptCount val="8"/>
                <c:pt idx="0">
                  <c:v>13.96606296398318</c:v>
                </c:pt>
                <c:pt idx="1">
                  <c:v>15.115434233206843</c:v>
                </c:pt>
                <c:pt idx="2">
                  <c:v>15.596127377566408</c:v>
                </c:pt>
                <c:pt idx="3">
                  <c:v>15.853218079385519</c:v>
                </c:pt>
                <c:pt idx="4">
                  <c:v>16.062212878383917</c:v>
                </c:pt>
                <c:pt idx="5">
                  <c:v>16.287033182203093</c:v>
                </c:pt>
                <c:pt idx="6">
                  <c:v>16.427167751847357</c:v>
                </c:pt>
                <c:pt idx="7">
                  <c:v>16.677960387205609</c:v>
                </c:pt>
              </c:numCache>
            </c:numRef>
          </c:yVal>
          <c:smooth val="1"/>
          <c:extLst>
            <c:ext xmlns:c16="http://schemas.microsoft.com/office/drawing/2014/chart" uri="{C3380CC4-5D6E-409C-BE32-E72D297353CC}">
              <c16:uniqueId val="{00000003-4F08-4A79-B409-EEEF2F4C71CD}"/>
            </c:ext>
          </c:extLst>
        </c:ser>
        <c:ser>
          <c:idx val="3"/>
          <c:order val="1"/>
          <c:tx>
            <c:v>2040</c:v>
          </c:tx>
          <c:spPr>
            <a:ln w="15875" cap="rnd">
              <a:solidFill>
                <a:schemeClr val="bg1">
                  <a:lumMod val="75000"/>
                </a:schemeClr>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4F08-4A79-B409-EEEF2F4C71CD}"/>
                </c:ext>
              </c:extLst>
            </c:dLbl>
            <c:dLbl>
              <c:idx val="1"/>
              <c:delete val="1"/>
              <c:extLst>
                <c:ext xmlns:c15="http://schemas.microsoft.com/office/drawing/2012/chart" uri="{CE6537A1-D6FC-4f65-9D91-7224C49458BB}"/>
                <c:ext xmlns:c16="http://schemas.microsoft.com/office/drawing/2014/chart" uri="{C3380CC4-5D6E-409C-BE32-E72D297353CC}">
                  <c16:uniqueId val="{00000008-4F08-4A79-B409-EEEF2F4C71CD}"/>
                </c:ext>
              </c:extLst>
            </c:dLbl>
            <c:dLbl>
              <c:idx val="2"/>
              <c:delete val="1"/>
              <c:extLst>
                <c:ext xmlns:c15="http://schemas.microsoft.com/office/drawing/2012/chart" uri="{CE6537A1-D6FC-4f65-9D91-7224C49458BB}"/>
                <c:ext xmlns:c16="http://schemas.microsoft.com/office/drawing/2014/chart" uri="{C3380CC4-5D6E-409C-BE32-E72D297353CC}">
                  <c16:uniqueId val="{00000007-4F08-4A79-B409-EEEF2F4C71CD}"/>
                </c:ext>
              </c:extLst>
            </c:dLbl>
            <c:dLbl>
              <c:idx val="3"/>
              <c:delete val="1"/>
              <c:extLst>
                <c:ext xmlns:c15="http://schemas.microsoft.com/office/drawing/2012/chart" uri="{CE6537A1-D6FC-4f65-9D91-7224C49458BB}"/>
                <c:ext xmlns:c16="http://schemas.microsoft.com/office/drawing/2014/chart" uri="{C3380CC4-5D6E-409C-BE32-E72D297353CC}">
                  <c16:uniqueId val="{00000006-4F08-4A79-B409-EEEF2F4C71CD}"/>
                </c:ext>
              </c:extLst>
            </c:dLbl>
            <c:dLbl>
              <c:idx val="4"/>
              <c:delete val="1"/>
              <c:extLst>
                <c:ext xmlns:c15="http://schemas.microsoft.com/office/drawing/2012/chart" uri="{CE6537A1-D6FC-4f65-9D91-7224C49458BB}"/>
                <c:ext xmlns:c16="http://schemas.microsoft.com/office/drawing/2014/chart" uri="{C3380CC4-5D6E-409C-BE32-E72D297353CC}">
                  <c16:uniqueId val="{00000005-4F08-4A79-B409-EEEF2F4C71CD}"/>
                </c:ext>
              </c:extLst>
            </c:dLbl>
            <c:dLbl>
              <c:idx val="5"/>
              <c:delete val="1"/>
              <c:extLst>
                <c:ext xmlns:c15="http://schemas.microsoft.com/office/drawing/2012/chart" uri="{CE6537A1-D6FC-4f65-9D91-7224C49458BB}"/>
                <c:ext xmlns:c16="http://schemas.microsoft.com/office/drawing/2014/chart" uri="{C3380CC4-5D6E-409C-BE32-E72D297353CC}">
                  <c16:uniqueId val="{00000004-4F08-4A79-B409-EEEF2F4C71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'Plot Calculator'!$U$13:$U$20</c:f>
              <c:numCache>
                <c:formatCode>General</c:formatCode>
                <c:ptCount val="8"/>
                <c:pt idx="0">
                  <c:v>1</c:v>
                </c:pt>
                <c:pt idx="1">
                  <c:v>2</c:v>
                </c:pt>
                <c:pt idx="2">
                  <c:v>5</c:v>
                </c:pt>
                <c:pt idx="3">
                  <c:v>10</c:v>
                </c:pt>
                <c:pt idx="4">
                  <c:v>20</c:v>
                </c:pt>
                <c:pt idx="5">
                  <c:v>50</c:v>
                </c:pt>
                <c:pt idx="6">
                  <c:v>100</c:v>
                </c:pt>
                <c:pt idx="7">
                  <c:v>500</c:v>
                </c:pt>
              </c:numCache>
            </c:numRef>
          </c:xVal>
          <c:yVal>
            <c:numRef>
              <c:f>'Plot Calculator'!$V$13:$V$20</c:f>
              <c:numCache>
                <c:formatCode>General</c:formatCode>
                <c:ptCount val="8"/>
                <c:pt idx="0">
                  <c:v>11.366062963983181</c:v>
                </c:pt>
                <c:pt idx="1">
                  <c:v>12.515434233206843</c:v>
                </c:pt>
                <c:pt idx="2">
                  <c:v>12.996127377566408</c:v>
                </c:pt>
                <c:pt idx="3">
                  <c:v>13.253218079385519</c:v>
                </c:pt>
                <c:pt idx="4">
                  <c:v>13.462212878383919</c:v>
                </c:pt>
                <c:pt idx="5">
                  <c:v>13.687033182203093</c:v>
                </c:pt>
                <c:pt idx="6">
                  <c:v>13.827167751847359</c:v>
                </c:pt>
                <c:pt idx="7">
                  <c:v>14.077960387205609</c:v>
                </c:pt>
              </c:numCache>
            </c:numRef>
          </c:yVal>
          <c:smooth val="1"/>
          <c:extLst>
            <c:ext xmlns:c16="http://schemas.microsoft.com/office/drawing/2014/chart" uri="{C3380CC4-5D6E-409C-BE32-E72D297353CC}">
              <c16:uniqueId val="{00000000-4F08-4A79-B409-EEEF2F4C71CD}"/>
            </c:ext>
          </c:extLst>
        </c:ser>
        <c:ser>
          <c:idx val="5"/>
          <c:order val="2"/>
          <c:tx>
            <c:v>2080</c:v>
          </c:tx>
          <c:spPr>
            <a:ln w="15875" cap="rnd">
              <a:solidFill>
                <a:schemeClr val="bg1">
                  <a:lumMod val="75000"/>
                </a:schemeClr>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5-4F08-4A79-B409-EEEF2F4C71CD}"/>
                </c:ext>
              </c:extLst>
            </c:dLbl>
            <c:dLbl>
              <c:idx val="1"/>
              <c:delete val="1"/>
              <c:extLst>
                <c:ext xmlns:c15="http://schemas.microsoft.com/office/drawing/2012/chart" uri="{CE6537A1-D6FC-4f65-9D91-7224C49458BB}"/>
                <c:ext xmlns:c16="http://schemas.microsoft.com/office/drawing/2014/chart" uri="{C3380CC4-5D6E-409C-BE32-E72D297353CC}">
                  <c16:uniqueId val="{00000014-4F08-4A79-B409-EEEF2F4C71CD}"/>
                </c:ext>
              </c:extLst>
            </c:dLbl>
            <c:dLbl>
              <c:idx val="2"/>
              <c:delete val="1"/>
              <c:extLst>
                <c:ext xmlns:c15="http://schemas.microsoft.com/office/drawing/2012/chart" uri="{CE6537A1-D6FC-4f65-9D91-7224C49458BB}"/>
                <c:ext xmlns:c16="http://schemas.microsoft.com/office/drawing/2014/chart" uri="{C3380CC4-5D6E-409C-BE32-E72D297353CC}">
                  <c16:uniqueId val="{00000013-4F08-4A79-B409-EEEF2F4C71CD}"/>
                </c:ext>
              </c:extLst>
            </c:dLbl>
            <c:dLbl>
              <c:idx val="3"/>
              <c:delete val="1"/>
              <c:extLst>
                <c:ext xmlns:c15="http://schemas.microsoft.com/office/drawing/2012/chart" uri="{CE6537A1-D6FC-4f65-9D91-7224C49458BB}"/>
                <c:ext xmlns:c16="http://schemas.microsoft.com/office/drawing/2014/chart" uri="{C3380CC4-5D6E-409C-BE32-E72D297353CC}">
                  <c16:uniqueId val="{00000012-4F08-4A79-B409-EEEF2F4C71CD}"/>
                </c:ext>
              </c:extLst>
            </c:dLbl>
            <c:dLbl>
              <c:idx val="4"/>
              <c:delete val="1"/>
              <c:extLst>
                <c:ext xmlns:c15="http://schemas.microsoft.com/office/drawing/2012/chart" uri="{CE6537A1-D6FC-4f65-9D91-7224C49458BB}"/>
                <c:ext xmlns:c16="http://schemas.microsoft.com/office/drawing/2014/chart" uri="{C3380CC4-5D6E-409C-BE32-E72D297353CC}">
                  <c16:uniqueId val="{00000011-4F08-4A79-B409-EEEF2F4C71CD}"/>
                </c:ext>
              </c:extLst>
            </c:dLbl>
            <c:dLbl>
              <c:idx val="5"/>
              <c:delete val="1"/>
              <c:extLst>
                <c:ext xmlns:c15="http://schemas.microsoft.com/office/drawing/2012/chart" uri="{CE6537A1-D6FC-4f65-9D91-7224C49458BB}"/>
                <c:ext xmlns:c16="http://schemas.microsoft.com/office/drawing/2014/chart" uri="{C3380CC4-5D6E-409C-BE32-E72D297353CC}">
                  <c16:uniqueId val="{00000010-4F08-4A79-B409-EEEF2F4C71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'Plot Calculator'!$U$13:$U$20</c:f>
              <c:numCache>
                <c:formatCode>General</c:formatCode>
                <c:ptCount val="8"/>
                <c:pt idx="0">
                  <c:v>1</c:v>
                </c:pt>
                <c:pt idx="1">
                  <c:v>2</c:v>
                </c:pt>
                <c:pt idx="2">
                  <c:v>5</c:v>
                </c:pt>
                <c:pt idx="3">
                  <c:v>10</c:v>
                </c:pt>
                <c:pt idx="4">
                  <c:v>20</c:v>
                </c:pt>
                <c:pt idx="5">
                  <c:v>50</c:v>
                </c:pt>
                <c:pt idx="6">
                  <c:v>100</c:v>
                </c:pt>
                <c:pt idx="7">
                  <c:v>500</c:v>
                </c:pt>
              </c:numCache>
            </c:numRef>
          </c:xVal>
          <c:yVal>
            <c:numRef>
              <c:f>'Plot Calculator'!$X$13:$X$20</c:f>
              <c:numCache>
                <c:formatCode>General</c:formatCode>
                <c:ptCount val="8"/>
                <c:pt idx="0">
                  <c:v>12.866062963983181</c:v>
                </c:pt>
                <c:pt idx="1">
                  <c:v>14.015434233206843</c:v>
                </c:pt>
                <c:pt idx="2">
                  <c:v>14.496127377566408</c:v>
                </c:pt>
                <c:pt idx="3">
                  <c:v>14.753218079385519</c:v>
                </c:pt>
                <c:pt idx="4">
                  <c:v>14.962212878383919</c:v>
                </c:pt>
                <c:pt idx="5">
                  <c:v>15.187033182203093</c:v>
                </c:pt>
                <c:pt idx="6">
                  <c:v>15.327167751847359</c:v>
                </c:pt>
                <c:pt idx="7">
                  <c:v>15.577960387205609</c:v>
                </c:pt>
              </c:numCache>
            </c:numRef>
          </c:yVal>
          <c:smooth val="1"/>
          <c:extLst>
            <c:ext xmlns:c16="http://schemas.microsoft.com/office/drawing/2014/chart" uri="{C3380CC4-5D6E-409C-BE32-E72D297353CC}">
              <c16:uniqueId val="{00000002-4F08-4A79-B409-EEEF2F4C71CD}"/>
            </c:ext>
          </c:extLst>
        </c:ser>
        <c:ser>
          <c:idx val="4"/>
          <c:order val="3"/>
          <c:tx>
            <c:v>2060</c:v>
          </c:tx>
          <c:spPr>
            <a:ln w="15875" cap="rnd">
              <a:solidFill>
                <a:schemeClr val="bg1">
                  <a:lumMod val="75000"/>
                </a:schemeClr>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F-4F08-4A79-B409-EEEF2F4C71CD}"/>
                </c:ext>
              </c:extLst>
            </c:dLbl>
            <c:dLbl>
              <c:idx val="1"/>
              <c:delete val="1"/>
              <c:extLst>
                <c:ext xmlns:c15="http://schemas.microsoft.com/office/drawing/2012/chart" uri="{CE6537A1-D6FC-4f65-9D91-7224C49458BB}"/>
                <c:ext xmlns:c16="http://schemas.microsoft.com/office/drawing/2014/chart" uri="{C3380CC4-5D6E-409C-BE32-E72D297353CC}">
                  <c16:uniqueId val="{0000000E-4F08-4A79-B409-EEEF2F4C71CD}"/>
                </c:ext>
              </c:extLst>
            </c:dLbl>
            <c:dLbl>
              <c:idx val="2"/>
              <c:delete val="1"/>
              <c:extLst>
                <c:ext xmlns:c15="http://schemas.microsoft.com/office/drawing/2012/chart" uri="{CE6537A1-D6FC-4f65-9D91-7224C49458BB}"/>
                <c:ext xmlns:c16="http://schemas.microsoft.com/office/drawing/2014/chart" uri="{C3380CC4-5D6E-409C-BE32-E72D297353CC}">
                  <c16:uniqueId val="{0000000D-4F08-4A79-B409-EEEF2F4C71CD}"/>
                </c:ext>
              </c:extLst>
            </c:dLbl>
            <c:dLbl>
              <c:idx val="3"/>
              <c:delete val="1"/>
              <c:extLst>
                <c:ext xmlns:c15="http://schemas.microsoft.com/office/drawing/2012/chart" uri="{CE6537A1-D6FC-4f65-9D91-7224C49458BB}"/>
                <c:ext xmlns:c16="http://schemas.microsoft.com/office/drawing/2014/chart" uri="{C3380CC4-5D6E-409C-BE32-E72D297353CC}">
                  <c16:uniqueId val="{0000000C-4F08-4A79-B409-EEEF2F4C71CD}"/>
                </c:ext>
              </c:extLst>
            </c:dLbl>
            <c:dLbl>
              <c:idx val="4"/>
              <c:delete val="1"/>
              <c:extLst>
                <c:ext xmlns:c15="http://schemas.microsoft.com/office/drawing/2012/chart" uri="{CE6537A1-D6FC-4f65-9D91-7224C49458BB}"/>
                <c:ext xmlns:c16="http://schemas.microsoft.com/office/drawing/2014/chart" uri="{C3380CC4-5D6E-409C-BE32-E72D297353CC}">
                  <c16:uniqueId val="{0000000B-4F08-4A79-B409-EEEF2F4C71CD}"/>
                </c:ext>
              </c:extLst>
            </c:dLbl>
            <c:dLbl>
              <c:idx val="5"/>
              <c:delete val="1"/>
              <c:extLst>
                <c:ext xmlns:c15="http://schemas.microsoft.com/office/drawing/2012/chart" uri="{CE6537A1-D6FC-4f65-9D91-7224C49458BB}"/>
                <c:ext xmlns:c16="http://schemas.microsoft.com/office/drawing/2014/chart" uri="{C3380CC4-5D6E-409C-BE32-E72D297353CC}">
                  <c16:uniqueId val="{0000000A-4F08-4A79-B409-EEEF2F4C71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'Plot Calculator'!$U$13:$U$20</c:f>
              <c:numCache>
                <c:formatCode>General</c:formatCode>
                <c:ptCount val="8"/>
                <c:pt idx="0">
                  <c:v>1</c:v>
                </c:pt>
                <c:pt idx="1">
                  <c:v>2</c:v>
                </c:pt>
                <c:pt idx="2">
                  <c:v>5</c:v>
                </c:pt>
                <c:pt idx="3">
                  <c:v>10</c:v>
                </c:pt>
                <c:pt idx="4">
                  <c:v>20</c:v>
                </c:pt>
                <c:pt idx="5">
                  <c:v>50</c:v>
                </c:pt>
                <c:pt idx="6">
                  <c:v>100</c:v>
                </c:pt>
                <c:pt idx="7">
                  <c:v>500</c:v>
                </c:pt>
              </c:numCache>
            </c:numRef>
          </c:xVal>
          <c:yVal>
            <c:numRef>
              <c:f>'Plot Calculator'!$W$13:$W$20</c:f>
              <c:numCache>
                <c:formatCode>General</c:formatCode>
                <c:ptCount val="8"/>
                <c:pt idx="0">
                  <c:v>12.06606296398318</c:v>
                </c:pt>
                <c:pt idx="1">
                  <c:v>13.215434233206842</c:v>
                </c:pt>
                <c:pt idx="2">
                  <c:v>13.696127377566407</c:v>
                </c:pt>
                <c:pt idx="3">
                  <c:v>13.953218079385518</c:v>
                </c:pt>
                <c:pt idx="4">
                  <c:v>14.162212878383919</c:v>
                </c:pt>
                <c:pt idx="5">
                  <c:v>14.387033182203092</c:v>
                </c:pt>
                <c:pt idx="6">
                  <c:v>14.527167751847358</c:v>
                </c:pt>
                <c:pt idx="7">
                  <c:v>14.777960387205608</c:v>
                </c:pt>
              </c:numCache>
            </c:numRef>
          </c:yVal>
          <c:smooth val="1"/>
          <c:extLst>
            <c:ext xmlns:c16="http://schemas.microsoft.com/office/drawing/2014/chart" uri="{C3380CC4-5D6E-409C-BE32-E72D297353CC}">
              <c16:uniqueId val="{00000001-4F08-4A79-B409-EEEF2F4C71CD}"/>
            </c:ext>
          </c:extLst>
        </c:ser>
        <c:ser>
          <c:idx val="1"/>
          <c:order val="4"/>
          <c:tx>
            <c:strRef>
              <c:f>Plots!$F$10</c:f>
              <c:strCache>
                <c:ptCount val="1"/>
                <c:pt idx="0">
                  <c:v>TWL with 2 ft of SLR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Plots!$B$12:$B$19</c:f>
              <c:numCache>
                <c:formatCode>General</c:formatCode>
                <c:ptCount val="8"/>
                <c:pt idx="0">
                  <c:v>1</c:v>
                </c:pt>
                <c:pt idx="1">
                  <c:v>2</c:v>
                </c:pt>
                <c:pt idx="2">
                  <c:v>5</c:v>
                </c:pt>
                <c:pt idx="3">
                  <c:v>10</c:v>
                </c:pt>
                <c:pt idx="4">
                  <c:v>20</c:v>
                </c:pt>
                <c:pt idx="5">
                  <c:v>50</c:v>
                </c:pt>
                <c:pt idx="6">
                  <c:v>100</c:v>
                </c:pt>
                <c:pt idx="7">
                  <c:v>500</c:v>
                </c:pt>
              </c:numCache>
            </c:numRef>
          </c:xVal>
          <c:yVal>
            <c:numRef>
              <c:f>Plots!$F$12:$F$19</c:f>
              <c:numCache>
                <c:formatCode>0.0</c:formatCode>
                <c:ptCount val="8"/>
                <c:pt idx="0">
                  <c:v>12.46606296398318</c:v>
                </c:pt>
                <c:pt idx="1">
                  <c:v>13.615434233206843</c:v>
                </c:pt>
                <c:pt idx="2">
                  <c:v>14.096127377566408</c:v>
                </c:pt>
                <c:pt idx="3">
                  <c:v>14.353218079385519</c:v>
                </c:pt>
                <c:pt idx="4">
                  <c:v>14.562212878383919</c:v>
                </c:pt>
                <c:pt idx="5">
                  <c:v>14.787033182203093</c:v>
                </c:pt>
                <c:pt idx="6">
                  <c:v>14.927167751847358</c:v>
                </c:pt>
                <c:pt idx="7">
                  <c:v>15.177960387205609</c:v>
                </c:pt>
              </c:numCache>
            </c:numRef>
          </c:yVal>
          <c:smooth val="1"/>
          <c:extLst>
            <c:ext xmlns:c16="http://schemas.microsoft.com/office/drawing/2014/chart" uri="{C3380CC4-5D6E-409C-BE32-E72D297353CC}">
              <c16:uniqueId val="{00000000-6CF0-4E13-9C70-4958973A34BC}"/>
            </c:ext>
          </c:extLst>
        </c:ser>
        <c:ser>
          <c:idx val="0"/>
          <c:order val="5"/>
          <c:tx>
            <c:strRef>
              <c:f>Plots!$E$10</c:f>
              <c:strCache>
                <c:ptCount val="1"/>
                <c:pt idx="0">
                  <c:v>TWL 2023</c:v>
                </c:pt>
              </c:strCache>
            </c:strRef>
          </c:tx>
          <c:spPr>
            <a:ln w="19050" cap="rnd">
              <a:solidFill>
                <a:srgbClr val="4478C4"/>
              </a:solidFill>
              <a:round/>
            </a:ln>
            <a:effectLst/>
          </c:spPr>
          <c:marker>
            <c:symbol val="circle"/>
            <c:size val="5"/>
            <c:spPr>
              <a:solidFill>
                <a:srgbClr val="4478C4"/>
              </a:solidFill>
              <a:ln w="9525">
                <a:solidFill>
                  <a:srgbClr val="4478C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Plots!$B$12:$B$19</c:f>
              <c:numCache>
                <c:formatCode>General</c:formatCode>
                <c:ptCount val="8"/>
                <c:pt idx="0">
                  <c:v>1</c:v>
                </c:pt>
                <c:pt idx="1">
                  <c:v>2</c:v>
                </c:pt>
                <c:pt idx="2">
                  <c:v>5</c:v>
                </c:pt>
                <c:pt idx="3">
                  <c:v>10</c:v>
                </c:pt>
                <c:pt idx="4">
                  <c:v>20</c:v>
                </c:pt>
                <c:pt idx="5">
                  <c:v>50</c:v>
                </c:pt>
                <c:pt idx="6">
                  <c:v>100</c:v>
                </c:pt>
                <c:pt idx="7">
                  <c:v>500</c:v>
                </c:pt>
              </c:numCache>
            </c:numRef>
          </c:xVal>
          <c:yVal>
            <c:numRef>
              <c:f>Plots!$E$12:$E$19</c:f>
              <c:numCache>
                <c:formatCode>0.0</c:formatCode>
                <c:ptCount val="8"/>
                <c:pt idx="0">
                  <c:v>10.46606296398318</c:v>
                </c:pt>
                <c:pt idx="1">
                  <c:v>11.615434233206843</c:v>
                </c:pt>
                <c:pt idx="2">
                  <c:v>12.096127377566408</c:v>
                </c:pt>
                <c:pt idx="3">
                  <c:v>12.353218079385519</c:v>
                </c:pt>
                <c:pt idx="4">
                  <c:v>12.562212878383919</c:v>
                </c:pt>
                <c:pt idx="5">
                  <c:v>12.787033182203093</c:v>
                </c:pt>
                <c:pt idx="6">
                  <c:v>12.927167751847358</c:v>
                </c:pt>
                <c:pt idx="7">
                  <c:v>13.177960387205609</c:v>
                </c:pt>
              </c:numCache>
            </c:numRef>
          </c:yVal>
          <c:smooth val="1"/>
          <c:extLst>
            <c:ext xmlns:c16="http://schemas.microsoft.com/office/drawing/2014/chart" uri="{C3380CC4-5D6E-409C-BE32-E72D297353CC}">
              <c16:uniqueId val="{00000001-6CF0-4E13-9C70-4958973A34BC}"/>
            </c:ext>
          </c:extLst>
        </c:ser>
        <c:ser>
          <c:idx val="2"/>
          <c:order val="6"/>
          <c:tx>
            <c:v>Infrastructure Elevation</c:v>
          </c:tx>
          <c:spPr>
            <a:ln w="28575" cap="rnd">
              <a:solidFill>
                <a:srgbClr val="FF0000"/>
              </a:solidFill>
              <a:prstDash val="sysDot"/>
              <a:round/>
            </a:ln>
            <a:effectLst/>
          </c:spPr>
          <c:marker>
            <c:symbol val="none"/>
          </c:marker>
          <c:xVal>
            <c:numRef>
              <c:f>Plots!$B$12:$B$19</c:f>
              <c:numCache>
                <c:formatCode>General</c:formatCode>
                <c:ptCount val="8"/>
                <c:pt idx="0">
                  <c:v>1</c:v>
                </c:pt>
                <c:pt idx="1">
                  <c:v>2</c:v>
                </c:pt>
                <c:pt idx="2">
                  <c:v>5</c:v>
                </c:pt>
                <c:pt idx="3">
                  <c:v>10</c:v>
                </c:pt>
                <c:pt idx="4">
                  <c:v>20</c:v>
                </c:pt>
                <c:pt idx="5">
                  <c:v>50</c:v>
                </c:pt>
                <c:pt idx="6">
                  <c:v>100</c:v>
                </c:pt>
                <c:pt idx="7">
                  <c:v>500</c:v>
                </c:pt>
              </c:numCache>
            </c:numRef>
          </c:xVal>
          <c:yVal>
            <c:numRef>
              <c:f>(Plots!$F$4,Plots!$F$4,Plots!$F$4,Plots!$F$4,Plots!$F$4,Plots!$F$4,Plots!$F$4,Plots!$F$4)</c:f>
              <c:numCache>
                <c:formatCode>General</c:formatCode>
                <c:ptCount val="8"/>
                <c:pt idx="0">
                  <c:v>14.45</c:v>
                </c:pt>
                <c:pt idx="1">
                  <c:v>14.45</c:v>
                </c:pt>
                <c:pt idx="2">
                  <c:v>14.45</c:v>
                </c:pt>
                <c:pt idx="3">
                  <c:v>14.45</c:v>
                </c:pt>
                <c:pt idx="4">
                  <c:v>14.45</c:v>
                </c:pt>
                <c:pt idx="5">
                  <c:v>14.45</c:v>
                </c:pt>
                <c:pt idx="6">
                  <c:v>14.45</c:v>
                </c:pt>
                <c:pt idx="7">
                  <c:v>14.45</c:v>
                </c:pt>
              </c:numCache>
            </c:numRef>
          </c:yVal>
          <c:smooth val="1"/>
          <c:extLst>
            <c:ext xmlns:c16="http://schemas.microsoft.com/office/drawing/2014/chart" uri="{C3380CC4-5D6E-409C-BE32-E72D297353CC}">
              <c16:uniqueId val="{00000002-6CF0-4E13-9C70-4958973A34BC}"/>
            </c:ext>
          </c:extLst>
        </c:ser>
        <c:dLbls>
          <c:showLegendKey val="0"/>
          <c:showVal val="0"/>
          <c:showCatName val="0"/>
          <c:showSerName val="0"/>
          <c:showPercent val="0"/>
          <c:showBubbleSize val="0"/>
        </c:dLbls>
        <c:axId val="666469952"/>
        <c:axId val="1670603600"/>
      </c:scatterChart>
      <c:valAx>
        <c:axId val="666469952"/>
        <c:scaling>
          <c:orientation val="minMax"/>
          <c:max val="100"/>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Average Return Frequency (years)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603600"/>
        <c:crosses val="autoZero"/>
        <c:crossBetween val="midCat"/>
      </c:valAx>
      <c:valAx>
        <c:axId val="1670603600"/>
        <c:scaling>
          <c:orientation val="minMax"/>
          <c:min val="8"/>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Toal Water Level (ft NAVD88)</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469952"/>
        <c:crosses val="autoZero"/>
        <c:crossBetween val="midCat"/>
      </c:valAx>
      <c:spPr>
        <a:noFill/>
        <a:ln>
          <a:no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64481477049494096"/>
          <c:y val="0.65887936520792456"/>
          <c:w val="0.24169637497124447"/>
          <c:h val="0.200718092387977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 Calculator'!$B$6</c:f>
          <c:strCache>
            <c:ptCount val="1"/>
            <c:pt idx="0">
              <c:v>Plot 2. Infrastructure Inundation for E33 compared to the 10% SLR risk tolerance scenario</c:v>
            </c:pt>
          </c:strCache>
        </c:strRef>
      </c:tx>
      <c:overlay val="0"/>
      <c:txPr>
        <a:bodyPr/>
        <a:lstStyle/>
        <a:p>
          <a:pPr>
            <a:defRPr sz="1400"/>
          </a:pPr>
          <a:endParaRPr lang="en-US"/>
        </a:p>
      </c:txPr>
    </c:title>
    <c:autoTitleDeleted val="0"/>
    <c:plotArea>
      <c:layout>
        <c:manualLayout>
          <c:layoutTarget val="inner"/>
          <c:xMode val="edge"/>
          <c:yMode val="edge"/>
          <c:x val="6.6365397941299642E-2"/>
          <c:y val="0.11004472616092145"/>
          <c:w val="0.6630323927372912"/>
          <c:h val="0.75767441264963831"/>
        </c:manualLayout>
      </c:layout>
      <c:scatterChart>
        <c:scatterStyle val="smoothMarker"/>
        <c:varyColors val="0"/>
        <c:ser>
          <c:idx val="2"/>
          <c:order val="0"/>
          <c:tx>
            <c:v>Infrastructure Elevation</c:v>
          </c:tx>
          <c:spPr>
            <a:ln w="28575">
              <a:solidFill>
                <a:srgbClr val="FF0000"/>
              </a:solidFill>
              <a:prstDash val="sysDot"/>
            </a:ln>
          </c:spPr>
          <c:marker>
            <c:symbol val="circle"/>
            <c:size val="7"/>
            <c:spPr>
              <a:solidFill>
                <a:srgbClr val="FF0000"/>
              </a:solidFill>
              <a:ln w="28575">
                <a:solidFill>
                  <a:srgbClr val="FF0000"/>
                </a:solidFill>
              </a:ln>
            </c:spPr>
          </c:marker>
          <c:xVal>
            <c:numRef>
              <c:f>'Plot Calculator'!$L$11:$L$15</c:f>
              <c:numCache>
                <c:formatCode>m/d/yyyy</c:formatCode>
                <c:ptCount val="5"/>
                <c:pt idx="0">
                  <c:v>25569</c:v>
                </c:pt>
                <c:pt idx="1">
                  <c:v>57711</c:v>
                </c:pt>
                <c:pt idx="2">
                  <c:v>62824</c:v>
                </c:pt>
                <c:pt idx="3">
                  <c:v>#N/A</c:v>
                </c:pt>
                <c:pt idx="4">
                  <c:v>91313</c:v>
                </c:pt>
              </c:numCache>
            </c:numRef>
          </c:xVal>
          <c:yVal>
            <c:numRef>
              <c:f>'Plot Calculator'!$M$11:$M$15</c:f>
              <c:numCache>
                <c:formatCode>General</c:formatCode>
                <c:ptCount val="5"/>
                <c:pt idx="0">
                  <c:v>14.45</c:v>
                </c:pt>
                <c:pt idx="1">
                  <c:v>14.45</c:v>
                </c:pt>
                <c:pt idx="2">
                  <c:v>14.45</c:v>
                </c:pt>
                <c:pt idx="3">
                  <c:v>14.45</c:v>
                </c:pt>
                <c:pt idx="4">
                  <c:v>14.45</c:v>
                </c:pt>
              </c:numCache>
            </c:numRef>
          </c:yVal>
          <c:smooth val="1"/>
          <c:extLst>
            <c:ext xmlns:c16="http://schemas.microsoft.com/office/drawing/2014/chart" uri="{C3380CC4-5D6E-409C-BE32-E72D297353CC}">
              <c16:uniqueId val="{00000002-A1BD-4A4D-8AA1-BFF83D875E4F}"/>
            </c:ext>
          </c:extLst>
        </c:ser>
        <c:ser>
          <c:idx val="3"/>
          <c:order val="1"/>
          <c:tx>
            <c:v>100-year TWL event</c:v>
          </c:tx>
          <c:spPr>
            <a:ln>
              <a:solidFill>
                <a:schemeClr val="tx1"/>
              </a:solidFill>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560F-4D6B-94CC-C9625C98FFAF}"/>
                </c:ext>
              </c:extLst>
            </c:dLbl>
            <c:dLbl>
              <c:idx val="2"/>
              <c:delete val="1"/>
              <c:extLst>
                <c:ext xmlns:c15="http://schemas.microsoft.com/office/drawing/2012/chart" uri="{CE6537A1-D6FC-4f65-9D91-7224C49458BB}"/>
                <c:ext xmlns:c16="http://schemas.microsoft.com/office/drawing/2014/chart" uri="{C3380CC4-5D6E-409C-BE32-E72D297353CC}">
                  <c16:uniqueId val="{00000001-560F-4D6B-94CC-C9625C98FFAF}"/>
                </c:ext>
              </c:extLst>
            </c:dLbl>
            <c:dLbl>
              <c:idx val="3"/>
              <c:delete val="1"/>
              <c:extLst>
                <c:ext xmlns:c15="http://schemas.microsoft.com/office/drawing/2012/chart" uri="{CE6537A1-D6FC-4f65-9D91-7224C49458BB}"/>
                <c:ext xmlns:c16="http://schemas.microsoft.com/office/drawing/2014/chart" uri="{C3380CC4-5D6E-409C-BE32-E72D297353CC}">
                  <c16:uniqueId val="{00000002-560F-4D6B-94CC-C9625C98FFAF}"/>
                </c:ext>
              </c:extLst>
            </c:dLbl>
            <c:dLbl>
              <c:idx val="4"/>
              <c:delete val="1"/>
              <c:extLst>
                <c:ext xmlns:c15="http://schemas.microsoft.com/office/drawing/2012/chart" uri="{CE6537A1-D6FC-4f65-9D91-7224C49458BB}"/>
                <c:ext xmlns:c16="http://schemas.microsoft.com/office/drawing/2014/chart" uri="{C3380CC4-5D6E-409C-BE32-E72D297353CC}">
                  <c16:uniqueId val="{00000003-560F-4D6B-94CC-C9625C98FFAF}"/>
                </c:ext>
              </c:extLst>
            </c:dLbl>
            <c:dLbl>
              <c:idx val="5"/>
              <c:delete val="1"/>
              <c:extLst>
                <c:ext xmlns:c15="http://schemas.microsoft.com/office/drawing/2012/chart" uri="{CE6537A1-D6FC-4f65-9D91-7224C49458BB}"/>
                <c:ext xmlns:c16="http://schemas.microsoft.com/office/drawing/2014/chart" uri="{C3380CC4-5D6E-409C-BE32-E72D297353CC}">
                  <c16:uniqueId val="{00000004-560F-4D6B-94CC-C9625C98FFAF}"/>
                </c:ext>
              </c:extLst>
            </c:dLbl>
            <c:dLbl>
              <c:idx val="6"/>
              <c:delete val="1"/>
              <c:extLst>
                <c:ext xmlns:c15="http://schemas.microsoft.com/office/drawing/2012/chart" uri="{CE6537A1-D6FC-4f65-9D91-7224C49458BB}"/>
                <c:ext xmlns:c16="http://schemas.microsoft.com/office/drawing/2014/chart" uri="{C3380CC4-5D6E-409C-BE32-E72D297353CC}">
                  <c16:uniqueId val="{00000005-560F-4D6B-94CC-C9625C98FFAF}"/>
                </c:ext>
              </c:extLst>
            </c:dLbl>
            <c:dLbl>
              <c:idx val="7"/>
              <c:delete val="1"/>
              <c:extLst>
                <c:ext xmlns:c15="http://schemas.microsoft.com/office/drawing/2012/chart" uri="{CE6537A1-D6FC-4f65-9D91-7224C49458BB}"/>
                <c:ext xmlns:c16="http://schemas.microsoft.com/office/drawing/2014/chart" uri="{C3380CC4-5D6E-409C-BE32-E72D297353CC}">
                  <c16:uniqueId val="{00000006-560F-4D6B-94CC-C9625C98FFAF}"/>
                </c:ext>
              </c:extLst>
            </c:dLbl>
            <c:dLbl>
              <c:idx val="8"/>
              <c:delete val="1"/>
              <c:extLst>
                <c:ext xmlns:c15="http://schemas.microsoft.com/office/drawing/2012/chart" uri="{CE6537A1-D6FC-4f65-9D91-7224C49458BB}"/>
                <c:ext xmlns:c16="http://schemas.microsoft.com/office/drawing/2014/chart" uri="{C3380CC4-5D6E-409C-BE32-E72D297353CC}">
                  <c16:uniqueId val="{00000007-560F-4D6B-94CC-C9625C98FFAF}"/>
                </c:ext>
              </c:extLst>
            </c:dLbl>
            <c:dLbl>
              <c:idx val="9"/>
              <c:delete val="1"/>
              <c:extLst>
                <c:ext xmlns:c15="http://schemas.microsoft.com/office/drawing/2012/chart" uri="{CE6537A1-D6FC-4f65-9D91-7224C49458BB}"/>
                <c:ext xmlns:c16="http://schemas.microsoft.com/office/drawing/2014/chart" uri="{C3380CC4-5D6E-409C-BE32-E72D297353CC}">
                  <c16:uniqueId val="{00000008-560F-4D6B-94CC-C9625C98FFAF}"/>
                </c:ext>
              </c:extLst>
            </c:dLbl>
            <c:dLbl>
              <c:idx val="10"/>
              <c:delete val="1"/>
              <c:extLst>
                <c:ext xmlns:c15="http://schemas.microsoft.com/office/drawing/2012/chart" uri="{CE6537A1-D6FC-4f65-9D91-7224C49458BB}"/>
                <c:ext xmlns:c16="http://schemas.microsoft.com/office/drawing/2014/chart" uri="{C3380CC4-5D6E-409C-BE32-E72D297353CC}">
                  <c16:uniqueId val="{00000009-560F-4D6B-94CC-C9625C98FFAF}"/>
                </c:ext>
              </c:extLst>
            </c:dLbl>
            <c:dLbl>
              <c:idx val="11"/>
              <c:delete val="1"/>
              <c:extLst>
                <c:ext xmlns:c15="http://schemas.microsoft.com/office/drawing/2012/chart" uri="{CE6537A1-D6FC-4f65-9D91-7224C49458BB}"/>
                <c:ext xmlns:c16="http://schemas.microsoft.com/office/drawing/2014/chart" uri="{C3380CC4-5D6E-409C-BE32-E72D297353CC}">
                  <c16:uniqueId val="{0000000A-560F-4D6B-94CC-C9625C98FFAF}"/>
                </c:ext>
              </c:extLst>
            </c:dLbl>
            <c:dLbl>
              <c:idx val="12"/>
              <c:delete val="1"/>
              <c:extLst>
                <c:ext xmlns:c15="http://schemas.microsoft.com/office/drawing/2012/chart" uri="{CE6537A1-D6FC-4f65-9D91-7224C49458BB}"/>
                <c:ext xmlns:c16="http://schemas.microsoft.com/office/drawing/2014/chart" uri="{C3380CC4-5D6E-409C-BE32-E72D297353CC}">
                  <c16:uniqueId val="{0000000B-560F-4D6B-94CC-C9625C98FFAF}"/>
                </c:ext>
              </c:extLst>
            </c:dLbl>
            <c:dLbl>
              <c:idx val="13"/>
              <c:layout>
                <c:manualLayout>
                  <c:x val="1.0397520805874614E-16"/>
                  <c:y val="-6.5688426345817492E-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80A-4AFA-B046-ACE4470ED821}"/>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'Plot Calculator'!$O$26:$O$39</c:f>
              <c:numCache>
                <c:formatCode>m/d/yyyy</c:formatCode>
                <c:ptCount val="14"/>
                <c:pt idx="0">
                  <c:v>25569</c:v>
                </c:pt>
                <c:pt idx="1">
                  <c:v>29221</c:v>
                </c:pt>
                <c:pt idx="2">
                  <c:v>32874</c:v>
                </c:pt>
                <c:pt idx="3">
                  <c:v>36526</c:v>
                </c:pt>
                <c:pt idx="4">
                  <c:v>40179</c:v>
                </c:pt>
                <c:pt idx="5">
                  <c:v>43831</c:v>
                </c:pt>
                <c:pt idx="6">
                  <c:v>47484</c:v>
                </c:pt>
                <c:pt idx="7">
                  <c:v>51136</c:v>
                </c:pt>
                <c:pt idx="8">
                  <c:v>54789</c:v>
                </c:pt>
                <c:pt idx="9">
                  <c:v>58441</c:v>
                </c:pt>
                <c:pt idx="10">
                  <c:v>62094</c:v>
                </c:pt>
                <c:pt idx="11">
                  <c:v>65746</c:v>
                </c:pt>
                <c:pt idx="12">
                  <c:v>69399</c:v>
                </c:pt>
                <c:pt idx="13">
                  <c:v>73051</c:v>
                </c:pt>
              </c:numCache>
            </c:numRef>
          </c:xVal>
          <c:yVal>
            <c:numRef>
              <c:f>'Plot Calculator'!$R$26:$R$39</c:f>
              <c:numCache>
                <c:formatCode>0.00</c:formatCode>
                <c:ptCount val="14"/>
                <c:pt idx="0">
                  <c:v>12.855514208540269</c:v>
                </c:pt>
                <c:pt idx="1">
                  <c:v>12.923427594367041</c:v>
                </c:pt>
                <c:pt idx="2">
                  <c:v>12.991340980193813</c:v>
                </c:pt>
                <c:pt idx="3">
                  <c:v>13.059254366020586</c:v>
                </c:pt>
                <c:pt idx="4">
                  <c:v>13.127167751847358</c:v>
                </c:pt>
                <c:pt idx="5">
                  <c:v>13.327167751847359</c:v>
                </c:pt>
                <c:pt idx="6">
                  <c:v>13.527167751847358</c:v>
                </c:pt>
                <c:pt idx="7">
                  <c:v>13.827167751847359</c:v>
                </c:pt>
                <c:pt idx="8">
                  <c:v>14.127167751847358</c:v>
                </c:pt>
                <c:pt idx="9">
                  <c:v>14.527167751847358</c:v>
                </c:pt>
                <c:pt idx="10">
                  <c:v>14.927167751847358</c:v>
                </c:pt>
                <c:pt idx="11">
                  <c:v>15.327167751847359</c:v>
                </c:pt>
                <c:pt idx="12">
                  <c:v>15.827167751847359</c:v>
                </c:pt>
                <c:pt idx="13">
                  <c:v>16.427167751847357</c:v>
                </c:pt>
              </c:numCache>
            </c:numRef>
          </c:yVal>
          <c:smooth val="1"/>
          <c:extLst>
            <c:ext xmlns:c16="http://schemas.microsoft.com/office/drawing/2014/chart" uri="{C3380CC4-5D6E-409C-BE32-E72D297353CC}">
              <c16:uniqueId val="{0000000C-560F-4D6B-94CC-C9625C98FFAF}"/>
            </c:ext>
          </c:extLst>
        </c:ser>
        <c:ser>
          <c:idx val="1"/>
          <c:order val="2"/>
          <c:tx>
            <c:v>10-year TWL event</c:v>
          </c:tx>
          <c:spPr>
            <a:ln>
              <a:solidFill>
                <a:schemeClr val="tx1"/>
              </a:solidFill>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D-560F-4D6B-94CC-C9625C98FFAF}"/>
                </c:ext>
              </c:extLst>
            </c:dLbl>
            <c:dLbl>
              <c:idx val="2"/>
              <c:delete val="1"/>
              <c:extLst>
                <c:ext xmlns:c15="http://schemas.microsoft.com/office/drawing/2012/chart" uri="{CE6537A1-D6FC-4f65-9D91-7224C49458BB}"/>
                <c:ext xmlns:c16="http://schemas.microsoft.com/office/drawing/2014/chart" uri="{C3380CC4-5D6E-409C-BE32-E72D297353CC}">
                  <c16:uniqueId val="{0000000E-560F-4D6B-94CC-C9625C98FFAF}"/>
                </c:ext>
              </c:extLst>
            </c:dLbl>
            <c:dLbl>
              <c:idx val="3"/>
              <c:delete val="1"/>
              <c:extLst>
                <c:ext xmlns:c15="http://schemas.microsoft.com/office/drawing/2012/chart" uri="{CE6537A1-D6FC-4f65-9D91-7224C49458BB}"/>
                <c:ext xmlns:c16="http://schemas.microsoft.com/office/drawing/2014/chart" uri="{C3380CC4-5D6E-409C-BE32-E72D297353CC}">
                  <c16:uniqueId val="{0000000F-560F-4D6B-94CC-C9625C98FFAF}"/>
                </c:ext>
              </c:extLst>
            </c:dLbl>
            <c:dLbl>
              <c:idx val="4"/>
              <c:delete val="1"/>
              <c:extLst>
                <c:ext xmlns:c15="http://schemas.microsoft.com/office/drawing/2012/chart" uri="{CE6537A1-D6FC-4f65-9D91-7224C49458BB}"/>
                <c:ext xmlns:c16="http://schemas.microsoft.com/office/drawing/2014/chart" uri="{C3380CC4-5D6E-409C-BE32-E72D297353CC}">
                  <c16:uniqueId val="{00000010-560F-4D6B-94CC-C9625C98FFAF}"/>
                </c:ext>
              </c:extLst>
            </c:dLbl>
            <c:dLbl>
              <c:idx val="5"/>
              <c:delete val="1"/>
              <c:extLst>
                <c:ext xmlns:c15="http://schemas.microsoft.com/office/drawing/2012/chart" uri="{CE6537A1-D6FC-4f65-9D91-7224C49458BB}"/>
                <c:ext xmlns:c16="http://schemas.microsoft.com/office/drawing/2014/chart" uri="{C3380CC4-5D6E-409C-BE32-E72D297353CC}">
                  <c16:uniqueId val="{00000011-560F-4D6B-94CC-C9625C98FFAF}"/>
                </c:ext>
              </c:extLst>
            </c:dLbl>
            <c:dLbl>
              <c:idx val="6"/>
              <c:delete val="1"/>
              <c:extLst>
                <c:ext xmlns:c15="http://schemas.microsoft.com/office/drawing/2012/chart" uri="{CE6537A1-D6FC-4f65-9D91-7224C49458BB}"/>
                <c:ext xmlns:c16="http://schemas.microsoft.com/office/drawing/2014/chart" uri="{C3380CC4-5D6E-409C-BE32-E72D297353CC}">
                  <c16:uniqueId val="{00000012-560F-4D6B-94CC-C9625C98FFAF}"/>
                </c:ext>
              </c:extLst>
            </c:dLbl>
            <c:dLbl>
              <c:idx val="7"/>
              <c:delete val="1"/>
              <c:extLst>
                <c:ext xmlns:c15="http://schemas.microsoft.com/office/drawing/2012/chart" uri="{CE6537A1-D6FC-4f65-9D91-7224C49458BB}"/>
                <c:ext xmlns:c16="http://schemas.microsoft.com/office/drawing/2014/chart" uri="{C3380CC4-5D6E-409C-BE32-E72D297353CC}">
                  <c16:uniqueId val="{00000013-560F-4D6B-94CC-C9625C98FFAF}"/>
                </c:ext>
              </c:extLst>
            </c:dLbl>
            <c:dLbl>
              <c:idx val="8"/>
              <c:delete val="1"/>
              <c:extLst>
                <c:ext xmlns:c15="http://schemas.microsoft.com/office/drawing/2012/chart" uri="{CE6537A1-D6FC-4f65-9D91-7224C49458BB}"/>
                <c:ext xmlns:c16="http://schemas.microsoft.com/office/drawing/2014/chart" uri="{C3380CC4-5D6E-409C-BE32-E72D297353CC}">
                  <c16:uniqueId val="{00000014-560F-4D6B-94CC-C9625C98FFAF}"/>
                </c:ext>
              </c:extLst>
            </c:dLbl>
            <c:dLbl>
              <c:idx val="9"/>
              <c:delete val="1"/>
              <c:extLst>
                <c:ext xmlns:c15="http://schemas.microsoft.com/office/drawing/2012/chart" uri="{CE6537A1-D6FC-4f65-9D91-7224C49458BB}"/>
                <c:ext xmlns:c16="http://schemas.microsoft.com/office/drawing/2014/chart" uri="{C3380CC4-5D6E-409C-BE32-E72D297353CC}">
                  <c16:uniqueId val="{00000015-560F-4D6B-94CC-C9625C98FFAF}"/>
                </c:ext>
              </c:extLst>
            </c:dLbl>
            <c:dLbl>
              <c:idx val="10"/>
              <c:delete val="1"/>
              <c:extLst>
                <c:ext xmlns:c15="http://schemas.microsoft.com/office/drawing/2012/chart" uri="{CE6537A1-D6FC-4f65-9D91-7224C49458BB}"/>
                <c:ext xmlns:c16="http://schemas.microsoft.com/office/drawing/2014/chart" uri="{C3380CC4-5D6E-409C-BE32-E72D297353CC}">
                  <c16:uniqueId val="{00000016-560F-4D6B-94CC-C9625C98FFAF}"/>
                </c:ext>
              </c:extLst>
            </c:dLbl>
            <c:dLbl>
              <c:idx val="11"/>
              <c:delete val="1"/>
              <c:extLst>
                <c:ext xmlns:c15="http://schemas.microsoft.com/office/drawing/2012/chart" uri="{CE6537A1-D6FC-4f65-9D91-7224C49458BB}"/>
                <c:ext xmlns:c16="http://schemas.microsoft.com/office/drawing/2014/chart" uri="{C3380CC4-5D6E-409C-BE32-E72D297353CC}">
                  <c16:uniqueId val="{00000017-560F-4D6B-94CC-C9625C98FFAF}"/>
                </c:ext>
              </c:extLst>
            </c:dLbl>
            <c:dLbl>
              <c:idx val="12"/>
              <c:delete val="1"/>
              <c:extLst>
                <c:ext xmlns:c15="http://schemas.microsoft.com/office/drawing/2012/chart" uri="{CE6537A1-D6FC-4f65-9D91-7224C49458BB}"/>
                <c:ext xmlns:c16="http://schemas.microsoft.com/office/drawing/2014/chart" uri="{C3380CC4-5D6E-409C-BE32-E72D297353CC}">
                  <c16:uniqueId val="{00000018-560F-4D6B-94CC-C9625C98FFAF}"/>
                </c:ext>
              </c:extLst>
            </c:dLbl>
            <c:dLbl>
              <c:idx val="13"/>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560F-4D6B-94CC-C9625C98FFAF}"/>
                </c:ext>
              </c:extLst>
            </c:dLbl>
            <c:spPr>
              <a:noFill/>
              <a:ln>
                <a:noFill/>
              </a:ln>
              <a:effectLst/>
            </c:sp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'Plot Calculator'!$O$26:$O$39</c:f>
              <c:numCache>
                <c:formatCode>m/d/yyyy</c:formatCode>
                <c:ptCount val="14"/>
                <c:pt idx="0">
                  <c:v>25569</c:v>
                </c:pt>
                <c:pt idx="1">
                  <c:v>29221</c:v>
                </c:pt>
                <c:pt idx="2">
                  <c:v>32874</c:v>
                </c:pt>
                <c:pt idx="3">
                  <c:v>36526</c:v>
                </c:pt>
                <c:pt idx="4">
                  <c:v>40179</c:v>
                </c:pt>
                <c:pt idx="5">
                  <c:v>43831</c:v>
                </c:pt>
                <c:pt idx="6">
                  <c:v>47484</c:v>
                </c:pt>
                <c:pt idx="7">
                  <c:v>51136</c:v>
                </c:pt>
                <c:pt idx="8">
                  <c:v>54789</c:v>
                </c:pt>
                <c:pt idx="9">
                  <c:v>58441</c:v>
                </c:pt>
                <c:pt idx="10">
                  <c:v>62094</c:v>
                </c:pt>
                <c:pt idx="11">
                  <c:v>65746</c:v>
                </c:pt>
                <c:pt idx="12">
                  <c:v>69399</c:v>
                </c:pt>
                <c:pt idx="13">
                  <c:v>73051</c:v>
                </c:pt>
              </c:numCache>
            </c:numRef>
          </c:xVal>
          <c:yVal>
            <c:numRef>
              <c:f>'Plot Calculator'!$Q$26:$Q$39</c:f>
              <c:numCache>
                <c:formatCode>0.00</c:formatCode>
                <c:ptCount val="14"/>
                <c:pt idx="0">
                  <c:v>12.281564536078429</c:v>
                </c:pt>
                <c:pt idx="1">
                  <c:v>12.349477921905201</c:v>
                </c:pt>
                <c:pt idx="2">
                  <c:v>12.417391307731974</c:v>
                </c:pt>
                <c:pt idx="3">
                  <c:v>12.485304693558746</c:v>
                </c:pt>
                <c:pt idx="4">
                  <c:v>12.553218079385518</c:v>
                </c:pt>
                <c:pt idx="5">
                  <c:v>12.753218079385519</c:v>
                </c:pt>
                <c:pt idx="6">
                  <c:v>12.953218079385518</c:v>
                </c:pt>
                <c:pt idx="7">
                  <c:v>13.253218079385519</c:v>
                </c:pt>
                <c:pt idx="8">
                  <c:v>13.553218079385518</c:v>
                </c:pt>
                <c:pt idx="9">
                  <c:v>13.953218079385518</c:v>
                </c:pt>
                <c:pt idx="10">
                  <c:v>14.353218079385519</c:v>
                </c:pt>
                <c:pt idx="11">
                  <c:v>14.753218079385519</c:v>
                </c:pt>
                <c:pt idx="12">
                  <c:v>15.253218079385519</c:v>
                </c:pt>
                <c:pt idx="13">
                  <c:v>15.853218079385519</c:v>
                </c:pt>
              </c:numCache>
            </c:numRef>
          </c:yVal>
          <c:smooth val="1"/>
          <c:extLst>
            <c:ext xmlns:c16="http://schemas.microsoft.com/office/drawing/2014/chart" uri="{C3380CC4-5D6E-409C-BE32-E72D297353CC}">
              <c16:uniqueId val="{0000001A-560F-4D6B-94CC-C9625C98FFAF}"/>
            </c:ext>
          </c:extLst>
        </c:ser>
        <c:ser>
          <c:idx val="0"/>
          <c:order val="3"/>
          <c:tx>
            <c:v>1-year TWL event</c:v>
          </c:tx>
          <c:spPr>
            <a:ln>
              <a:solidFill>
                <a:schemeClr val="tx1"/>
              </a:solidFill>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B-560F-4D6B-94CC-C9625C98FFAF}"/>
                </c:ext>
              </c:extLst>
            </c:dLbl>
            <c:dLbl>
              <c:idx val="2"/>
              <c:delete val="1"/>
              <c:extLst>
                <c:ext xmlns:c15="http://schemas.microsoft.com/office/drawing/2012/chart" uri="{CE6537A1-D6FC-4f65-9D91-7224C49458BB}"/>
                <c:ext xmlns:c16="http://schemas.microsoft.com/office/drawing/2014/chart" uri="{C3380CC4-5D6E-409C-BE32-E72D297353CC}">
                  <c16:uniqueId val="{0000001C-560F-4D6B-94CC-C9625C98FFAF}"/>
                </c:ext>
              </c:extLst>
            </c:dLbl>
            <c:dLbl>
              <c:idx val="3"/>
              <c:delete val="1"/>
              <c:extLst>
                <c:ext xmlns:c15="http://schemas.microsoft.com/office/drawing/2012/chart" uri="{CE6537A1-D6FC-4f65-9D91-7224C49458BB}"/>
                <c:ext xmlns:c16="http://schemas.microsoft.com/office/drawing/2014/chart" uri="{C3380CC4-5D6E-409C-BE32-E72D297353CC}">
                  <c16:uniqueId val="{0000001D-560F-4D6B-94CC-C9625C98FFAF}"/>
                </c:ext>
              </c:extLst>
            </c:dLbl>
            <c:dLbl>
              <c:idx val="4"/>
              <c:delete val="1"/>
              <c:extLst>
                <c:ext xmlns:c15="http://schemas.microsoft.com/office/drawing/2012/chart" uri="{CE6537A1-D6FC-4f65-9D91-7224C49458BB}"/>
                <c:ext xmlns:c16="http://schemas.microsoft.com/office/drawing/2014/chart" uri="{C3380CC4-5D6E-409C-BE32-E72D297353CC}">
                  <c16:uniqueId val="{0000001E-560F-4D6B-94CC-C9625C98FFAF}"/>
                </c:ext>
              </c:extLst>
            </c:dLbl>
            <c:dLbl>
              <c:idx val="5"/>
              <c:delete val="1"/>
              <c:extLst>
                <c:ext xmlns:c15="http://schemas.microsoft.com/office/drawing/2012/chart" uri="{CE6537A1-D6FC-4f65-9D91-7224C49458BB}"/>
                <c:ext xmlns:c16="http://schemas.microsoft.com/office/drawing/2014/chart" uri="{C3380CC4-5D6E-409C-BE32-E72D297353CC}">
                  <c16:uniqueId val="{0000001F-560F-4D6B-94CC-C9625C98FFAF}"/>
                </c:ext>
              </c:extLst>
            </c:dLbl>
            <c:dLbl>
              <c:idx val="6"/>
              <c:delete val="1"/>
              <c:extLst>
                <c:ext xmlns:c15="http://schemas.microsoft.com/office/drawing/2012/chart" uri="{CE6537A1-D6FC-4f65-9D91-7224C49458BB}"/>
                <c:ext xmlns:c16="http://schemas.microsoft.com/office/drawing/2014/chart" uri="{C3380CC4-5D6E-409C-BE32-E72D297353CC}">
                  <c16:uniqueId val="{00000020-560F-4D6B-94CC-C9625C98FFAF}"/>
                </c:ext>
              </c:extLst>
            </c:dLbl>
            <c:dLbl>
              <c:idx val="7"/>
              <c:delete val="1"/>
              <c:extLst>
                <c:ext xmlns:c15="http://schemas.microsoft.com/office/drawing/2012/chart" uri="{CE6537A1-D6FC-4f65-9D91-7224C49458BB}"/>
                <c:ext xmlns:c16="http://schemas.microsoft.com/office/drawing/2014/chart" uri="{C3380CC4-5D6E-409C-BE32-E72D297353CC}">
                  <c16:uniqueId val="{00000021-560F-4D6B-94CC-C9625C98FFAF}"/>
                </c:ext>
              </c:extLst>
            </c:dLbl>
            <c:dLbl>
              <c:idx val="8"/>
              <c:delete val="1"/>
              <c:extLst>
                <c:ext xmlns:c15="http://schemas.microsoft.com/office/drawing/2012/chart" uri="{CE6537A1-D6FC-4f65-9D91-7224C49458BB}"/>
                <c:ext xmlns:c16="http://schemas.microsoft.com/office/drawing/2014/chart" uri="{C3380CC4-5D6E-409C-BE32-E72D297353CC}">
                  <c16:uniqueId val="{00000022-560F-4D6B-94CC-C9625C98FFAF}"/>
                </c:ext>
              </c:extLst>
            </c:dLbl>
            <c:dLbl>
              <c:idx val="9"/>
              <c:delete val="1"/>
              <c:extLst>
                <c:ext xmlns:c15="http://schemas.microsoft.com/office/drawing/2012/chart" uri="{CE6537A1-D6FC-4f65-9D91-7224C49458BB}"/>
                <c:ext xmlns:c16="http://schemas.microsoft.com/office/drawing/2014/chart" uri="{C3380CC4-5D6E-409C-BE32-E72D297353CC}">
                  <c16:uniqueId val="{00000023-560F-4D6B-94CC-C9625C98FFAF}"/>
                </c:ext>
              </c:extLst>
            </c:dLbl>
            <c:dLbl>
              <c:idx val="10"/>
              <c:delete val="1"/>
              <c:extLst>
                <c:ext xmlns:c15="http://schemas.microsoft.com/office/drawing/2012/chart" uri="{CE6537A1-D6FC-4f65-9D91-7224C49458BB}"/>
                <c:ext xmlns:c16="http://schemas.microsoft.com/office/drawing/2014/chart" uri="{C3380CC4-5D6E-409C-BE32-E72D297353CC}">
                  <c16:uniqueId val="{00000024-560F-4D6B-94CC-C9625C98FFAF}"/>
                </c:ext>
              </c:extLst>
            </c:dLbl>
            <c:dLbl>
              <c:idx val="11"/>
              <c:delete val="1"/>
              <c:extLst>
                <c:ext xmlns:c15="http://schemas.microsoft.com/office/drawing/2012/chart" uri="{CE6537A1-D6FC-4f65-9D91-7224C49458BB}"/>
                <c:ext xmlns:c16="http://schemas.microsoft.com/office/drawing/2014/chart" uri="{C3380CC4-5D6E-409C-BE32-E72D297353CC}">
                  <c16:uniqueId val="{00000025-560F-4D6B-94CC-C9625C98FFAF}"/>
                </c:ext>
              </c:extLst>
            </c:dLbl>
            <c:dLbl>
              <c:idx val="12"/>
              <c:delete val="1"/>
              <c:extLst>
                <c:ext xmlns:c15="http://schemas.microsoft.com/office/drawing/2012/chart" uri="{CE6537A1-D6FC-4f65-9D91-7224C49458BB}"/>
                <c:ext xmlns:c16="http://schemas.microsoft.com/office/drawing/2014/chart" uri="{C3380CC4-5D6E-409C-BE32-E72D297353CC}">
                  <c16:uniqueId val="{00000026-560F-4D6B-94CC-C9625C98FFA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'Plot Calculator'!$O$26:$O$39</c:f>
              <c:numCache>
                <c:formatCode>m/d/yyyy</c:formatCode>
                <c:ptCount val="14"/>
                <c:pt idx="0">
                  <c:v>25569</c:v>
                </c:pt>
                <c:pt idx="1">
                  <c:v>29221</c:v>
                </c:pt>
                <c:pt idx="2">
                  <c:v>32874</c:v>
                </c:pt>
                <c:pt idx="3">
                  <c:v>36526</c:v>
                </c:pt>
                <c:pt idx="4">
                  <c:v>40179</c:v>
                </c:pt>
                <c:pt idx="5">
                  <c:v>43831</c:v>
                </c:pt>
                <c:pt idx="6">
                  <c:v>47484</c:v>
                </c:pt>
                <c:pt idx="7">
                  <c:v>51136</c:v>
                </c:pt>
                <c:pt idx="8">
                  <c:v>54789</c:v>
                </c:pt>
                <c:pt idx="9">
                  <c:v>58441</c:v>
                </c:pt>
                <c:pt idx="10">
                  <c:v>62094</c:v>
                </c:pt>
                <c:pt idx="11">
                  <c:v>65746</c:v>
                </c:pt>
                <c:pt idx="12">
                  <c:v>69399</c:v>
                </c:pt>
                <c:pt idx="13">
                  <c:v>73051</c:v>
                </c:pt>
              </c:numCache>
            </c:numRef>
          </c:xVal>
          <c:yVal>
            <c:numRef>
              <c:f>'Plot Calculator'!$P$26:$P$39</c:f>
              <c:numCache>
                <c:formatCode>0.00</c:formatCode>
                <c:ptCount val="14"/>
                <c:pt idx="0">
                  <c:v>10.394409420676091</c:v>
                </c:pt>
                <c:pt idx="1">
                  <c:v>10.462322806502863</c:v>
                </c:pt>
                <c:pt idx="2">
                  <c:v>10.530236192329635</c:v>
                </c:pt>
                <c:pt idx="3">
                  <c:v>10.598149578156407</c:v>
                </c:pt>
                <c:pt idx="4">
                  <c:v>10.66606296398318</c:v>
                </c:pt>
                <c:pt idx="5">
                  <c:v>10.866062963983181</c:v>
                </c:pt>
                <c:pt idx="6">
                  <c:v>11.06606296398318</c:v>
                </c:pt>
                <c:pt idx="7">
                  <c:v>11.366062963983181</c:v>
                </c:pt>
                <c:pt idx="8">
                  <c:v>11.66606296398318</c:v>
                </c:pt>
                <c:pt idx="9">
                  <c:v>12.06606296398318</c:v>
                </c:pt>
                <c:pt idx="10">
                  <c:v>12.46606296398318</c:v>
                </c:pt>
                <c:pt idx="11">
                  <c:v>12.866062963983181</c:v>
                </c:pt>
                <c:pt idx="12">
                  <c:v>13.366062963983181</c:v>
                </c:pt>
                <c:pt idx="13">
                  <c:v>13.96606296398318</c:v>
                </c:pt>
              </c:numCache>
            </c:numRef>
          </c:yVal>
          <c:smooth val="1"/>
          <c:extLst>
            <c:ext xmlns:c16="http://schemas.microsoft.com/office/drawing/2014/chart" uri="{C3380CC4-5D6E-409C-BE32-E72D297353CC}">
              <c16:uniqueId val="{00000027-560F-4D6B-94CC-C9625C98FFAF}"/>
            </c:ext>
          </c:extLst>
        </c:ser>
        <c:ser>
          <c:idx val="4"/>
          <c:order val="4"/>
          <c:tx>
            <c:v>Monthly Max TWL (from Seattle gage)</c:v>
          </c:tx>
          <c:spPr>
            <a:ln>
              <a:noFill/>
            </a:ln>
          </c:spPr>
          <c:marker>
            <c:symbol val="x"/>
            <c:size val="3"/>
            <c:spPr>
              <a:noFill/>
              <a:ln>
                <a:solidFill>
                  <a:schemeClr val="tx1"/>
                </a:solidFill>
              </a:ln>
            </c:spPr>
          </c:marker>
          <c:xVal>
            <c:numRef>
              <c:f>'Plot Calculator'!$F$23:$F$1498</c:f>
              <c:numCache>
                <c:formatCode>m/d/yyyy</c:formatCode>
                <c:ptCount val="1476"/>
                <c:pt idx="0">
                  <c:v>1</c:v>
                </c:pt>
                <c:pt idx="1">
                  <c:v>32</c:v>
                </c:pt>
                <c:pt idx="2">
                  <c:v>61</c:v>
                </c:pt>
                <c:pt idx="3">
                  <c:v>92</c:v>
                </c:pt>
                <c:pt idx="4">
                  <c:v>122</c:v>
                </c:pt>
                <c:pt idx="5">
                  <c:v>153</c:v>
                </c:pt>
                <c:pt idx="6">
                  <c:v>183</c:v>
                </c:pt>
                <c:pt idx="7">
                  <c:v>214</c:v>
                </c:pt>
                <c:pt idx="8">
                  <c:v>245</c:v>
                </c:pt>
                <c:pt idx="9">
                  <c:v>275</c:v>
                </c:pt>
                <c:pt idx="10">
                  <c:v>306</c:v>
                </c:pt>
                <c:pt idx="11">
                  <c:v>336</c:v>
                </c:pt>
                <c:pt idx="12">
                  <c:v>367</c:v>
                </c:pt>
                <c:pt idx="13">
                  <c:v>398</c:v>
                </c:pt>
                <c:pt idx="14">
                  <c:v>426</c:v>
                </c:pt>
                <c:pt idx="15">
                  <c:v>457</c:v>
                </c:pt>
                <c:pt idx="16">
                  <c:v>487</c:v>
                </c:pt>
                <c:pt idx="17">
                  <c:v>518</c:v>
                </c:pt>
                <c:pt idx="18">
                  <c:v>548</c:v>
                </c:pt>
                <c:pt idx="19">
                  <c:v>579</c:v>
                </c:pt>
                <c:pt idx="20">
                  <c:v>610</c:v>
                </c:pt>
                <c:pt idx="21">
                  <c:v>640</c:v>
                </c:pt>
                <c:pt idx="22">
                  <c:v>671</c:v>
                </c:pt>
                <c:pt idx="23">
                  <c:v>701</c:v>
                </c:pt>
                <c:pt idx="24">
                  <c:v>732</c:v>
                </c:pt>
                <c:pt idx="25">
                  <c:v>763</c:v>
                </c:pt>
                <c:pt idx="26">
                  <c:v>791</c:v>
                </c:pt>
                <c:pt idx="27">
                  <c:v>822</c:v>
                </c:pt>
                <c:pt idx="28">
                  <c:v>852</c:v>
                </c:pt>
                <c:pt idx="29">
                  <c:v>883</c:v>
                </c:pt>
                <c:pt idx="30">
                  <c:v>913</c:v>
                </c:pt>
                <c:pt idx="31">
                  <c:v>944</c:v>
                </c:pt>
                <c:pt idx="32">
                  <c:v>975</c:v>
                </c:pt>
                <c:pt idx="33">
                  <c:v>1005</c:v>
                </c:pt>
                <c:pt idx="34">
                  <c:v>1036</c:v>
                </c:pt>
                <c:pt idx="35">
                  <c:v>1066</c:v>
                </c:pt>
                <c:pt idx="36">
                  <c:v>1097</c:v>
                </c:pt>
                <c:pt idx="37">
                  <c:v>1128</c:v>
                </c:pt>
                <c:pt idx="38">
                  <c:v>1156</c:v>
                </c:pt>
                <c:pt idx="39">
                  <c:v>1187</c:v>
                </c:pt>
                <c:pt idx="40">
                  <c:v>1217</c:v>
                </c:pt>
                <c:pt idx="41">
                  <c:v>1248</c:v>
                </c:pt>
                <c:pt idx="42">
                  <c:v>1278</c:v>
                </c:pt>
                <c:pt idx="43">
                  <c:v>1309</c:v>
                </c:pt>
                <c:pt idx="44">
                  <c:v>1340</c:v>
                </c:pt>
                <c:pt idx="45">
                  <c:v>1370</c:v>
                </c:pt>
                <c:pt idx="46">
                  <c:v>1401</c:v>
                </c:pt>
                <c:pt idx="47">
                  <c:v>1431</c:v>
                </c:pt>
                <c:pt idx="48">
                  <c:v>1462</c:v>
                </c:pt>
                <c:pt idx="49">
                  <c:v>1493</c:v>
                </c:pt>
                <c:pt idx="50">
                  <c:v>1522</c:v>
                </c:pt>
                <c:pt idx="51">
                  <c:v>1553</c:v>
                </c:pt>
                <c:pt idx="52">
                  <c:v>1583</c:v>
                </c:pt>
                <c:pt idx="53">
                  <c:v>1614</c:v>
                </c:pt>
                <c:pt idx="54">
                  <c:v>1644</c:v>
                </c:pt>
                <c:pt idx="55">
                  <c:v>1675</c:v>
                </c:pt>
                <c:pt idx="56">
                  <c:v>1706</c:v>
                </c:pt>
                <c:pt idx="57">
                  <c:v>1736</c:v>
                </c:pt>
                <c:pt idx="58">
                  <c:v>1767</c:v>
                </c:pt>
                <c:pt idx="59">
                  <c:v>1797</c:v>
                </c:pt>
                <c:pt idx="60">
                  <c:v>1828</c:v>
                </c:pt>
                <c:pt idx="61">
                  <c:v>1859</c:v>
                </c:pt>
                <c:pt idx="62">
                  <c:v>1887</c:v>
                </c:pt>
                <c:pt idx="63">
                  <c:v>1918</c:v>
                </c:pt>
                <c:pt idx="64">
                  <c:v>1948</c:v>
                </c:pt>
                <c:pt idx="65">
                  <c:v>1979</c:v>
                </c:pt>
                <c:pt idx="66">
                  <c:v>2009</c:v>
                </c:pt>
                <c:pt idx="67">
                  <c:v>2040</c:v>
                </c:pt>
                <c:pt idx="68">
                  <c:v>2071</c:v>
                </c:pt>
                <c:pt idx="69">
                  <c:v>2101</c:v>
                </c:pt>
                <c:pt idx="70">
                  <c:v>2132</c:v>
                </c:pt>
                <c:pt idx="71">
                  <c:v>2162</c:v>
                </c:pt>
                <c:pt idx="72">
                  <c:v>2193</c:v>
                </c:pt>
                <c:pt idx="73">
                  <c:v>2224</c:v>
                </c:pt>
                <c:pt idx="74">
                  <c:v>2252</c:v>
                </c:pt>
                <c:pt idx="75">
                  <c:v>2283</c:v>
                </c:pt>
                <c:pt idx="76">
                  <c:v>2313</c:v>
                </c:pt>
                <c:pt idx="77">
                  <c:v>2344</c:v>
                </c:pt>
                <c:pt idx="78">
                  <c:v>2374</c:v>
                </c:pt>
                <c:pt idx="79">
                  <c:v>2405</c:v>
                </c:pt>
                <c:pt idx="80">
                  <c:v>2436</c:v>
                </c:pt>
                <c:pt idx="81">
                  <c:v>2466</c:v>
                </c:pt>
                <c:pt idx="82">
                  <c:v>2497</c:v>
                </c:pt>
                <c:pt idx="83">
                  <c:v>2527</c:v>
                </c:pt>
                <c:pt idx="84">
                  <c:v>2558</c:v>
                </c:pt>
                <c:pt idx="85">
                  <c:v>2589</c:v>
                </c:pt>
                <c:pt idx="86">
                  <c:v>2617</c:v>
                </c:pt>
                <c:pt idx="87">
                  <c:v>2648</c:v>
                </c:pt>
                <c:pt idx="88">
                  <c:v>2678</c:v>
                </c:pt>
                <c:pt idx="89">
                  <c:v>2709</c:v>
                </c:pt>
                <c:pt idx="90">
                  <c:v>2739</c:v>
                </c:pt>
                <c:pt idx="91">
                  <c:v>2770</c:v>
                </c:pt>
                <c:pt idx="92">
                  <c:v>2801</c:v>
                </c:pt>
                <c:pt idx="93">
                  <c:v>2831</c:v>
                </c:pt>
                <c:pt idx="94">
                  <c:v>2862</c:v>
                </c:pt>
                <c:pt idx="95">
                  <c:v>2892</c:v>
                </c:pt>
                <c:pt idx="96">
                  <c:v>2923</c:v>
                </c:pt>
                <c:pt idx="97">
                  <c:v>2954</c:v>
                </c:pt>
                <c:pt idx="98">
                  <c:v>2983</c:v>
                </c:pt>
                <c:pt idx="99">
                  <c:v>3014</c:v>
                </c:pt>
                <c:pt idx="100">
                  <c:v>3044</c:v>
                </c:pt>
                <c:pt idx="101">
                  <c:v>3075</c:v>
                </c:pt>
                <c:pt idx="102">
                  <c:v>3105</c:v>
                </c:pt>
                <c:pt idx="103">
                  <c:v>3136</c:v>
                </c:pt>
                <c:pt idx="104">
                  <c:v>3167</c:v>
                </c:pt>
                <c:pt idx="105">
                  <c:v>3197</c:v>
                </c:pt>
                <c:pt idx="106">
                  <c:v>3228</c:v>
                </c:pt>
                <c:pt idx="107">
                  <c:v>3258</c:v>
                </c:pt>
                <c:pt idx="108">
                  <c:v>3289</c:v>
                </c:pt>
                <c:pt idx="109">
                  <c:v>3320</c:v>
                </c:pt>
                <c:pt idx="110">
                  <c:v>3348</c:v>
                </c:pt>
                <c:pt idx="111">
                  <c:v>3379</c:v>
                </c:pt>
                <c:pt idx="112">
                  <c:v>3409</c:v>
                </c:pt>
                <c:pt idx="113">
                  <c:v>3440</c:v>
                </c:pt>
                <c:pt idx="114">
                  <c:v>3470</c:v>
                </c:pt>
                <c:pt idx="115">
                  <c:v>3501</c:v>
                </c:pt>
                <c:pt idx="116">
                  <c:v>3532</c:v>
                </c:pt>
                <c:pt idx="117">
                  <c:v>3562</c:v>
                </c:pt>
                <c:pt idx="118">
                  <c:v>3593</c:v>
                </c:pt>
                <c:pt idx="119">
                  <c:v>3623</c:v>
                </c:pt>
                <c:pt idx="120">
                  <c:v>3654</c:v>
                </c:pt>
                <c:pt idx="121">
                  <c:v>3685</c:v>
                </c:pt>
                <c:pt idx="122">
                  <c:v>3713</c:v>
                </c:pt>
                <c:pt idx="123">
                  <c:v>3744</c:v>
                </c:pt>
                <c:pt idx="124">
                  <c:v>3774</c:v>
                </c:pt>
                <c:pt idx="125">
                  <c:v>3805</c:v>
                </c:pt>
                <c:pt idx="126">
                  <c:v>3835</c:v>
                </c:pt>
                <c:pt idx="127">
                  <c:v>3866</c:v>
                </c:pt>
                <c:pt idx="128">
                  <c:v>3897</c:v>
                </c:pt>
                <c:pt idx="129">
                  <c:v>3927</c:v>
                </c:pt>
                <c:pt idx="130">
                  <c:v>3958</c:v>
                </c:pt>
                <c:pt idx="131">
                  <c:v>3988</c:v>
                </c:pt>
                <c:pt idx="132">
                  <c:v>4019</c:v>
                </c:pt>
                <c:pt idx="133">
                  <c:v>4050</c:v>
                </c:pt>
                <c:pt idx="134">
                  <c:v>4078</c:v>
                </c:pt>
                <c:pt idx="135">
                  <c:v>4109</c:v>
                </c:pt>
                <c:pt idx="136">
                  <c:v>4139</c:v>
                </c:pt>
                <c:pt idx="137">
                  <c:v>4170</c:v>
                </c:pt>
                <c:pt idx="138">
                  <c:v>4200</c:v>
                </c:pt>
                <c:pt idx="139">
                  <c:v>4231</c:v>
                </c:pt>
                <c:pt idx="140">
                  <c:v>4262</c:v>
                </c:pt>
                <c:pt idx="141">
                  <c:v>4292</c:v>
                </c:pt>
                <c:pt idx="142">
                  <c:v>4323</c:v>
                </c:pt>
                <c:pt idx="143">
                  <c:v>4353</c:v>
                </c:pt>
                <c:pt idx="144">
                  <c:v>4384</c:v>
                </c:pt>
                <c:pt idx="145">
                  <c:v>4415</c:v>
                </c:pt>
                <c:pt idx="146">
                  <c:v>4444</c:v>
                </c:pt>
                <c:pt idx="147">
                  <c:v>4475</c:v>
                </c:pt>
                <c:pt idx="148">
                  <c:v>4505</c:v>
                </c:pt>
                <c:pt idx="149">
                  <c:v>4536</c:v>
                </c:pt>
                <c:pt idx="150">
                  <c:v>4566</c:v>
                </c:pt>
                <c:pt idx="151">
                  <c:v>4597</c:v>
                </c:pt>
                <c:pt idx="152">
                  <c:v>4628</c:v>
                </c:pt>
                <c:pt idx="153">
                  <c:v>4658</c:v>
                </c:pt>
                <c:pt idx="154">
                  <c:v>4689</c:v>
                </c:pt>
                <c:pt idx="155">
                  <c:v>4719</c:v>
                </c:pt>
                <c:pt idx="156">
                  <c:v>4750</c:v>
                </c:pt>
                <c:pt idx="157">
                  <c:v>4781</c:v>
                </c:pt>
                <c:pt idx="158">
                  <c:v>4809</c:v>
                </c:pt>
                <c:pt idx="159">
                  <c:v>4840</c:v>
                </c:pt>
                <c:pt idx="160">
                  <c:v>4870</c:v>
                </c:pt>
                <c:pt idx="161">
                  <c:v>4901</c:v>
                </c:pt>
                <c:pt idx="162">
                  <c:v>4931</c:v>
                </c:pt>
                <c:pt idx="163">
                  <c:v>4962</c:v>
                </c:pt>
                <c:pt idx="164">
                  <c:v>4993</c:v>
                </c:pt>
                <c:pt idx="165">
                  <c:v>5023</c:v>
                </c:pt>
                <c:pt idx="166">
                  <c:v>5054</c:v>
                </c:pt>
                <c:pt idx="167">
                  <c:v>5084</c:v>
                </c:pt>
                <c:pt idx="168">
                  <c:v>5115</c:v>
                </c:pt>
                <c:pt idx="169">
                  <c:v>5146</c:v>
                </c:pt>
                <c:pt idx="170">
                  <c:v>5174</c:v>
                </c:pt>
                <c:pt idx="171">
                  <c:v>5205</c:v>
                </c:pt>
                <c:pt idx="172">
                  <c:v>5235</c:v>
                </c:pt>
                <c:pt idx="173">
                  <c:v>5266</c:v>
                </c:pt>
                <c:pt idx="174">
                  <c:v>5296</c:v>
                </c:pt>
                <c:pt idx="175">
                  <c:v>5327</c:v>
                </c:pt>
                <c:pt idx="176">
                  <c:v>5358</c:v>
                </c:pt>
                <c:pt idx="177">
                  <c:v>5388</c:v>
                </c:pt>
                <c:pt idx="178">
                  <c:v>5419</c:v>
                </c:pt>
                <c:pt idx="179">
                  <c:v>5449</c:v>
                </c:pt>
                <c:pt idx="180">
                  <c:v>5480</c:v>
                </c:pt>
                <c:pt idx="181">
                  <c:v>5511</c:v>
                </c:pt>
                <c:pt idx="182">
                  <c:v>5539</c:v>
                </c:pt>
                <c:pt idx="183">
                  <c:v>5570</c:v>
                </c:pt>
                <c:pt idx="184">
                  <c:v>5600</c:v>
                </c:pt>
                <c:pt idx="185">
                  <c:v>5631</c:v>
                </c:pt>
                <c:pt idx="186">
                  <c:v>5661</c:v>
                </c:pt>
                <c:pt idx="187">
                  <c:v>5692</c:v>
                </c:pt>
                <c:pt idx="188">
                  <c:v>5723</c:v>
                </c:pt>
                <c:pt idx="189">
                  <c:v>5753</c:v>
                </c:pt>
                <c:pt idx="190">
                  <c:v>5784</c:v>
                </c:pt>
                <c:pt idx="191">
                  <c:v>5814</c:v>
                </c:pt>
                <c:pt idx="192">
                  <c:v>5845</c:v>
                </c:pt>
                <c:pt idx="193">
                  <c:v>5876</c:v>
                </c:pt>
                <c:pt idx="194">
                  <c:v>5905</c:v>
                </c:pt>
                <c:pt idx="195">
                  <c:v>5936</c:v>
                </c:pt>
                <c:pt idx="196">
                  <c:v>5966</c:v>
                </c:pt>
                <c:pt idx="197">
                  <c:v>5997</c:v>
                </c:pt>
                <c:pt idx="198">
                  <c:v>6027</c:v>
                </c:pt>
                <c:pt idx="199">
                  <c:v>6058</c:v>
                </c:pt>
                <c:pt idx="200">
                  <c:v>6089</c:v>
                </c:pt>
                <c:pt idx="201">
                  <c:v>6119</c:v>
                </c:pt>
                <c:pt idx="202">
                  <c:v>6150</c:v>
                </c:pt>
                <c:pt idx="203">
                  <c:v>6180</c:v>
                </c:pt>
                <c:pt idx="204">
                  <c:v>6211</c:v>
                </c:pt>
                <c:pt idx="205">
                  <c:v>6242</c:v>
                </c:pt>
                <c:pt idx="206">
                  <c:v>6270</c:v>
                </c:pt>
                <c:pt idx="207">
                  <c:v>6301</c:v>
                </c:pt>
                <c:pt idx="208">
                  <c:v>6331</c:v>
                </c:pt>
                <c:pt idx="209">
                  <c:v>6362</c:v>
                </c:pt>
                <c:pt idx="210">
                  <c:v>6392</c:v>
                </c:pt>
                <c:pt idx="211">
                  <c:v>6423</c:v>
                </c:pt>
                <c:pt idx="212">
                  <c:v>6454</c:v>
                </c:pt>
                <c:pt idx="213">
                  <c:v>6484</c:v>
                </c:pt>
                <c:pt idx="214">
                  <c:v>6515</c:v>
                </c:pt>
                <c:pt idx="215">
                  <c:v>6545</c:v>
                </c:pt>
                <c:pt idx="216">
                  <c:v>6576</c:v>
                </c:pt>
                <c:pt idx="217">
                  <c:v>6607</c:v>
                </c:pt>
                <c:pt idx="218">
                  <c:v>6635</c:v>
                </c:pt>
                <c:pt idx="219">
                  <c:v>6666</c:v>
                </c:pt>
                <c:pt idx="220">
                  <c:v>6696</c:v>
                </c:pt>
                <c:pt idx="221">
                  <c:v>6727</c:v>
                </c:pt>
                <c:pt idx="222">
                  <c:v>6757</c:v>
                </c:pt>
                <c:pt idx="223">
                  <c:v>6788</c:v>
                </c:pt>
                <c:pt idx="224">
                  <c:v>6819</c:v>
                </c:pt>
                <c:pt idx="225">
                  <c:v>6849</c:v>
                </c:pt>
                <c:pt idx="226">
                  <c:v>6880</c:v>
                </c:pt>
                <c:pt idx="227">
                  <c:v>6910</c:v>
                </c:pt>
                <c:pt idx="228">
                  <c:v>6941</c:v>
                </c:pt>
                <c:pt idx="229">
                  <c:v>6972</c:v>
                </c:pt>
                <c:pt idx="230">
                  <c:v>7000</c:v>
                </c:pt>
                <c:pt idx="231">
                  <c:v>7031</c:v>
                </c:pt>
                <c:pt idx="232">
                  <c:v>7061</c:v>
                </c:pt>
                <c:pt idx="233">
                  <c:v>7092</c:v>
                </c:pt>
                <c:pt idx="234">
                  <c:v>7122</c:v>
                </c:pt>
                <c:pt idx="235">
                  <c:v>7153</c:v>
                </c:pt>
                <c:pt idx="236">
                  <c:v>7184</c:v>
                </c:pt>
                <c:pt idx="237">
                  <c:v>7214</c:v>
                </c:pt>
                <c:pt idx="238">
                  <c:v>7245</c:v>
                </c:pt>
                <c:pt idx="239">
                  <c:v>7275</c:v>
                </c:pt>
                <c:pt idx="240">
                  <c:v>7306</c:v>
                </c:pt>
                <c:pt idx="241">
                  <c:v>7337</c:v>
                </c:pt>
                <c:pt idx="242">
                  <c:v>7366</c:v>
                </c:pt>
                <c:pt idx="243">
                  <c:v>7397</c:v>
                </c:pt>
                <c:pt idx="244">
                  <c:v>7427</c:v>
                </c:pt>
                <c:pt idx="245">
                  <c:v>7458</c:v>
                </c:pt>
                <c:pt idx="246">
                  <c:v>7488</c:v>
                </c:pt>
                <c:pt idx="247">
                  <c:v>7519</c:v>
                </c:pt>
                <c:pt idx="248">
                  <c:v>7550</c:v>
                </c:pt>
                <c:pt idx="249">
                  <c:v>7580</c:v>
                </c:pt>
                <c:pt idx="250">
                  <c:v>7611</c:v>
                </c:pt>
                <c:pt idx="251">
                  <c:v>7641</c:v>
                </c:pt>
                <c:pt idx="252">
                  <c:v>7672</c:v>
                </c:pt>
                <c:pt idx="253">
                  <c:v>7703</c:v>
                </c:pt>
                <c:pt idx="254">
                  <c:v>7731</c:v>
                </c:pt>
                <c:pt idx="255">
                  <c:v>7762</c:v>
                </c:pt>
                <c:pt idx="256">
                  <c:v>7792</c:v>
                </c:pt>
                <c:pt idx="257">
                  <c:v>7823</c:v>
                </c:pt>
                <c:pt idx="258">
                  <c:v>7853</c:v>
                </c:pt>
                <c:pt idx="259">
                  <c:v>7884</c:v>
                </c:pt>
                <c:pt idx="260">
                  <c:v>7915</c:v>
                </c:pt>
                <c:pt idx="261">
                  <c:v>7945</c:v>
                </c:pt>
                <c:pt idx="262">
                  <c:v>7976</c:v>
                </c:pt>
                <c:pt idx="263">
                  <c:v>8006</c:v>
                </c:pt>
                <c:pt idx="264">
                  <c:v>8037</c:v>
                </c:pt>
                <c:pt idx="265">
                  <c:v>8068</c:v>
                </c:pt>
                <c:pt idx="266">
                  <c:v>8096</c:v>
                </c:pt>
                <c:pt idx="267">
                  <c:v>8127</c:v>
                </c:pt>
                <c:pt idx="268">
                  <c:v>8157</c:v>
                </c:pt>
                <c:pt idx="269">
                  <c:v>8188</c:v>
                </c:pt>
                <c:pt idx="270">
                  <c:v>8218</c:v>
                </c:pt>
                <c:pt idx="271">
                  <c:v>8249</c:v>
                </c:pt>
                <c:pt idx="272">
                  <c:v>8280</c:v>
                </c:pt>
                <c:pt idx="273">
                  <c:v>8310</c:v>
                </c:pt>
                <c:pt idx="274">
                  <c:v>8341</c:v>
                </c:pt>
                <c:pt idx="275">
                  <c:v>8371</c:v>
                </c:pt>
                <c:pt idx="276">
                  <c:v>8402</c:v>
                </c:pt>
                <c:pt idx="277">
                  <c:v>8433</c:v>
                </c:pt>
                <c:pt idx="278">
                  <c:v>8461</c:v>
                </c:pt>
                <c:pt idx="279">
                  <c:v>8492</c:v>
                </c:pt>
                <c:pt idx="280">
                  <c:v>8522</c:v>
                </c:pt>
                <c:pt idx="281">
                  <c:v>8553</c:v>
                </c:pt>
                <c:pt idx="282">
                  <c:v>8583</c:v>
                </c:pt>
                <c:pt idx="283">
                  <c:v>8614</c:v>
                </c:pt>
                <c:pt idx="284">
                  <c:v>8645</c:v>
                </c:pt>
                <c:pt idx="285">
                  <c:v>8675</c:v>
                </c:pt>
                <c:pt idx="286">
                  <c:v>8706</c:v>
                </c:pt>
                <c:pt idx="287">
                  <c:v>8736</c:v>
                </c:pt>
                <c:pt idx="288">
                  <c:v>8767</c:v>
                </c:pt>
                <c:pt idx="289">
                  <c:v>8798</c:v>
                </c:pt>
                <c:pt idx="290">
                  <c:v>8827</c:v>
                </c:pt>
                <c:pt idx="291">
                  <c:v>8858</c:v>
                </c:pt>
                <c:pt idx="292">
                  <c:v>8888</c:v>
                </c:pt>
                <c:pt idx="293">
                  <c:v>8919</c:v>
                </c:pt>
                <c:pt idx="294">
                  <c:v>8949</c:v>
                </c:pt>
                <c:pt idx="295">
                  <c:v>8980</c:v>
                </c:pt>
                <c:pt idx="296">
                  <c:v>9011</c:v>
                </c:pt>
                <c:pt idx="297">
                  <c:v>9041</c:v>
                </c:pt>
                <c:pt idx="298">
                  <c:v>9072</c:v>
                </c:pt>
                <c:pt idx="299">
                  <c:v>9102</c:v>
                </c:pt>
                <c:pt idx="300">
                  <c:v>9133</c:v>
                </c:pt>
                <c:pt idx="301">
                  <c:v>9164</c:v>
                </c:pt>
                <c:pt idx="302">
                  <c:v>9192</c:v>
                </c:pt>
                <c:pt idx="303">
                  <c:v>9223</c:v>
                </c:pt>
                <c:pt idx="304">
                  <c:v>9253</c:v>
                </c:pt>
                <c:pt idx="305">
                  <c:v>9284</c:v>
                </c:pt>
                <c:pt idx="306">
                  <c:v>9314</c:v>
                </c:pt>
                <c:pt idx="307">
                  <c:v>9345</c:v>
                </c:pt>
                <c:pt idx="308">
                  <c:v>9376</c:v>
                </c:pt>
                <c:pt idx="309">
                  <c:v>9406</c:v>
                </c:pt>
                <c:pt idx="310">
                  <c:v>9437</c:v>
                </c:pt>
                <c:pt idx="311">
                  <c:v>9467</c:v>
                </c:pt>
                <c:pt idx="312">
                  <c:v>9498</c:v>
                </c:pt>
                <c:pt idx="313">
                  <c:v>9529</c:v>
                </c:pt>
                <c:pt idx="314">
                  <c:v>9557</c:v>
                </c:pt>
                <c:pt idx="315">
                  <c:v>9588</c:v>
                </c:pt>
                <c:pt idx="316">
                  <c:v>9618</c:v>
                </c:pt>
                <c:pt idx="317">
                  <c:v>9649</c:v>
                </c:pt>
                <c:pt idx="318">
                  <c:v>9679</c:v>
                </c:pt>
                <c:pt idx="319">
                  <c:v>9710</c:v>
                </c:pt>
                <c:pt idx="320">
                  <c:v>9741</c:v>
                </c:pt>
                <c:pt idx="321">
                  <c:v>9771</c:v>
                </c:pt>
                <c:pt idx="322">
                  <c:v>9802</c:v>
                </c:pt>
                <c:pt idx="323">
                  <c:v>9832</c:v>
                </c:pt>
                <c:pt idx="324">
                  <c:v>9863</c:v>
                </c:pt>
                <c:pt idx="325">
                  <c:v>9894</c:v>
                </c:pt>
                <c:pt idx="326">
                  <c:v>9922</c:v>
                </c:pt>
                <c:pt idx="327">
                  <c:v>9953</c:v>
                </c:pt>
                <c:pt idx="328">
                  <c:v>9983</c:v>
                </c:pt>
                <c:pt idx="329">
                  <c:v>10014</c:v>
                </c:pt>
                <c:pt idx="330">
                  <c:v>10044</c:v>
                </c:pt>
                <c:pt idx="331">
                  <c:v>10075</c:v>
                </c:pt>
                <c:pt idx="332">
                  <c:v>10106</c:v>
                </c:pt>
                <c:pt idx="333">
                  <c:v>10136</c:v>
                </c:pt>
                <c:pt idx="334">
                  <c:v>10167</c:v>
                </c:pt>
                <c:pt idx="335">
                  <c:v>10197</c:v>
                </c:pt>
                <c:pt idx="336">
                  <c:v>10228</c:v>
                </c:pt>
                <c:pt idx="337">
                  <c:v>10259</c:v>
                </c:pt>
                <c:pt idx="338">
                  <c:v>10288</c:v>
                </c:pt>
                <c:pt idx="339">
                  <c:v>10319</c:v>
                </c:pt>
                <c:pt idx="340">
                  <c:v>10349</c:v>
                </c:pt>
                <c:pt idx="341">
                  <c:v>10380</c:v>
                </c:pt>
                <c:pt idx="342">
                  <c:v>10410</c:v>
                </c:pt>
                <c:pt idx="343">
                  <c:v>10441</c:v>
                </c:pt>
                <c:pt idx="344">
                  <c:v>10472</c:v>
                </c:pt>
                <c:pt idx="345">
                  <c:v>10502</c:v>
                </c:pt>
                <c:pt idx="346">
                  <c:v>10533</c:v>
                </c:pt>
                <c:pt idx="347">
                  <c:v>10563</c:v>
                </c:pt>
                <c:pt idx="348">
                  <c:v>10594</c:v>
                </c:pt>
                <c:pt idx="349">
                  <c:v>10625</c:v>
                </c:pt>
                <c:pt idx="350">
                  <c:v>10653</c:v>
                </c:pt>
                <c:pt idx="351">
                  <c:v>10684</c:v>
                </c:pt>
                <c:pt idx="352">
                  <c:v>10714</c:v>
                </c:pt>
                <c:pt idx="353">
                  <c:v>10745</c:v>
                </c:pt>
                <c:pt idx="354">
                  <c:v>10775</c:v>
                </c:pt>
                <c:pt idx="355">
                  <c:v>10806</c:v>
                </c:pt>
                <c:pt idx="356">
                  <c:v>10837</c:v>
                </c:pt>
                <c:pt idx="357">
                  <c:v>10867</c:v>
                </c:pt>
                <c:pt idx="358">
                  <c:v>10898</c:v>
                </c:pt>
                <c:pt idx="359">
                  <c:v>10928</c:v>
                </c:pt>
                <c:pt idx="360">
                  <c:v>10959</c:v>
                </c:pt>
                <c:pt idx="361">
                  <c:v>10990</c:v>
                </c:pt>
                <c:pt idx="362">
                  <c:v>11018</c:v>
                </c:pt>
                <c:pt idx="363">
                  <c:v>11049</c:v>
                </c:pt>
                <c:pt idx="364">
                  <c:v>11079</c:v>
                </c:pt>
                <c:pt idx="365">
                  <c:v>11110</c:v>
                </c:pt>
                <c:pt idx="366">
                  <c:v>11140</c:v>
                </c:pt>
                <c:pt idx="367">
                  <c:v>11171</c:v>
                </c:pt>
                <c:pt idx="368">
                  <c:v>11202</c:v>
                </c:pt>
                <c:pt idx="369">
                  <c:v>11232</c:v>
                </c:pt>
                <c:pt idx="370">
                  <c:v>11263</c:v>
                </c:pt>
                <c:pt idx="371">
                  <c:v>11293</c:v>
                </c:pt>
                <c:pt idx="372">
                  <c:v>11324</c:v>
                </c:pt>
                <c:pt idx="373">
                  <c:v>11355</c:v>
                </c:pt>
                <c:pt idx="374">
                  <c:v>11383</c:v>
                </c:pt>
                <c:pt idx="375">
                  <c:v>11414</c:v>
                </c:pt>
                <c:pt idx="376">
                  <c:v>11444</c:v>
                </c:pt>
                <c:pt idx="377">
                  <c:v>11475</c:v>
                </c:pt>
                <c:pt idx="378">
                  <c:v>11505</c:v>
                </c:pt>
                <c:pt idx="379">
                  <c:v>11536</c:v>
                </c:pt>
                <c:pt idx="380">
                  <c:v>11567</c:v>
                </c:pt>
                <c:pt idx="381">
                  <c:v>11597</c:v>
                </c:pt>
                <c:pt idx="382">
                  <c:v>11628</c:v>
                </c:pt>
                <c:pt idx="383">
                  <c:v>11658</c:v>
                </c:pt>
                <c:pt idx="384">
                  <c:v>11689</c:v>
                </c:pt>
                <c:pt idx="385">
                  <c:v>11720</c:v>
                </c:pt>
                <c:pt idx="386">
                  <c:v>11749</c:v>
                </c:pt>
                <c:pt idx="387">
                  <c:v>11780</c:v>
                </c:pt>
                <c:pt idx="388">
                  <c:v>11810</c:v>
                </c:pt>
                <c:pt idx="389">
                  <c:v>11841</c:v>
                </c:pt>
                <c:pt idx="390">
                  <c:v>11871</c:v>
                </c:pt>
                <c:pt idx="391">
                  <c:v>11902</c:v>
                </c:pt>
                <c:pt idx="392">
                  <c:v>11933</c:v>
                </c:pt>
                <c:pt idx="393">
                  <c:v>11963</c:v>
                </c:pt>
                <c:pt idx="394">
                  <c:v>11994</c:v>
                </c:pt>
                <c:pt idx="395">
                  <c:v>12024</c:v>
                </c:pt>
                <c:pt idx="396">
                  <c:v>12055</c:v>
                </c:pt>
                <c:pt idx="397">
                  <c:v>12086</c:v>
                </c:pt>
                <c:pt idx="398">
                  <c:v>12114</c:v>
                </c:pt>
                <c:pt idx="399">
                  <c:v>12145</c:v>
                </c:pt>
                <c:pt idx="400">
                  <c:v>12175</c:v>
                </c:pt>
                <c:pt idx="401">
                  <c:v>12206</c:v>
                </c:pt>
                <c:pt idx="402">
                  <c:v>12236</c:v>
                </c:pt>
                <c:pt idx="403">
                  <c:v>12267</c:v>
                </c:pt>
                <c:pt idx="404">
                  <c:v>12298</c:v>
                </c:pt>
                <c:pt idx="405">
                  <c:v>12328</c:v>
                </c:pt>
                <c:pt idx="406">
                  <c:v>12359</c:v>
                </c:pt>
                <c:pt idx="407">
                  <c:v>12389</c:v>
                </c:pt>
                <c:pt idx="408">
                  <c:v>12420</c:v>
                </c:pt>
                <c:pt idx="409">
                  <c:v>12451</c:v>
                </c:pt>
                <c:pt idx="410">
                  <c:v>12479</c:v>
                </c:pt>
                <c:pt idx="411">
                  <c:v>12510</c:v>
                </c:pt>
                <c:pt idx="412">
                  <c:v>12540</c:v>
                </c:pt>
                <c:pt idx="413">
                  <c:v>12571</c:v>
                </c:pt>
                <c:pt idx="414">
                  <c:v>12601</c:v>
                </c:pt>
                <c:pt idx="415">
                  <c:v>12632</c:v>
                </c:pt>
                <c:pt idx="416">
                  <c:v>12663</c:v>
                </c:pt>
                <c:pt idx="417">
                  <c:v>12693</c:v>
                </c:pt>
                <c:pt idx="418">
                  <c:v>12724</c:v>
                </c:pt>
                <c:pt idx="419">
                  <c:v>12754</c:v>
                </c:pt>
                <c:pt idx="420">
                  <c:v>12785</c:v>
                </c:pt>
                <c:pt idx="421">
                  <c:v>12816</c:v>
                </c:pt>
                <c:pt idx="422">
                  <c:v>12844</c:v>
                </c:pt>
                <c:pt idx="423">
                  <c:v>12875</c:v>
                </c:pt>
                <c:pt idx="424">
                  <c:v>12905</c:v>
                </c:pt>
                <c:pt idx="425">
                  <c:v>12936</c:v>
                </c:pt>
                <c:pt idx="426">
                  <c:v>12966</c:v>
                </c:pt>
                <c:pt idx="427">
                  <c:v>12997</c:v>
                </c:pt>
                <c:pt idx="428">
                  <c:v>13028</c:v>
                </c:pt>
                <c:pt idx="429">
                  <c:v>13058</c:v>
                </c:pt>
                <c:pt idx="430">
                  <c:v>13089</c:v>
                </c:pt>
                <c:pt idx="431">
                  <c:v>13119</c:v>
                </c:pt>
                <c:pt idx="432">
                  <c:v>13150</c:v>
                </c:pt>
                <c:pt idx="433">
                  <c:v>13181</c:v>
                </c:pt>
                <c:pt idx="434">
                  <c:v>13210</c:v>
                </c:pt>
                <c:pt idx="435">
                  <c:v>13241</c:v>
                </c:pt>
                <c:pt idx="436">
                  <c:v>13271</c:v>
                </c:pt>
                <c:pt idx="437">
                  <c:v>13302</c:v>
                </c:pt>
                <c:pt idx="438">
                  <c:v>13332</c:v>
                </c:pt>
                <c:pt idx="439">
                  <c:v>13363</c:v>
                </c:pt>
                <c:pt idx="440">
                  <c:v>13394</c:v>
                </c:pt>
                <c:pt idx="441">
                  <c:v>13424</c:v>
                </c:pt>
                <c:pt idx="442">
                  <c:v>13455</c:v>
                </c:pt>
                <c:pt idx="443">
                  <c:v>13485</c:v>
                </c:pt>
                <c:pt idx="444">
                  <c:v>13516</c:v>
                </c:pt>
                <c:pt idx="445">
                  <c:v>13547</c:v>
                </c:pt>
                <c:pt idx="446">
                  <c:v>13575</c:v>
                </c:pt>
                <c:pt idx="447">
                  <c:v>13606</c:v>
                </c:pt>
                <c:pt idx="448">
                  <c:v>13636</c:v>
                </c:pt>
                <c:pt idx="449">
                  <c:v>13667</c:v>
                </c:pt>
                <c:pt idx="450">
                  <c:v>13697</c:v>
                </c:pt>
                <c:pt idx="451">
                  <c:v>13728</c:v>
                </c:pt>
                <c:pt idx="452">
                  <c:v>13759</c:v>
                </c:pt>
                <c:pt idx="453">
                  <c:v>13789</c:v>
                </c:pt>
                <c:pt idx="454">
                  <c:v>13820</c:v>
                </c:pt>
                <c:pt idx="455">
                  <c:v>13850</c:v>
                </c:pt>
                <c:pt idx="456">
                  <c:v>13881</c:v>
                </c:pt>
                <c:pt idx="457">
                  <c:v>13912</c:v>
                </c:pt>
                <c:pt idx="458">
                  <c:v>13940</c:v>
                </c:pt>
                <c:pt idx="459">
                  <c:v>13971</c:v>
                </c:pt>
                <c:pt idx="460">
                  <c:v>14001</c:v>
                </c:pt>
                <c:pt idx="461">
                  <c:v>14032</c:v>
                </c:pt>
                <c:pt idx="462">
                  <c:v>14062</c:v>
                </c:pt>
                <c:pt idx="463">
                  <c:v>14093</c:v>
                </c:pt>
                <c:pt idx="464">
                  <c:v>14124</c:v>
                </c:pt>
                <c:pt idx="465">
                  <c:v>14154</c:v>
                </c:pt>
                <c:pt idx="466">
                  <c:v>14185</c:v>
                </c:pt>
                <c:pt idx="467">
                  <c:v>14215</c:v>
                </c:pt>
                <c:pt idx="468">
                  <c:v>14246</c:v>
                </c:pt>
                <c:pt idx="469">
                  <c:v>14277</c:v>
                </c:pt>
                <c:pt idx="470">
                  <c:v>14305</c:v>
                </c:pt>
                <c:pt idx="471">
                  <c:v>14336</c:v>
                </c:pt>
                <c:pt idx="472">
                  <c:v>14366</c:v>
                </c:pt>
                <c:pt idx="473">
                  <c:v>14397</c:v>
                </c:pt>
                <c:pt idx="474">
                  <c:v>14427</c:v>
                </c:pt>
                <c:pt idx="475">
                  <c:v>14458</c:v>
                </c:pt>
                <c:pt idx="476">
                  <c:v>14489</c:v>
                </c:pt>
                <c:pt idx="477">
                  <c:v>14519</c:v>
                </c:pt>
                <c:pt idx="478">
                  <c:v>14550</c:v>
                </c:pt>
                <c:pt idx="479">
                  <c:v>14580</c:v>
                </c:pt>
                <c:pt idx="480">
                  <c:v>14611</c:v>
                </c:pt>
                <c:pt idx="481">
                  <c:v>14642</c:v>
                </c:pt>
                <c:pt idx="482">
                  <c:v>14671</c:v>
                </c:pt>
                <c:pt idx="483">
                  <c:v>14702</c:v>
                </c:pt>
                <c:pt idx="484">
                  <c:v>14732</c:v>
                </c:pt>
                <c:pt idx="485">
                  <c:v>14763</c:v>
                </c:pt>
                <c:pt idx="486">
                  <c:v>14793</c:v>
                </c:pt>
                <c:pt idx="487">
                  <c:v>14824</c:v>
                </c:pt>
                <c:pt idx="488">
                  <c:v>14855</c:v>
                </c:pt>
                <c:pt idx="489">
                  <c:v>14885</c:v>
                </c:pt>
                <c:pt idx="490">
                  <c:v>14916</c:v>
                </c:pt>
                <c:pt idx="491">
                  <c:v>14946</c:v>
                </c:pt>
                <c:pt idx="492">
                  <c:v>14977</c:v>
                </c:pt>
                <c:pt idx="493">
                  <c:v>15008</c:v>
                </c:pt>
                <c:pt idx="494">
                  <c:v>15036</c:v>
                </c:pt>
                <c:pt idx="495">
                  <c:v>15067</c:v>
                </c:pt>
                <c:pt idx="496">
                  <c:v>15097</c:v>
                </c:pt>
                <c:pt idx="497">
                  <c:v>15128</c:v>
                </c:pt>
                <c:pt idx="498">
                  <c:v>15158</c:v>
                </c:pt>
                <c:pt idx="499">
                  <c:v>15189</c:v>
                </c:pt>
                <c:pt idx="500">
                  <c:v>15220</c:v>
                </c:pt>
                <c:pt idx="501">
                  <c:v>15250</c:v>
                </c:pt>
                <c:pt idx="502">
                  <c:v>15281</c:v>
                </c:pt>
                <c:pt idx="503">
                  <c:v>15311</c:v>
                </c:pt>
                <c:pt idx="504">
                  <c:v>15342</c:v>
                </c:pt>
                <c:pt idx="505">
                  <c:v>15373</c:v>
                </c:pt>
                <c:pt idx="506">
                  <c:v>15401</c:v>
                </c:pt>
                <c:pt idx="507">
                  <c:v>15432</c:v>
                </c:pt>
                <c:pt idx="508">
                  <c:v>15462</c:v>
                </c:pt>
                <c:pt idx="509">
                  <c:v>15493</c:v>
                </c:pt>
                <c:pt idx="510">
                  <c:v>15523</c:v>
                </c:pt>
                <c:pt idx="511">
                  <c:v>15554</c:v>
                </c:pt>
                <c:pt idx="512">
                  <c:v>15585</c:v>
                </c:pt>
                <c:pt idx="513">
                  <c:v>15615</c:v>
                </c:pt>
                <c:pt idx="514">
                  <c:v>15646</c:v>
                </c:pt>
                <c:pt idx="515">
                  <c:v>15676</c:v>
                </c:pt>
                <c:pt idx="516">
                  <c:v>15707</c:v>
                </c:pt>
                <c:pt idx="517">
                  <c:v>15738</c:v>
                </c:pt>
                <c:pt idx="518">
                  <c:v>15766</c:v>
                </c:pt>
                <c:pt idx="519">
                  <c:v>15797</c:v>
                </c:pt>
                <c:pt idx="520">
                  <c:v>15827</c:v>
                </c:pt>
                <c:pt idx="521">
                  <c:v>15858</c:v>
                </c:pt>
                <c:pt idx="522">
                  <c:v>15888</c:v>
                </c:pt>
                <c:pt idx="523">
                  <c:v>15919</c:v>
                </c:pt>
                <c:pt idx="524">
                  <c:v>15950</c:v>
                </c:pt>
                <c:pt idx="525">
                  <c:v>15980</c:v>
                </c:pt>
                <c:pt idx="526">
                  <c:v>16011</c:v>
                </c:pt>
                <c:pt idx="527">
                  <c:v>16041</c:v>
                </c:pt>
                <c:pt idx="528">
                  <c:v>16072</c:v>
                </c:pt>
                <c:pt idx="529">
                  <c:v>16103</c:v>
                </c:pt>
                <c:pt idx="530">
                  <c:v>16132</c:v>
                </c:pt>
                <c:pt idx="531">
                  <c:v>16163</c:v>
                </c:pt>
                <c:pt idx="532">
                  <c:v>16193</c:v>
                </c:pt>
                <c:pt idx="533">
                  <c:v>16224</c:v>
                </c:pt>
                <c:pt idx="534">
                  <c:v>16254</c:v>
                </c:pt>
                <c:pt idx="535">
                  <c:v>16285</c:v>
                </c:pt>
                <c:pt idx="536">
                  <c:v>16316</c:v>
                </c:pt>
                <c:pt idx="537">
                  <c:v>16346</c:v>
                </c:pt>
                <c:pt idx="538">
                  <c:v>16377</c:v>
                </c:pt>
                <c:pt idx="539">
                  <c:v>16407</c:v>
                </c:pt>
                <c:pt idx="540">
                  <c:v>16438</c:v>
                </c:pt>
                <c:pt idx="541">
                  <c:v>16469</c:v>
                </c:pt>
                <c:pt idx="542">
                  <c:v>16497</c:v>
                </c:pt>
                <c:pt idx="543">
                  <c:v>16528</c:v>
                </c:pt>
                <c:pt idx="544">
                  <c:v>16558</c:v>
                </c:pt>
                <c:pt idx="545">
                  <c:v>16589</c:v>
                </c:pt>
                <c:pt idx="546">
                  <c:v>16619</c:v>
                </c:pt>
                <c:pt idx="547">
                  <c:v>16650</c:v>
                </c:pt>
                <c:pt idx="548">
                  <c:v>16681</c:v>
                </c:pt>
                <c:pt idx="549">
                  <c:v>16711</c:v>
                </c:pt>
                <c:pt idx="550">
                  <c:v>16742</c:v>
                </c:pt>
                <c:pt idx="551">
                  <c:v>16772</c:v>
                </c:pt>
                <c:pt idx="552">
                  <c:v>16803</c:v>
                </c:pt>
                <c:pt idx="553">
                  <c:v>16834</c:v>
                </c:pt>
                <c:pt idx="554">
                  <c:v>16862</c:v>
                </c:pt>
                <c:pt idx="555">
                  <c:v>16893</c:v>
                </c:pt>
                <c:pt idx="556">
                  <c:v>16923</c:v>
                </c:pt>
                <c:pt idx="557">
                  <c:v>16954</c:v>
                </c:pt>
                <c:pt idx="558">
                  <c:v>16984</c:v>
                </c:pt>
                <c:pt idx="559">
                  <c:v>17015</c:v>
                </c:pt>
                <c:pt idx="560">
                  <c:v>17046</c:v>
                </c:pt>
                <c:pt idx="561">
                  <c:v>17076</c:v>
                </c:pt>
                <c:pt idx="562">
                  <c:v>17107</c:v>
                </c:pt>
                <c:pt idx="563">
                  <c:v>17137</c:v>
                </c:pt>
                <c:pt idx="564">
                  <c:v>17168</c:v>
                </c:pt>
                <c:pt idx="565">
                  <c:v>17199</c:v>
                </c:pt>
                <c:pt idx="566">
                  <c:v>17227</c:v>
                </c:pt>
                <c:pt idx="567">
                  <c:v>17258</c:v>
                </c:pt>
                <c:pt idx="568">
                  <c:v>17288</c:v>
                </c:pt>
                <c:pt idx="569">
                  <c:v>17319</c:v>
                </c:pt>
                <c:pt idx="570">
                  <c:v>17349</c:v>
                </c:pt>
                <c:pt idx="571">
                  <c:v>17380</c:v>
                </c:pt>
                <c:pt idx="572">
                  <c:v>17411</c:v>
                </c:pt>
                <c:pt idx="573">
                  <c:v>17441</c:v>
                </c:pt>
                <c:pt idx="574">
                  <c:v>17472</c:v>
                </c:pt>
                <c:pt idx="575">
                  <c:v>17502</c:v>
                </c:pt>
                <c:pt idx="576">
                  <c:v>17533</c:v>
                </c:pt>
                <c:pt idx="577">
                  <c:v>17564</c:v>
                </c:pt>
                <c:pt idx="578">
                  <c:v>17593</c:v>
                </c:pt>
                <c:pt idx="579">
                  <c:v>17624</c:v>
                </c:pt>
                <c:pt idx="580">
                  <c:v>17654</c:v>
                </c:pt>
                <c:pt idx="581">
                  <c:v>17685</c:v>
                </c:pt>
                <c:pt idx="582">
                  <c:v>17715</c:v>
                </c:pt>
                <c:pt idx="583">
                  <c:v>17746</c:v>
                </c:pt>
                <c:pt idx="584">
                  <c:v>17777</c:v>
                </c:pt>
                <c:pt idx="585">
                  <c:v>17807</c:v>
                </c:pt>
                <c:pt idx="586">
                  <c:v>17838</c:v>
                </c:pt>
                <c:pt idx="587">
                  <c:v>17868</c:v>
                </c:pt>
                <c:pt idx="588">
                  <c:v>17899</c:v>
                </c:pt>
                <c:pt idx="589">
                  <c:v>17930</c:v>
                </c:pt>
                <c:pt idx="590">
                  <c:v>17958</c:v>
                </c:pt>
                <c:pt idx="591">
                  <c:v>17989</c:v>
                </c:pt>
                <c:pt idx="592">
                  <c:v>18019</c:v>
                </c:pt>
                <c:pt idx="593">
                  <c:v>18050</c:v>
                </c:pt>
                <c:pt idx="594">
                  <c:v>18080</c:v>
                </c:pt>
                <c:pt idx="595">
                  <c:v>18111</c:v>
                </c:pt>
                <c:pt idx="596">
                  <c:v>18142</c:v>
                </c:pt>
                <c:pt idx="597">
                  <c:v>18172</c:v>
                </c:pt>
                <c:pt idx="598">
                  <c:v>18203</c:v>
                </c:pt>
                <c:pt idx="599">
                  <c:v>18233</c:v>
                </c:pt>
                <c:pt idx="600">
                  <c:v>18264</c:v>
                </c:pt>
                <c:pt idx="601">
                  <c:v>18295</c:v>
                </c:pt>
                <c:pt idx="602">
                  <c:v>18323</c:v>
                </c:pt>
                <c:pt idx="603">
                  <c:v>18354</c:v>
                </c:pt>
                <c:pt idx="604">
                  <c:v>18384</c:v>
                </c:pt>
                <c:pt idx="605">
                  <c:v>18415</c:v>
                </c:pt>
                <c:pt idx="606">
                  <c:v>18445</c:v>
                </c:pt>
                <c:pt idx="607">
                  <c:v>18476</c:v>
                </c:pt>
                <c:pt idx="608">
                  <c:v>18507</c:v>
                </c:pt>
                <c:pt idx="609">
                  <c:v>18537</c:v>
                </c:pt>
                <c:pt idx="610">
                  <c:v>18568</c:v>
                </c:pt>
                <c:pt idx="611">
                  <c:v>18598</c:v>
                </c:pt>
                <c:pt idx="612">
                  <c:v>18629</c:v>
                </c:pt>
                <c:pt idx="613">
                  <c:v>18660</c:v>
                </c:pt>
                <c:pt idx="614">
                  <c:v>18688</c:v>
                </c:pt>
                <c:pt idx="615">
                  <c:v>18719</c:v>
                </c:pt>
                <c:pt idx="616">
                  <c:v>18749</c:v>
                </c:pt>
                <c:pt idx="617">
                  <c:v>18780</c:v>
                </c:pt>
                <c:pt idx="618">
                  <c:v>18810</c:v>
                </c:pt>
                <c:pt idx="619">
                  <c:v>18841</c:v>
                </c:pt>
                <c:pt idx="620">
                  <c:v>18872</c:v>
                </c:pt>
                <c:pt idx="621">
                  <c:v>18902</c:v>
                </c:pt>
                <c:pt idx="622">
                  <c:v>18933</c:v>
                </c:pt>
                <c:pt idx="623">
                  <c:v>18963</c:v>
                </c:pt>
                <c:pt idx="624">
                  <c:v>18994</c:v>
                </c:pt>
                <c:pt idx="625">
                  <c:v>19025</c:v>
                </c:pt>
                <c:pt idx="626">
                  <c:v>19054</c:v>
                </c:pt>
                <c:pt idx="627">
                  <c:v>19085</c:v>
                </c:pt>
                <c:pt idx="628">
                  <c:v>19115</c:v>
                </c:pt>
                <c:pt idx="629">
                  <c:v>19146</c:v>
                </c:pt>
                <c:pt idx="630">
                  <c:v>19176</c:v>
                </c:pt>
                <c:pt idx="631">
                  <c:v>19207</c:v>
                </c:pt>
                <c:pt idx="632">
                  <c:v>19238</c:v>
                </c:pt>
                <c:pt idx="633">
                  <c:v>19268</c:v>
                </c:pt>
                <c:pt idx="634">
                  <c:v>19299</c:v>
                </c:pt>
                <c:pt idx="635">
                  <c:v>19329</c:v>
                </c:pt>
                <c:pt idx="636">
                  <c:v>19360</c:v>
                </c:pt>
                <c:pt idx="637">
                  <c:v>19391</c:v>
                </c:pt>
                <c:pt idx="638">
                  <c:v>19419</c:v>
                </c:pt>
                <c:pt idx="639">
                  <c:v>19450</c:v>
                </c:pt>
                <c:pt idx="640">
                  <c:v>19480</c:v>
                </c:pt>
                <c:pt idx="641">
                  <c:v>19511</c:v>
                </c:pt>
                <c:pt idx="642">
                  <c:v>19541</c:v>
                </c:pt>
                <c:pt idx="643">
                  <c:v>19572</c:v>
                </c:pt>
                <c:pt idx="644">
                  <c:v>19603</c:v>
                </c:pt>
                <c:pt idx="645">
                  <c:v>19633</c:v>
                </c:pt>
                <c:pt idx="646">
                  <c:v>19664</c:v>
                </c:pt>
                <c:pt idx="647">
                  <c:v>19694</c:v>
                </c:pt>
                <c:pt idx="648">
                  <c:v>19725</c:v>
                </c:pt>
                <c:pt idx="649">
                  <c:v>19756</c:v>
                </c:pt>
                <c:pt idx="650">
                  <c:v>19784</c:v>
                </c:pt>
                <c:pt idx="651">
                  <c:v>19815</c:v>
                </c:pt>
                <c:pt idx="652">
                  <c:v>19845</c:v>
                </c:pt>
                <c:pt idx="653">
                  <c:v>19876</c:v>
                </c:pt>
                <c:pt idx="654">
                  <c:v>19906</c:v>
                </c:pt>
                <c:pt idx="655">
                  <c:v>19937</c:v>
                </c:pt>
                <c:pt idx="656">
                  <c:v>19968</c:v>
                </c:pt>
                <c:pt idx="657">
                  <c:v>19998</c:v>
                </c:pt>
                <c:pt idx="658">
                  <c:v>20029</c:v>
                </c:pt>
                <c:pt idx="659">
                  <c:v>20059</c:v>
                </c:pt>
                <c:pt idx="660">
                  <c:v>20090</c:v>
                </c:pt>
                <c:pt idx="661">
                  <c:v>20121</c:v>
                </c:pt>
                <c:pt idx="662">
                  <c:v>20149</c:v>
                </c:pt>
                <c:pt idx="663">
                  <c:v>20180</c:v>
                </c:pt>
                <c:pt idx="664">
                  <c:v>20210</c:v>
                </c:pt>
                <c:pt idx="665">
                  <c:v>20241</c:v>
                </c:pt>
                <c:pt idx="666">
                  <c:v>20271</c:v>
                </c:pt>
                <c:pt idx="667">
                  <c:v>20302</c:v>
                </c:pt>
                <c:pt idx="668">
                  <c:v>20333</c:v>
                </c:pt>
                <c:pt idx="669">
                  <c:v>20363</c:v>
                </c:pt>
                <c:pt idx="670">
                  <c:v>20394</c:v>
                </c:pt>
                <c:pt idx="671">
                  <c:v>20424</c:v>
                </c:pt>
                <c:pt idx="672">
                  <c:v>20455</c:v>
                </c:pt>
                <c:pt idx="673">
                  <c:v>20486</c:v>
                </c:pt>
                <c:pt idx="674">
                  <c:v>20515</c:v>
                </c:pt>
                <c:pt idx="675">
                  <c:v>20546</c:v>
                </c:pt>
                <c:pt idx="676">
                  <c:v>20576</c:v>
                </c:pt>
                <c:pt idx="677">
                  <c:v>20607</c:v>
                </c:pt>
                <c:pt idx="678">
                  <c:v>20637</c:v>
                </c:pt>
                <c:pt idx="679">
                  <c:v>20668</c:v>
                </c:pt>
                <c:pt idx="680">
                  <c:v>20699</c:v>
                </c:pt>
                <c:pt idx="681">
                  <c:v>20729</c:v>
                </c:pt>
                <c:pt idx="682">
                  <c:v>20760</c:v>
                </c:pt>
                <c:pt idx="683">
                  <c:v>20790</c:v>
                </c:pt>
                <c:pt idx="684">
                  <c:v>20821</c:v>
                </c:pt>
                <c:pt idx="685">
                  <c:v>20852</c:v>
                </c:pt>
                <c:pt idx="686">
                  <c:v>20880</c:v>
                </c:pt>
                <c:pt idx="687">
                  <c:v>20911</c:v>
                </c:pt>
                <c:pt idx="688">
                  <c:v>20941</c:v>
                </c:pt>
                <c:pt idx="689">
                  <c:v>20972</c:v>
                </c:pt>
                <c:pt idx="690">
                  <c:v>21002</c:v>
                </c:pt>
                <c:pt idx="691">
                  <c:v>21033</c:v>
                </c:pt>
                <c:pt idx="692">
                  <c:v>21064</c:v>
                </c:pt>
                <c:pt idx="693">
                  <c:v>21094</c:v>
                </c:pt>
                <c:pt idx="694">
                  <c:v>21125</c:v>
                </c:pt>
                <c:pt idx="695">
                  <c:v>21155</c:v>
                </c:pt>
                <c:pt idx="696">
                  <c:v>21186</c:v>
                </c:pt>
                <c:pt idx="697">
                  <c:v>21217</c:v>
                </c:pt>
                <c:pt idx="698">
                  <c:v>21245</c:v>
                </c:pt>
                <c:pt idx="699">
                  <c:v>21276</c:v>
                </c:pt>
                <c:pt idx="700">
                  <c:v>21306</c:v>
                </c:pt>
                <c:pt idx="701">
                  <c:v>21337</c:v>
                </c:pt>
                <c:pt idx="702">
                  <c:v>21367</c:v>
                </c:pt>
                <c:pt idx="703">
                  <c:v>21398</c:v>
                </c:pt>
                <c:pt idx="704">
                  <c:v>21429</c:v>
                </c:pt>
                <c:pt idx="705">
                  <c:v>21459</c:v>
                </c:pt>
                <c:pt idx="706">
                  <c:v>21490</c:v>
                </c:pt>
                <c:pt idx="707">
                  <c:v>21520</c:v>
                </c:pt>
                <c:pt idx="708">
                  <c:v>21551</c:v>
                </c:pt>
                <c:pt idx="709">
                  <c:v>21582</c:v>
                </c:pt>
                <c:pt idx="710">
                  <c:v>21610</c:v>
                </c:pt>
                <c:pt idx="711">
                  <c:v>21641</c:v>
                </c:pt>
                <c:pt idx="712">
                  <c:v>21671</c:v>
                </c:pt>
                <c:pt idx="713">
                  <c:v>21702</c:v>
                </c:pt>
                <c:pt idx="714">
                  <c:v>21732</c:v>
                </c:pt>
                <c:pt idx="715">
                  <c:v>21763</c:v>
                </c:pt>
                <c:pt idx="716">
                  <c:v>21794</c:v>
                </c:pt>
                <c:pt idx="717">
                  <c:v>21824</c:v>
                </c:pt>
                <c:pt idx="718">
                  <c:v>21855</c:v>
                </c:pt>
                <c:pt idx="719">
                  <c:v>21885</c:v>
                </c:pt>
                <c:pt idx="720">
                  <c:v>21916</c:v>
                </c:pt>
                <c:pt idx="721">
                  <c:v>21947</c:v>
                </c:pt>
                <c:pt idx="722">
                  <c:v>21976</c:v>
                </c:pt>
                <c:pt idx="723">
                  <c:v>22007</c:v>
                </c:pt>
                <c:pt idx="724">
                  <c:v>22037</c:v>
                </c:pt>
                <c:pt idx="725">
                  <c:v>22068</c:v>
                </c:pt>
                <c:pt idx="726">
                  <c:v>22098</c:v>
                </c:pt>
                <c:pt idx="727">
                  <c:v>22129</c:v>
                </c:pt>
                <c:pt idx="728">
                  <c:v>22160</c:v>
                </c:pt>
                <c:pt idx="729">
                  <c:v>22190</c:v>
                </c:pt>
                <c:pt idx="730">
                  <c:v>22221</c:v>
                </c:pt>
                <c:pt idx="731">
                  <c:v>22251</c:v>
                </c:pt>
                <c:pt idx="732">
                  <c:v>22282</c:v>
                </c:pt>
                <c:pt idx="733">
                  <c:v>22313</c:v>
                </c:pt>
                <c:pt idx="734">
                  <c:v>22341</c:v>
                </c:pt>
                <c:pt idx="735">
                  <c:v>22372</c:v>
                </c:pt>
                <c:pt idx="736">
                  <c:v>22402</c:v>
                </c:pt>
                <c:pt idx="737">
                  <c:v>22433</c:v>
                </c:pt>
                <c:pt idx="738">
                  <c:v>22463</c:v>
                </c:pt>
                <c:pt idx="739">
                  <c:v>22494</c:v>
                </c:pt>
                <c:pt idx="740">
                  <c:v>22525</c:v>
                </c:pt>
                <c:pt idx="741">
                  <c:v>22555</c:v>
                </c:pt>
                <c:pt idx="742">
                  <c:v>22586</c:v>
                </c:pt>
                <c:pt idx="743">
                  <c:v>22616</c:v>
                </c:pt>
                <c:pt idx="744">
                  <c:v>22647</c:v>
                </c:pt>
                <c:pt idx="745">
                  <c:v>22678</c:v>
                </c:pt>
                <c:pt idx="746">
                  <c:v>22706</c:v>
                </c:pt>
                <c:pt idx="747">
                  <c:v>22737</c:v>
                </c:pt>
                <c:pt idx="748">
                  <c:v>22767</c:v>
                </c:pt>
                <c:pt idx="749">
                  <c:v>22798</c:v>
                </c:pt>
                <c:pt idx="750">
                  <c:v>22828</c:v>
                </c:pt>
                <c:pt idx="751">
                  <c:v>22859</c:v>
                </c:pt>
                <c:pt idx="752">
                  <c:v>22890</c:v>
                </c:pt>
                <c:pt idx="753">
                  <c:v>22920</c:v>
                </c:pt>
                <c:pt idx="754">
                  <c:v>22951</c:v>
                </c:pt>
                <c:pt idx="755">
                  <c:v>22981</c:v>
                </c:pt>
                <c:pt idx="756">
                  <c:v>23012</c:v>
                </c:pt>
                <c:pt idx="757">
                  <c:v>23043</c:v>
                </c:pt>
                <c:pt idx="758">
                  <c:v>23071</c:v>
                </c:pt>
                <c:pt idx="759">
                  <c:v>23102</c:v>
                </c:pt>
                <c:pt idx="760">
                  <c:v>23132</c:v>
                </c:pt>
                <c:pt idx="761">
                  <c:v>23163</c:v>
                </c:pt>
                <c:pt idx="762">
                  <c:v>23193</c:v>
                </c:pt>
                <c:pt idx="763">
                  <c:v>23224</c:v>
                </c:pt>
                <c:pt idx="764">
                  <c:v>23255</c:v>
                </c:pt>
                <c:pt idx="765">
                  <c:v>23285</c:v>
                </c:pt>
                <c:pt idx="766">
                  <c:v>23316</c:v>
                </c:pt>
                <c:pt idx="767">
                  <c:v>23346</c:v>
                </c:pt>
                <c:pt idx="768">
                  <c:v>23377</c:v>
                </c:pt>
                <c:pt idx="769">
                  <c:v>23408</c:v>
                </c:pt>
                <c:pt idx="770">
                  <c:v>23437</c:v>
                </c:pt>
                <c:pt idx="771">
                  <c:v>23468</c:v>
                </c:pt>
                <c:pt idx="772">
                  <c:v>23498</c:v>
                </c:pt>
                <c:pt idx="773">
                  <c:v>23529</c:v>
                </c:pt>
                <c:pt idx="774">
                  <c:v>23559</c:v>
                </c:pt>
                <c:pt idx="775">
                  <c:v>23590</c:v>
                </c:pt>
                <c:pt idx="776">
                  <c:v>23621</c:v>
                </c:pt>
                <c:pt idx="777">
                  <c:v>23651</c:v>
                </c:pt>
                <c:pt idx="778">
                  <c:v>23682</c:v>
                </c:pt>
                <c:pt idx="779">
                  <c:v>23712</c:v>
                </c:pt>
                <c:pt idx="780">
                  <c:v>23743</c:v>
                </c:pt>
                <c:pt idx="781">
                  <c:v>23774</c:v>
                </c:pt>
                <c:pt idx="782">
                  <c:v>23802</c:v>
                </c:pt>
                <c:pt idx="783">
                  <c:v>23833</c:v>
                </c:pt>
                <c:pt idx="784">
                  <c:v>23863</c:v>
                </c:pt>
                <c:pt idx="785">
                  <c:v>23894</c:v>
                </c:pt>
                <c:pt idx="786">
                  <c:v>23924</c:v>
                </c:pt>
                <c:pt idx="787">
                  <c:v>23955</c:v>
                </c:pt>
                <c:pt idx="788">
                  <c:v>23986</c:v>
                </c:pt>
                <c:pt idx="789">
                  <c:v>24016</c:v>
                </c:pt>
                <c:pt idx="790">
                  <c:v>24047</c:v>
                </c:pt>
                <c:pt idx="791">
                  <c:v>24077</c:v>
                </c:pt>
                <c:pt idx="792">
                  <c:v>24108</c:v>
                </c:pt>
                <c:pt idx="793">
                  <c:v>24139</c:v>
                </c:pt>
                <c:pt idx="794">
                  <c:v>24167</c:v>
                </c:pt>
                <c:pt idx="795">
                  <c:v>24198</c:v>
                </c:pt>
                <c:pt idx="796">
                  <c:v>24228</c:v>
                </c:pt>
                <c:pt idx="797">
                  <c:v>24259</c:v>
                </c:pt>
                <c:pt idx="798">
                  <c:v>24289</c:v>
                </c:pt>
                <c:pt idx="799">
                  <c:v>24320</c:v>
                </c:pt>
                <c:pt idx="800">
                  <c:v>24351</c:v>
                </c:pt>
                <c:pt idx="801">
                  <c:v>24381</c:v>
                </c:pt>
                <c:pt idx="802">
                  <c:v>24412</c:v>
                </c:pt>
                <c:pt idx="803">
                  <c:v>24442</c:v>
                </c:pt>
                <c:pt idx="804">
                  <c:v>24473</c:v>
                </c:pt>
                <c:pt idx="805">
                  <c:v>24504</c:v>
                </c:pt>
                <c:pt idx="806">
                  <c:v>24532</c:v>
                </c:pt>
                <c:pt idx="807">
                  <c:v>24563</c:v>
                </c:pt>
                <c:pt idx="808">
                  <c:v>24593</c:v>
                </c:pt>
                <c:pt idx="809">
                  <c:v>24624</c:v>
                </c:pt>
                <c:pt idx="810">
                  <c:v>24654</c:v>
                </c:pt>
                <c:pt idx="811">
                  <c:v>24685</c:v>
                </c:pt>
                <c:pt idx="812">
                  <c:v>24716</c:v>
                </c:pt>
                <c:pt idx="813">
                  <c:v>24746</c:v>
                </c:pt>
                <c:pt idx="814">
                  <c:v>24777</c:v>
                </c:pt>
                <c:pt idx="815">
                  <c:v>24807</c:v>
                </c:pt>
                <c:pt idx="816">
                  <c:v>24838</c:v>
                </c:pt>
                <c:pt idx="817">
                  <c:v>24869</c:v>
                </c:pt>
                <c:pt idx="818">
                  <c:v>24898</c:v>
                </c:pt>
                <c:pt idx="819">
                  <c:v>24929</c:v>
                </c:pt>
                <c:pt idx="820">
                  <c:v>24959</c:v>
                </c:pt>
                <c:pt idx="821">
                  <c:v>24990</c:v>
                </c:pt>
                <c:pt idx="822">
                  <c:v>25020</c:v>
                </c:pt>
                <c:pt idx="823">
                  <c:v>25051</c:v>
                </c:pt>
                <c:pt idx="824">
                  <c:v>25082</c:v>
                </c:pt>
                <c:pt idx="825">
                  <c:v>25112</c:v>
                </c:pt>
                <c:pt idx="826">
                  <c:v>25143</c:v>
                </c:pt>
                <c:pt idx="827">
                  <c:v>25173</c:v>
                </c:pt>
                <c:pt idx="828">
                  <c:v>25204</c:v>
                </c:pt>
                <c:pt idx="829">
                  <c:v>25235</c:v>
                </c:pt>
                <c:pt idx="830">
                  <c:v>25263</c:v>
                </c:pt>
                <c:pt idx="831">
                  <c:v>25294</c:v>
                </c:pt>
                <c:pt idx="832">
                  <c:v>25324</c:v>
                </c:pt>
                <c:pt idx="833">
                  <c:v>25355</c:v>
                </c:pt>
                <c:pt idx="834">
                  <c:v>25385</c:v>
                </c:pt>
                <c:pt idx="835">
                  <c:v>25416</c:v>
                </c:pt>
                <c:pt idx="836">
                  <c:v>25447</c:v>
                </c:pt>
                <c:pt idx="837">
                  <c:v>25477</c:v>
                </c:pt>
                <c:pt idx="838">
                  <c:v>25508</c:v>
                </c:pt>
                <c:pt idx="839">
                  <c:v>25538</c:v>
                </c:pt>
                <c:pt idx="840">
                  <c:v>25569</c:v>
                </c:pt>
                <c:pt idx="841">
                  <c:v>25600</c:v>
                </c:pt>
                <c:pt idx="842">
                  <c:v>25628</c:v>
                </c:pt>
                <c:pt idx="843">
                  <c:v>25659</c:v>
                </c:pt>
                <c:pt idx="844">
                  <c:v>25689</c:v>
                </c:pt>
                <c:pt idx="845">
                  <c:v>25720</c:v>
                </c:pt>
                <c:pt idx="846">
                  <c:v>25750</c:v>
                </c:pt>
                <c:pt idx="847">
                  <c:v>25781</c:v>
                </c:pt>
                <c:pt idx="848">
                  <c:v>25812</c:v>
                </c:pt>
                <c:pt idx="849">
                  <c:v>25842</c:v>
                </c:pt>
                <c:pt idx="850">
                  <c:v>25873</c:v>
                </c:pt>
                <c:pt idx="851">
                  <c:v>25903</c:v>
                </c:pt>
                <c:pt idx="852">
                  <c:v>25934</c:v>
                </c:pt>
                <c:pt idx="853">
                  <c:v>25965</c:v>
                </c:pt>
                <c:pt idx="854">
                  <c:v>25993</c:v>
                </c:pt>
                <c:pt idx="855">
                  <c:v>26024</c:v>
                </c:pt>
                <c:pt idx="856">
                  <c:v>26054</c:v>
                </c:pt>
                <c:pt idx="857">
                  <c:v>26085</c:v>
                </c:pt>
                <c:pt idx="858">
                  <c:v>26115</c:v>
                </c:pt>
                <c:pt idx="859">
                  <c:v>26146</c:v>
                </c:pt>
                <c:pt idx="860">
                  <c:v>26177</c:v>
                </c:pt>
                <c:pt idx="861">
                  <c:v>26207</c:v>
                </c:pt>
                <c:pt idx="862">
                  <c:v>26238</c:v>
                </c:pt>
                <c:pt idx="863">
                  <c:v>26268</c:v>
                </c:pt>
                <c:pt idx="864">
                  <c:v>26299</c:v>
                </c:pt>
                <c:pt idx="865">
                  <c:v>26330</c:v>
                </c:pt>
                <c:pt idx="866">
                  <c:v>26359</c:v>
                </c:pt>
                <c:pt idx="867">
                  <c:v>26390</c:v>
                </c:pt>
                <c:pt idx="868">
                  <c:v>26420</c:v>
                </c:pt>
                <c:pt idx="869">
                  <c:v>26451</c:v>
                </c:pt>
                <c:pt idx="870">
                  <c:v>26481</c:v>
                </c:pt>
                <c:pt idx="871">
                  <c:v>26512</c:v>
                </c:pt>
                <c:pt idx="872">
                  <c:v>26543</c:v>
                </c:pt>
                <c:pt idx="873">
                  <c:v>26573</c:v>
                </c:pt>
                <c:pt idx="874">
                  <c:v>26604</c:v>
                </c:pt>
                <c:pt idx="875">
                  <c:v>26634</c:v>
                </c:pt>
                <c:pt idx="876">
                  <c:v>26665</c:v>
                </c:pt>
                <c:pt idx="877">
                  <c:v>26696</c:v>
                </c:pt>
                <c:pt idx="878">
                  <c:v>26724</c:v>
                </c:pt>
                <c:pt idx="879">
                  <c:v>26755</c:v>
                </c:pt>
                <c:pt idx="880">
                  <c:v>26785</c:v>
                </c:pt>
                <c:pt idx="881">
                  <c:v>26816</c:v>
                </c:pt>
                <c:pt idx="882">
                  <c:v>26846</c:v>
                </c:pt>
                <c:pt idx="883">
                  <c:v>26877</c:v>
                </c:pt>
                <c:pt idx="884">
                  <c:v>26908</c:v>
                </c:pt>
                <c:pt idx="885">
                  <c:v>26938</c:v>
                </c:pt>
                <c:pt idx="886">
                  <c:v>26969</c:v>
                </c:pt>
                <c:pt idx="887">
                  <c:v>26999</c:v>
                </c:pt>
                <c:pt idx="888">
                  <c:v>27030</c:v>
                </c:pt>
                <c:pt idx="889">
                  <c:v>27061</c:v>
                </c:pt>
                <c:pt idx="890">
                  <c:v>27089</c:v>
                </c:pt>
                <c:pt idx="891">
                  <c:v>27120</c:v>
                </c:pt>
                <c:pt idx="892">
                  <c:v>27150</c:v>
                </c:pt>
                <c:pt idx="893">
                  <c:v>27181</c:v>
                </c:pt>
                <c:pt idx="894">
                  <c:v>27211</c:v>
                </c:pt>
                <c:pt idx="895">
                  <c:v>27242</c:v>
                </c:pt>
                <c:pt idx="896">
                  <c:v>27273</c:v>
                </c:pt>
                <c:pt idx="897">
                  <c:v>27303</c:v>
                </c:pt>
                <c:pt idx="898">
                  <c:v>27334</c:v>
                </c:pt>
                <c:pt idx="899">
                  <c:v>27364</c:v>
                </c:pt>
                <c:pt idx="900">
                  <c:v>27395</c:v>
                </c:pt>
                <c:pt idx="901">
                  <c:v>27426</c:v>
                </c:pt>
                <c:pt idx="902">
                  <c:v>27454</c:v>
                </c:pt>
                <c:pt idx="903">
                  <c:v>27485</c:v>
                </c:pt>
                <c:pt idx="904">
                  <c:v>27515</c:v>
                </c:pt>
                <c:pt idx="905">
                  <c:v>27546</c:v>
                </c:pt>
                <c:pt idx="906">
                  <c:v>27576</c:v>
                </c:pt>
                <c:pt idx="907">
                  <c:v>27607</c:v>
                </c:pt>
                <c:pt idx="908">
                  <c:v>27638</c:v>
                </c:pt>
                <c:pt idx="909">
                  <c:v>27668</c:v>
                </c:pt>
                <c:pt idx="910">
                  <c:v>27699</c:v>
                </c:pt>
                <c:pt idx="911">
                  <c:v>27729</c:v>
                </c:pt>
                <c:pt idx="912">
                  <c:v>27760</c:v>
                </c:pt>
                <c:pt idx="913">
                  <c:v>27791</c:v>
                </c:pt>
                <c:pt idx="914">
                  <c:v>27820</c:v>
                </c:pt>
                <c:pt idx="915">
                  <c:v>27851</c:v>
                </c:pt>
                <c:pt idx="916">
                  <c:v>27881</c:v>
                </c:pt>
                <c:pt idx="917">
                  <c:v>27912</c:v>
                </c:pt>
                <c:pt idx="918">
                  <c:v>27942</c:v>
                </c:pt>
                <c:pt idx="919">
                  <c:v>27973</c:v>
                </c:pt>
                <c:pt idx="920">
                  <c:v>28004</c:v>
                </c:pt>
                <c:pt idx="921">
                  <c:v>28034</c:v>
                </c:pt>
                <c:pt idx="922">
                  <c:v>28065</c:v>
                </c:pt>
                <c:pt idx="923">
                  <c:v>28095</c:v>
                </c:pt>
                <c:pt idx="924">
                  <c:v>28126</c:v>
                </c:pt>
                <c:pt idx="925">
                  <c:v>28157</c:v>
                </c:pt>
                <c:pt idx="926">
                  <c:v>28185</c:v>
                </c:pt>
                <c:pt idx="927">
                  <c:v>28216</c:v>
                </c:pt>
                <c:pt idx="928">
                  <c:v>28246</c:v>
                </c:pt>
                <c:pt idx="929">
                  <c:v>28277</c:v>
                </c:pt>
                <c:pt idx="930">
                  <c:v>28307</c:v>
                </c:pt>
                <c:pt idx="931">
                  <c:v>28338</c:v>
                </c:pt>
                <c:pt idx="932">
                  <c:v>28369</c:v>
                </c:pt>
                <c:pt idx="933">
                  <c:v>28399</c:v>
                </c:pt>
                <c:pt idx="934">
                  <c:v>28430</c:v>
                </c:pt>
                <c:pt idx="935">
                  <c:v>28460</c:v>
                </c:pt>
                <c:pt idx="936">
                  <c:v>28491</c:v>
                </c:pt>
                <c:pt idx="937">
                  <c:v>28522</c:v>
                </c:pt>
                <c:pt idx="938">
                  <c:v>28550</c:v>
                </c:pt>
                <c:pt idx="939">
                  <c:v>28581</c:v>
                </c:pt>
                <c:pt idx="940">
                  <c:v>28611</c:v>
                </c:pt>
                <c:pt idx="941">
                  <c:v>28642</c:v>
                </c:pt>
                <c:pt idx="942">
                  <c:v>28672</c:v>
                </c:pt>
                <c:pt idx="943">
                  <c:v>28703</c:v>
                </c:pt>
                <c:pt idx="944">
                  <c:v>28734</c:v>
                </c:pt>
                <c:pt idx="945">
                  <c:v>28764</c:v>
                </c:pt>
                <c:pt idx="946">
                  <c:v>28795</c:v>
                </c:pt>
                <c:pt idx="947">
                  <c:v>28825</c:v>
                </c:pt>
                <c:pt idx="948">
                  <c:v>28856</c:v>
                </c:pt>
                <c:pt idx="949">
                  <c:v>28887</c:v>
                </c:pt>
                <c:pt idx="950">
                  <c:v>28915</c:v>
                </c:pt>
                <c:pt idx="951">
                  <c:v>28946</c:v>
                </c:pt>
                <c:pt idx="952">
                  <c:v>28976</c:v>
                </c:pt>
                <c:pt idx="953">
                  <c:v>29007</c:v>
                </c:pt>
                <c:pt idx="954">
                  <c:v>29037</c:v>
                </c:pt>
                <c:pt idx="955">
                  <c:v>29068</c:v>
                </c:pt>
                <c:pt idx="956">
                  <c:v>29099</c:v>
                </c:pt>
                <c:pt idx="957">
                  <c:v>29129</c:v>
                </c:pt>
                <c:pt idx="958">
                  <c:v>29160</c:v>
                </c:pt>
                <c:pt idx="959">
                  <c:v>29190</c:v>
                </c:pt>
                <c:pt idx="960">
                  <c:v>29221</c:v>
                </c:pt>
                <c:pt idx="961">
                  <c:v>29252</c:v>
                </c:pt>
                <c:pt idx="962">
                  <c:v>29281</c:v>
                </c:pt>
                <c:pt idx="963">
                  <c:v>29312</c:v>
                </c:pt>
                <c:pt idx="964">
                  <c:v>29342</c:v>
                </c:pt>
                <c:pt idx="965">
                  <c:v>29373</c:v>
                </c:pt>
                <c:pt idx="966">
                  <c:v>29403</c:v>
                </c:pt>
                <c:pt idx="967">
                  <c:v>29434</c:v>
                </c:pt>
                <c:pt idx="968">
                  <c:v>29465</c:v>
                </c:pt>
                <c:pt idx="969">
                  <c:v>29495</c:v>
                </c:pt>
                <c:pt idx="970">
                  <c:v>29526</c:v>
                </c:pt>
                <c:pt idx="971">
                  <c:v>29556</c:v>
                </c:pt>
                <c:pt idx="972">
                  <c:v>29587</c:v>
                </c:pt>
                <c:pt idx="973">
                  <c:v>29618</c:v>
                </c:pt>
                <c:pt idx="974">
                  <c:v>29646</c:v>
                </c:pt>
                <c:pt idx="975">
                  <c:v>29677</c:v>
                </c:pt>
                <c:pt idx="976">
                  <c:v>29707</c:v>
                </c:pt>
                <c:pt idx="977">
                  <c:v>29738</c:v>
                </c:pt>
                <c:pt idx="978">
                  <c:v>29768</c:v>
                </c:pt>
                <c:pt idx="979">
                  <c:v>29799</c:v>
                </c:pt>
                <c:pt idx="980">
                  <c:v>29830</c:v>
                </c:pt>
                <c:pt idx="981">
                  <c:v>29860</c:v>
                </c:pt>
                <c:pt idx="982">
                  <c:v>29891</c:v>
                </c:pt>
                <c:pt idx="983">
                  <c:v>29921</c:v>
                </c:pt>
                <c:pt idx="984">
                  <c:v>29952</c:v>
                </c:pt>
                <c:pt idx="985">
                  <c:v>29983</c:v>
                </c:pt>
                <c:pt idx="986">
                  <c:v>30011</c:v>
                </c:pt>
                <c:pt idx="987">
                  <c:v>30042</c:v>
                </c:pt>
                <c:pt idx="988">
                  <c:v>30072</c:v>
                </c:pt>
                <c:pt idx="989">
                  <c:v>30103</c:v>
                </c:pt>
                <c:pt idx="990">
                  <c:v>30133</c:v>
                </c:pt>
                <c:pt idx="991">
                  <c:v>30164</c:v>
                </c:pt>
                <c:pt idx="992">
                  <c:v>30195</c:v>
                </c:pt>
                <c:pt idx="993">
                  <c:v>30225</c:v>
                </c:pt>
                <c:pt idx="994">
                  <c:v>30256</c:v>
                </c:pt>
                <c:pt idx="995">
                  <c:v>30286</c:v>
                </c:pt>
                <c:pt idx="996">
                  <c:v>30317</c:v>
                </c:pt>
                <c:pt idx="997">
                  <c:v>30348</c:v>
                </c:pt>
                <c:pt idx="998">
                  <c:v>30376</c:v>
                </c:pt>
                <c:pt idx="999">
                  <c:v>30407</c:v>
                </c:pt>
                <c:pt idx="1000">
                  <c:v>30437</c:v>
                </c:pt>
                <c:pt idx="1001">
                  <c:v>30468</c:v>
                </c:pt>
                <c:pt idx="1002">
                  <c:v>30498</c:v>
                </c:pt>
                <c:pt idx="1003">
                  <c:v>30529</c:v>
                </c:pt>
                <c:pt idx="1004">
                  <c:v>30560</c:v>
                </c:pt>
                <c:pt idx="1005">
                  <c:v>30590</c:v>
                </c:pt>
                <c:pt idx="1006">
                  <c:v>30621</c:v>
                </c:pt>
                <c:pt idx="1007">
                  <c:v>30651</c:v>
                </c:pt>
                <c:pt idx="1008">
                  <c:v>30682</c:v>
                </c:pt>
                <c:pt idx="1009">
                  <c:v>30713</c:v>
                </c:pt>
                <c:pt idx="1010">
                  <c:v>30742</c:v>
                </c:pt>
                <c:pt idx="1011">
                  <c:v>30773</c:v>
                </c:pt>
                <c:pt idx="1012">
                  <c:v>30803</c:v>
                </c:pt>
                <c:pt idx="1013">
                  <c:v>30834</c:v>
                </c:pt>
                <c:pt idx="1014">
                  <c:v>30864</c:v>
                </c:pt>
                <c:pt idx="1015">
                  <c:v>30895</c:v>
                </c:pt>
                <c:pt idx="1016">
                  <c:v>30926</c:v>
                </c:pt>
                <c:pt idx="1017">
                  <c:v>30956</c:v>
                </c:pt>
                <c:pt idx="1018">
                  <c:v>30987</c:v>
                </c:pt>
                <c:pt idx="1019">
                  <c:v>31017</c:v>
                </c:pt>
                <c:pt idx="1020">
                  <c:v>31048</c:v>
                </c:pt>
                <c:pt idx="1021">
                  <c:v>31079</c:v>
                </c:pt>
                <c:pt idx="1022">
                  <c:v>31107</c:v>
                </c:pt>
                <c:pt idx="1023">
                  <c:v>31138</c:v>
                </c:pt>
                <c:pt idx="1024">
                  <c:v>31168</c:v>
                </c:pt>
                <c:pt idx="1025">
                  <c:v>31199</c:v>
                </c:pt>
                <c:pt idx="1026">
                  <c:v>31229</c:v>
                </c:pt>
                <c:pt idx="1027">
                  <c:v>31260</c:v>
                </c:pt>
                <c:pt idx="1028">
                  <c:v>31291</c:v>
                </c:pt>
                <c:pt idx="1029">
                  <c:v>31321</c:v>
                </c:pt>
                <c:pt idx="1030">
                  <c:v>31352</c:v>
                </c:pt>
                <c:pt idx="1031">
                  <c:v>31382</c:v>
                </c:pt>
                <c:pt idx="1032">
                  <c:v>31413</c:v>
                </c:pt>
                <c:pt idx="1033">
                  <c:v>31444</c:v>
                </c:pt>
                <c:pt idx="1034">
                  <c:v>31472</c:v>
                </c:pt>
                <c:pt idx="1035">
                  <c:v>31503</c:v>
                </c:pt>
                <c:pt idx="1036">
                  <c:v>31533</c:v>
                </c:pt>
                <c:pt idx="1037">
                  <c:v>31564</c:v>
                </c:pt>
                <c:pt idx="1038">
                  <c:v>31594</c:v>
                </c:pt>
                <c:pt idx="1039">
                  <c:v>31625</c:v>
                </c:pt>
                <c:pt idx="1040">
                  <c:v>31656</c:v>
                </c:pt>
                <c:pt idx="1041">
                  <c:v>31686</c:v>
                </c:pt>
                <c:pt idx="1042">
                  <c:v>31717</c:v>
                </c:pt>
                <c:pt idx="1043">
                  <c:v>31747</c:v>
                </c:pt>
                <c:pt idx="1044">
                  <c:v>31778</c:v>
                </c:pt>
                <c:pt idx="1045">
                  <c:v>31809</c:v>
                </c:pt>
                <c:pt idx="1046">
                  <c:v>31837</c:v>
                </c:pt>
                <c:pt idx="1047">
                  <c:v>31868</c:v>
                </c:pt>
                <c:pt idx="1048">
                  <c:v>31898</c:v>
                </c:pt>
                <c:pt idx="1049">
                  <c:v>31929</c:v>
                </c:pt>
                <c:pt idx="1050">
                  <c:v>31959</c:v>
                </c:pt>
                <c:pt idx="1051">
                  <c:v>31990</c:v>
                </c:pt>
                <c:pt idx="1052">
                  <c:v>32021</c:v>
                </c:pt>
                <c:pt idx="1053">
                  <c:v>32051</c:v>
                </c:pt>
                <c:pt idx="1054">
                  <c:v>32082</c:v>
                </c:pt>
                <c:pt idx="1055">
                  <c:v>32112</c:v>
                </c:pt>
                <c:pt idx="1056">
                  <c:v>32143</c:v>
                </c:pt>
                <c:pt idx="1057">
                  <c:v>32174</c:v>
                </c:pt>
                <c:pt idx="1058">
                  <c:v>32203</c:v>
                </c:pt>
                <c:pt idx="1059">
                  <c:v>32234</c:v>
                </c:pt>
                <c:pt idx="1060">
                  <c:v>32264</c:v>
                </c:pt>
                <c:pt idx="1061">
                  <c:v>32295</c:v>
                </c:pt>
                <c:pt idx="1062">
                  <c:v>32325</c:v>
                </c:pt>
                <c:pt idx="1063">
                  <c:v>32356</c:v>
                </c:pt>
                <c:pt idx="1064">
                  <c:v>32387</c:v>
                </c:pt>
                <c:pt idx="1065">
                  <c:v>32417</c:v>
                </c:pt>
                <c:pt idx="1066">
                  <c:v>32448</c:v>
                </c:pt>
                <c:pt idx="1067">
                  <c:v>32478</c:v>
                </c:pt>
                <c:pt idx="1068">
                  <c:v>32509</c:v>
                </c:pt>
                <c:pt idx="1069">
                  <c:v>32540</c:v>
                </c:pt>
                <c:pt idx="1070">
                  <c:v>32568</c:v>
                </c:pt>
                <c:pt idx="1071">
                  <c:v>32599</c:v>
                </c:pt>
                <c:pt idx="1072">
                  <c:v>32629</c:v>
                </c:pt>
                <c:pt idx="1073">
                  <c:v>32660</c:v>
                </c:pt>
                <c:pt idx="1074">
                  <c:v>32690</c:v>
                </c:pt>
                <c:pt idx="1075">
                  <c:v>32721</c:v>
                </c:pt>
                <c:pt idx="1076">
                  <c:v>32752</c:v>
                </c:pt>
                <c:pt idx="1077">
                  <c:v>32782</c:v>
                </c:pt>
                <c:pt idx="1078">
                  <c:v>32813</c:v>
                </c:pt>
                <c:pt idx="1079">
                  <c:v>32843</c:v>
                </c:pt>
                <c:pt idx="1080">
                  <c:v>32874</c:v>
                </c:pt>
                <c:pt idx="1081">
                  <c:v>32905</c:v>
                </c:pt>
                <c:pt idx="1082">
                  <c:v>32933</c:v>
                </c:pt>
                <c:pt idx="1083">
                  <c:v>32964</c:v>
                </c:pt>
                <c:pt idx="1084">
                  <c:v>32994</c:v>
                </c:pt>
                <c:pt idx="1085">
                  <c:v>33025</c:v>
                </c:pt>
                <c:pt idx="1086">
                  <c:v>33055</c:v>
                </c:pt>
                <c:pt idx="1087">
                  <c:v>33086</c:v>
                </c:pt>
                <c:pt idx="1088">
                  <c:v>33117</c:v>
                </c:pt>
                <c:pt idx="1089">
                  <c:v>33147</c:v>
                </c:pt>
                <c:pt idx="1090">
                  <c:v>33178</c:v>
                </c:pt>
                <c:pt idx="1091">
                  <c:v>33208</c:v>
                </c:pt>
                <c:pt idx="1092">
                  <c:v>33239</c:v>
                </c:pt>
                <c:pt idx="1093">
                  <c:v>33270</c:v>
                </c:pt>
                <c:pt idx="1094">
                  <c:v>33298</c:v>
                </c:pt>
                <c:pt idx="1095">
                  <c:v>33329</c:v>
                </c:pt>
                <c:pt idx="1096">
                  <c:v>33359</c:v>
                </c:pt>
                <c:pt idx="1097">
                  <c:v>33390</c:v>
                </c:pt>
                <c:pt idx="1098">
                  <c:v>33420</c:v>
                </c:pt>
                <c:pt idx="1099">
                  <c:v>33451</c:v>
                </c:pt>
                <c:pt idx="1100">
                  <c:v>33482</c:v>
                </c:pt>
                <c:pt idx="1101">
                  <c:v>33512</c:v>
                </c:pt>
                <c:pt idx="1102">
                  <c:v>33543</c:v>
                </c:pt>
                <c:pt idx="1103">
                  <c:v>33573</c:v>
                </c:pt>
                <c:pt idx="1104">
                  <c:v>33604</c:v>
                </c:pt>
                <c:pt idx="1105">
                  <c:v>33635</c:v>
                </c:pt>
                <c:pt idx="1106">
                  <c:v>33664</c:v>
                </c:pt>
                <c:pt idx="1107">
                  <c:v>33695</c:v>
                </c:pt>
                <c:pt idx="1108">
                  <c:v>33725</c:v>
                </c:pt>
                <c:pt idx="1109">
                  <c:v>33756</c:v>
                </c:pt>
                <c:pt idx="1110">
                  <c:v>33786</c:v>
                </c:pt>
                <c:pt idx="1111">
                  <c:v>33817</c:v>
                </c:pt>
                <c:pt idx="1112">
                  <c:v>33848</c:v>
                </c:pt>
                <c:pt idx="1113">
                  <c:v>33878</c:v>
                </c:pt>
                <c:pt idx="1114">
                  <c:v>33909</c:v>
                </c:pt>
                <c:pt idx="1115">
                  <c:v>33939</c:v>
                </c:pt>
                <c:pt idx="1116">
                  <c:v>33970</c:v>
                </c:pt>
                <c:pt idx="1117">
                  <c:v>34001</c:v>
                </c:pt>
                <c:pt idx="1118">
                  <c:v>34029</c:v>
                </c:pt>
                <c:pt idx="1119">
                  <c:v>34060</c:v>
                </c:pt>
                <c:pt idx="1120">
                  <c:v>34090</c:v>
                </c:pt>
                <c:pt idx="1121">
                  <c:v>34121</c:v>
                </c:pt>
                <c:pt idx="1122">
                  <c:v>34151</c:v>
                </c:pt>
                <c:pt idx="1123">
                  <c:v>34182</c:v>
                </c:pt>
                <c:pt idx="1124">
                  <c:v>34213</c:v>
                </c:pt>
                <c:pt idx="1125">
                  <c:v>34243</c:v>
                </c:pt>
                <c:pt idx="1126">
                  <c:v>34274</c:v>
                </c:pt>
                <c:pt idx="1127">
                  <c:v>34304</c:v>
                </c:pt>
                <c:pt idx="1128">
                  <c:v>34335</c:v>
                </c:pt>
                <c:pt idx="1129">
                  <c:v>34366</c:v>
                </c:pt>
                <c:pt idx="1130">
                  <c:v>34394</c:v>
                </c:pt>
                <c:pt idx="1131">
                  <c:v>34425</c:v>
                </c:pt>
                <c:pt idx="1132">
                  <c:v>34455</c:v>
                </c:pt>
                <c:pt idx="1133">
                  <c:v>34486</c:v>
                </c:pt>
                <c:pt idx="1134">
                  <c:v>34516</c:v>
                </c:pt>
                <c:pt idx="1135">
                  <c:v>34547</c:v>
                </c:pt>
                <c:pt idx="1136">
                  <c:v>34578</c:v>
                </c:pt>
                <c:pt idx="1137">
                  <c:v>34608</c:v>
                </c:pt>
                <c:pt idx="1138">
                  <c:v>34639</c:v>
                </c:pt>
                <c:pt idx="1139">
                  <c:v>34669</c:v>
                </c:pt>
                <c:pt idx="1140">
                  <c:v>34700</c:v>
                </c:pt>
                <c:pt idx="1141">
                  <c:v>34731</c:v>
                </c:pt>
                <c:pt idx="1142">
                  <c:v>34759</c:v>
                </c:pt>
                <c:pt idx="1143">
                  <c:v>34790</c:v>
                </c:pt>
                <c:pt idx="1144">
                  <c:v>34820</c:v>
                </c:pt>
                <c:pt idx="1145">
                  <c:v>34851</c:v>
                </c:pt>
                <c:pt idx="1146">
                  <c:v>34881</c:v>
                </c:pt>
                <c:pt idx="1147">
                  <c:v>34912</c:v>
                </c:pt>
                <c:pt idx="1148">
                  <c:v>34943</c:v>
                </c:pt>
                <c:pt idx="1149">
                  <c:v>34973</c:v>
                </c:pt>
                <c:pt idx="1150">
                  <c:v>35004</c:v>
                </c:pt>
                <c:pt idx="1151">
                  <c:v>35034</c:v>
                </c:pt>
                <c:pt idx="1152">
                  <c:v>35065</c:v>
                </c:pt>
                <c:pt idx="1153">
                  <c:v>35096</c:v>
                </c:pt>
                <c:pt idx="1154">
                  <c:v>35125</c:v>
                </c:pt>
                <c:pt idx="1155">
                  <c:v>35156</c:v>
                </c:pt>
                <c:pt idx="1156">
                  <c:v>35186</c:v>
                </c:pt>
                <c:pt idx="1157">
                  <c:v>35217</c:v>
                </c:pt>
                <c:pt idx="1158">
                  <c:v>35247</c:v>
                </c:pt>
                <c:pt idx="1159">
                  <c:v>35278</c:v>
                </c:pt>
                <c:pt idx="1160">
                  <c:v>35309</c:v>
                </c:pt>
                <c:pt idx="1161">
                  <c:v>35339</c:v>
                </c:pt>
                <c:pt idx="1162">
                  <c:v>35370</c:v>
                </c:pt>
                <c:pt idx="1163">
                  <c:v>35400</c:v>
                </c:pt>
                <c:pt idx="1164">
                  <c:v>35431</c:v>
                </c:pt>
                <c:pt idx="1165">
                  <c:v>35462</c:v>
                </c:pt>
                <c:pt idx="1166">
                  <c:v>35490</c:v>
                </c:pt>
                <c:pt idx="1167">
                  <c:v>35521</c:v>
                </c:pt>
                <c:pt idx="1168">
                  <c:v>35551</c:v>
                </c:pt>
                <c:pt idx="1169">
                  <c:v>35582</c:v>
                </c:pt>
                <c:pt idx="1170">
                  <c:v>35612</c:v>
                </c:pt>
                <c:pt idx="1171">
                  <c:v>35643</c:v>
                </c:pt>
                <c:pt idx="1172">
                  <c:v>35674</c:v>
                </c:pt>
                <c:pt idx="1173">
                  <c:v>35704</c:v>
                </c:pt>
                <c:pt idx="1174">
                  <c:v>35735</c:v>
                </c:pt>
                <c:pt idx="1175">
                  <c:v>35765</c:v>
                </c:pt>
                <c:pt idx="1176">
                  <c:v>35796</c:v>
                </c:pt>
                <c:pt idx="1177">
                  <c:v>35827</c:v>
                </c:pt>
                <c:pt idx="1178">
                  <c:v>35855</c:v>
                </c:pt>
                <c:pt idx="1179">
                  <c:v>35886</c:v>
                </c:pt>
                <c:pt idx="1180">
                  <c:v>35916</c:v>
                </c:pt>
                <c:pt idx="1181">
                  <c:v>35947</c:v>
                </c:pt>
                <c:pt idx="1182">
                  <c:v>35977</c:v>
                </c:pt>
                <c:pt idx="1183">
                  <c:v>36008</c:v>
                </c:pt>
                <c:pt idx="1184">
                  <c:v>36039</c:v>
                </c:pt>
                <c:pt idx="1185">
                  <c:v>36069</c:v>
                </c:pt>
                <c:pt idx="1186">
                  <c:v>36100</c:v>
                </c:pt>
                <c:pt idx="1187">
                  <c:v>36130</c:v>
                </c:pt>
                <c:pt idx="1188">
                  <c:v>36161</c:v>
                </c:pt>
                <c:pt idx="1189">
                  <c:v>36192</c:v>
                </c:pt>
                <c:pt idx="1190">
                  <c:v>36220</c:v>
                </c:pt>
                <c:pt idx="1191">
                  <c:v>36251</c:v>
                </c:pt>
                <c:pt idx="1192">
                  <c:v>36281</c:v>
                </c:pt>
                <c:pt idx="1193">
                  <c:v>36312</c:v>
                </c:pt>
                <c:pt idx="1194">
                  <c:v>36342</c:v>
                </c:pt>
                <c:pt idx="1195">
                  <c:v>36373</c:v>
                </c:pt>
                <c:pt idx="1196">
                  <c:v>36404</c:v>
                </c:pt>
                <c:pt idx="1197">
                  <c:v>36434</c:v>
                </c:pt>
                <c:pt idx="1198">
                  <c:v>36465</c:v>
                </c:pt>
                <c:pt idx="1199">
                  <c:v>36495</c:v>
                </c:pt>
                <c:pt idx="1200">
                  <c:v>36526</c:v>
                </c:pt>
                <c:pt idx="1201">
                  <c:v>36557</c:v>
                </c:pt>
                <c:pt idx="1202">
                  <c:v>36586</c:v>
                </c:pt>
                <c:pt idx="1203">
                  <c:v>36617</c:v>
                </c:pt>
                <c:pt idx="1204">
                  <c:v>36647</c:v>
                </c:pt>
                <c:pt idx="1205">
                  <c:v>36678</c:v>
                </c:pt>
                <c:pt idx="1206">
                  <c:v>36708</c:v>
                </c:pt>
                <c:pt idx="1207">
                  <c:v>36739</c:v>
                </c:pt>
                <c:pt idx="1208">
                  <c:v>36770</c:v>
                </c:pt>
                <c:pt idx="1209">
                  <c:v>36800</c:v>
                </c:pt>
                <c:pt idx="1210">
                  <c:v>36831</c:v>
                </c:pt>
                <c:pt idx="1211">
                  <c:v>36861</c:v>
                </c:pt>
                <c:pt idx="1212">
                  <c:v>36892</c:v>
                </c:pt>
                <c:pt idx="1213">
                  <c:v>36923</c:v>
                </c:pt>
                <c:pt idx="1214">
                  <c:v>36951</c:v>
                </c:pt>
                <c:pt idx="1215">
                  <c:v>36982</c:v>
                </c:pt>
                <c:pt idx="1216">
                  <c:v>37012</c:v>
                </c:pt>
                <c:pt idx="1217">
                  <c:v>37043</c:v>
                </c:pt>
                <c:pt idx="1218">
                  <c:v>37073</c:v>
                </c:pt>
                <c:pt idx="1219">
                  <c:v>37104</c:v>
                </c:pt>
                <c:pt idx="1220">
                  <c:v>37135</c:v>
                </c:pt>
                <c:pt idx="1221">
                  <c:v>37165</c:v>
                </c:pt>
                <c:pt idx="1222">
                  <c:v>37196</c:v>
                </c:pt>
                <c:pt idx="1223">
                  <c:v>37226</c:v>
                </c:pt>
                <c:pt idx="1224">
                  <c:v>37257</c:v>
                </c:pt>
                <c:pt idx="1225">
                  <c:v>37288</c:v>
                </c:pt>
                <c:pt idx="1226">
                  <c:v>37316</c:v>
                </c:pt>
                <c:pt idx="1227">
                  <c:v>37347</c:v>
                </c:pt>
                <c:pt idx="1228">
                  <c:v>37377</c:v>
                </c:pt>
                <c:pt idx="1229">
                  <c:v>37408</c:v>
                </c:pt>
                <c:pt idx="1230">
                  <c:v>37438</c:v>
                </c:pt>
                <c:pt idx="1231">
                  <c:v>37469</c:v>
                </c:pt>
                <c:pt idx="1232">
                  <c:v>37500</c:v>
                </c:pt>
                <c:pt idx="1233">
                  <c:v>37530</c:v>
                </c:pt>
                <c:pt idx="1234">
                  <c:v>37561</c:v>
                </c:pt>
                <c:pt idx="1235">
                  <c:v>37591</c:v>
                </c:pt>
                <c:pt idx="1236">
                  <c:v>37622</c:v>
                </c:pt>
                <c:pt idx="1237">
                  <c:v>37653</c:v>
                </c:pt>
                <c:pt idx="1238">
                  <c:v>37681</c:v>
                </c:pt>
                <c:pt idx="1239">
                  <c:v>37712</c:v>
                </c:pt>
                <c:pt idx="1240">
                  <c:v>37742</c:v>
                </c:pt>
                <c:pt idx="1241">
                  <c:v>37773</c:v>
                </c:pt>
                <c:pt idx="1242">
                  <c:v>37803</c:v>
                </c:pt>
                <c:pt idx="1243">
                  <c:v>37834</c:v>
                </c:pt>
                <c:pt idx="1244">
                  <c:v>37865</c:v>
                </c:pt>
                <c:pt idx="1245">
                  <c:v>37895</c:v>
                </c:pt>
                <c:pt idx="1246">
                  <c:v>37926</c:v>
                </c:pt>
                <c:pt idx="1247">
                  <c:v>37956</c:v>
                </c:pt>
                <c:pt idx="1248">
                  <c:v>37987</c:v>
                </c:pt>
                <c:pt idx="1249">
                  <c:v>38018</c:v>
                </c:pt>
                <c:pt idx="1250">
                  <c:v>38047</c:v>
                </c:pt>
                <c:pt idx="1251">
                  <c:v>38078</c:v>
                </c:pt>
                <c:pt idx="1252">
                  <c:v>38108</c:v>
                </c:pt>
                <c:pt idx="1253">
                  <c:v>38139</c:v>
                </c:pt>
                <c:pt idx="1254">
                  <c:v>38169</c:v>
                </c:pt>
                <c:pt idx="1255">
                  <c:v>38200</c:v>
                </c:pt>
                <c:pt idx="1256">
                  <c:v>38231</c:v>
                </c:pt>
                <c:pt idx="1257">
                  <c:v>38261</c:v>
                </c:pt>
                <c:pt idx="1258">
                  <c:v>38292</c:v>
                </c:pt>
                <c:pt idx="1259">
                  <c:v>38322</c:v>
                </c:pt>
                <c:pt idx="1260">
                  <c:v>38353</c:v>
                </c:pt>
                <c:pt idx="1261">
                  <c:v>38384</c:v>
                </c:pt>
                <c:pt idx="1262">
                  <c:v>38412</c:v>
                </c:pt>
                <c:pt idx="1263">
                  <c:v>38443</c:v>
                </c:pt>
                <c:pt idx="1264">
                  <c:v>38473</c:v>
                </c:pt>
                <c:pt idx="1265">
                  <c:v>38504</c:v>
                </c:pt>
                <c:pt idx="1266">
                  <c:v>38534</c:v>
                </c:pt>
                <c:pt idx="1267">
                  <c:v>38565</c:v>
                </c:pt>
                <c:pt idx="1268">
                  <c:v>38596</c:v>
                </c:pt>
                <c:pt idx="1269">
                  <c:v>38626</c:v>
                </c:pt>
                <c:pt idx="1270">
                  <c:v>38657</c:v>
                </c:pt>
                <c:pt idx="1271">
                  <c:v>38687</c:v>
                </c:pt>
                <c:pt idx="1272">
                  <c:v>38718</c:v>
                </c:pt>
                <c:pt idx="1273">
                  <c:v>38749</c:v>
                </c:pt>
                <c:pt idx="1274">
                  <c:v>38777</c:v>
                </c:pt>
                <c:pt idx="1275">
                  <c:v>38808</c:v>
                </c:pt>
                <c:pt idx="1276">
                  <c:v>38838</c:v>
                </c:pt>
                <c:pt idx="1277">
                  <c:v>38869</c:v>
                </c:pt>
                <c:pt idx="1278">
                  <c:v>38899</c:v>
                </c:pt>
                <c:pt idx="1279">
                  <c:v>38930</c:v>
                </c:pt>
                <c:pt idx="1280">
                  <c:v>38961</c:v>
                </c:pt>
                <c:pt idx="1281">
                  <c:v>38991</c:v>
                </c:pt>
                <c:pt idx="1282">
                  <c:v>39022</c:v>
                </c:pt>
                <c:pt idx="1283">
                  <c:v>39052</c:v>
                </c:pt>
                <c:pt idx="1284">
                  <c:v>39083</c:v>
                </c:pt>
                <c:pt idx="1285">
                  <c:v>39114</c:v>
                </c:pt>
                <c:pt idx="1286">
                  <c:v>39142</c:v>
                </c:pt>
                <c:pt idx="1287">
                  <c:v>39173</c:v>
                </c:pt>
                <c:pt idx="1288">
                  <c:v>39203</c:v>
                </c:pt>
                <c:pt idx="1289">
                  <c:v>39234</c:v>
                </c:pt>
                <c:pt idx="1290">
                  <c:v>39264</c:v>
                </c:pt>
                <c:pt idx="1291">
                  <c:v>39295</c:v>
                </c:pt>
                <c:pt idx="1292">
                  <c:v>39326</c:v>
                </c:pt>
                <c:pt idx="1293">
                  <c:v>39356</c:v>
                </c:pt>
                <c:pt idx="1294">
                  <c:v>39387</c:v>
                </c:pt>
                <c:pt idx="1295">
                  <c:v>39417</c:v>
                </c:pt>
                <c:pt idx="1296">
                  <c:v>39448</c:v>
                </c:pt>
                <c:pt idx="1297">
                  <c:v>39479</c:v>
                </c:pt>
                <c:pt idx="1298">
                  <c:v>39508</c:v>
                </c:pt>
                <c:pt idx="1299">
                  <c:v>39539</c:v>
                </c:pt>
                <c:pt idx="1300">
                  <c:v>39569</c:v>
                </c:pt>
                <c:pt idx="1301">
                  <c:v>39600</c:v>
                </c:pt>
                <c:pt idx="1302">
                  <c:v>39630</c:v>
                </c:pt>
                <c:pt idx="1303">
                  <c:v>39661</c:v>
                </c:pt>
                <c:pt idx="1304">
                  <c:v>39692</c:v>
                </c:pt>
                <c:pt idx="1305">
                  <c:v>39722</c:v>
                </c:pt>
                <c:pt idx="1306">
                  <c:v>39753</c:v>
                </c:pt>
                <c:pt idx="1307">
                  <c:v>39783</c:v>
                </c:pt>
                <c:pt idx="1308">
                  <c:v>39814</c:v>
                </c:pt>
                <c:pt idx="1309">
                  <c:v>39845</c:v>
                </c:pt>
                <c:pt idx="1310">
                  <c:v>39873</c:v>
                </c:pt>
                <c:pt idx="1311">
                  <c:v>39904</c:v>
                </c:pt>
                <c:pt idx="1312">
                  <c:v>39934</c:v>
                </c:pt>
                <c:pt idx="1313">
                  <c:v>39965</c:v>
                </c:pt>
                <c:pt idx="1314">
                  <c:v>39995</c:v>
                </c:pt>
                <c:pt idx="1315">
                  <c:v>40026</c:v>
                </c:pt>
                <c:pt idx="1316">
                  <c:v>40057</c:v>
                </c:pt>
                <c:pt idx="1317">
                  <c:v>40087</c:v>
                </c:pt>
                <c:pt idx="1318">
                  <c:v>40118</c:v>
                </c:pt>
                <c:pt idx="1319">
                  <c:v>40148</c:v>
                </c:pt>
                <c:pt idx="1320">
                  <c:v>40179</c:v>
                </c:pt>
                <c:pt idx="1321">
                  <c:v>40210</c:v>
                </c:pt>
                <c:pt idx="1322">
                  <c:v>40238</c:v>
                </c:pt>
                <c:pt idx="1323">
                  <c:v>40269</c:v>
                </c:pt>
                <c:pt idx="1324">
                  <c:v>40299</c:v>
                </c:pt>
                <c:pt idx="1325">
                  <c:v>40330</c:v>
                </c:pt>
                <c:pt idx="1326">
                  <c:v>40360</c:v>
                </c:pt>
                <c:pt idx="1327">
                  <c:v>40391</c:v>
                </c:pt>
                <c:pt idx="1328">
                  <c:v>40422</c:v>
                </c:pt>
                <c:pt idx="1329">
                  <c:v>40452</c:v>
                </c:pt>
                <c:pt idx="1330">
                  <c:v>40483</c:v>
                </c:pt>
                <c:pt idx="1331">
                  <c:v>40513</c:v>
                </c:pt>
                <c:pt idx="1332">
                  <c:v>40544</c:v>
                </c:pt>
                <c:pt idx="1333">
                  <c:v>40575</c:v>
                </c:pt>
                <c:pt idx="1334">
                  <c:v>40603</c:v>
                </c:pt>
                <c:pt idx="1335">
                  <c:v>40634</c:v>
                </c:pt>
                <c:pt idx="1336">
                  <c:v>40664</c:v>
                </c:pt>
                <c:pt idx="1337">
                  <c:v>40695</c:v>
                </c:pt>
                <c:pt idx="1338">
                  <c:v>40725</c:v>
                </c:pt>
                <c:pt idx="1339">
                  <c:v>40756</c:v>
                </c:pt>
                <c:pt idx="1340">
                  <c:v>40787</c:v>
                </c:pt>
                <c:pt idx="1341">
                  <c:v>40817</c:v>
                </c:pt>
                <c:pt idx="1342">
                  <c:v>40848</c:v>
                </c:pt>
                <c:pt idx="1343">
                  <c:v>40878</c:v>
                </c:pt>
                <c:pt idx="1344">
                  <c:v>40909</c:v>
                </c:pt>
                <c:pt idx="1345">
                  <c:v>40940</c:v>
                </c:pt>
                <c:pt idx="1346">
                  <c:v>40969</c:v>
                </c:pt>
                <c:pt idx="1347">
                  <c:v>41000</c:v>
                </c:pt>
                <c:pt idx="1348">
                  <c:v>41030</c:v>
                </c:pt>
                <c:pt idx="1349">
                  <c:v>41061</c:v>
                </c:pt>
                <c:pt idx="1350">
                  <c:v>41091</c:v>
                </c:pt>
                <c:pt idx="1351">
                  <c:v>41122</c:v>
                </c:pt>
                <c:pt idx="1352">
                  <c:v>41153</c:v>
                </c:pt>
                <c:pt idx="1353">
                  <c:v>41183</c:v>
                </c:pt>
                <c:pt idx="1354">
                  <c:v>41214</c:v>
                </c:pt>
                <c:pt idx="1355">
                  <c:v>41244</c:v>
                </c:pt>
                <c:pt idx="1356">
                  <c:v>41275</c:v>
                </c:pt>
                <c:pt idx="1357">
                  <c:v>41306</c:v>
                </c:pt>
                <c:pt idx="1358">
                  <c:v>41334</c:v>
                </c:pt>
                <c:pt idx="1359">
                  <c:v>41365</c:v>
                </c:pt>
                <c:pt idx="1360">
                  <c:v>41395</c:v>
                </c:pt>
                <c:pt idx="1361">
                  <c:v>41426</c:v>
                </c:pt>
                <c:pt idx="1362">
                  <c:v>41456</c:v>
                </c:pt>
                <c:pt idx="1363">
                  <c:v>41487</c:v>
                </c:pt>
                <c:pt idx="1364">
                  <c:v>41518</c:v>
                </c:pt>
                <c:pt idx="1365">
                  <c:v>41548</c:v>
                </c:pt>
                <c:pt idx="1366">
                  <c:v>41579</c:v>
                </c:pt>
                <c:pt idx="1367">
                  <c:v>41609</c:v>
                </c:pt>
                <c:pt idx="1368">
                  <c:v>41640</c:v>
                </c:pt>
                <c:pt idx="1369">
                  <c:v>41671</c:v>
                </c:pt>
                <c:pt idx="1370">
                  <c:v>41699</c:v>
                </c:pt>
                <c:pt idx="1371">
                  <c:v>41730</c:v>
                </c:pt>
                <c:pt idx="1372">
                  <c:v>41760</c:v>
                </c:pt>
                <c:pt idx="1373">
                  <c:v>41791</c:v>
                </c:pt>
                <c:pt idx="1374">
                  <c:v>41821</c:v>
                </c:pt>
                <c:pt idx="1375">
                  <c:v>41852</c:v>
                </c:pt>
                <c:pt idx="1376">
                  <c:v>41883</c:v>
                </c:pt>
                <c:pt idx="1377">
                  <c:v>41913</c:v>
                </c:pt>
                <c:pt idx="1378">
                  <c:v>41944</c:v>
                </c:pt>
                <c:pt idx="1379">
                  <c:v>41974</c:v>
                </c:pt>
                <c:pt idx="1380">
                  <c:v>42005</c:v>
                </c:pt>
                <c:pt idx="1381">
                  <c:v>42036</c:v>
                </c:pt>
                <c:pt idx="1382">
                  <c:v>42064</c:v>
                </c:pt>
                <c:pt idx="1383">
                  <c:v>42095</c:v>
                </c:pt>
                <c:pt idx="1384">
                  <c:v>42125</c:v>
                </c:pt>
                <c:pt idx="1385">
                  <c:v>42156</c:v>
                </c:pt>
                <c:pt idx="1386">
                  <c:v>42186</c:v>
                </c:pt>
                <c:pt idx="1387">
                  <c:v>42217</c:v>
                </c:pt>
                <c:pt idx="1388">
                  <c:v>42248</c:v>
                </c:pt>
                <c:pt idx="1389">
                  <c:v>42278</c:v>
                </c:pt>
                <c:pt idx="1390">
                  <c:v>42309</c:v>
                </c:pt>
                <c:pt idx="1391">
                  <c:v>42339</c:v>
                </c:pt>
                <c:pt idx="1392">
                  <c:v>42370</c:v>
                </c:pt>
                <c:pt idx="1393">
                  <c:v>42401</c:v>
                </c:pt>
                <c:pt idx="1394">
                  <c:v>42430</c:v>
                </c:pt>
                <c:pt idx="1395">
                  <c:v>42461</c:v>
                </c:pt>
                <c:pt idx="1396">
                  <c:v>42491</c:v>
                </c:pt>
                <c:pt idx="1397">
                  <c:v>42522</c:v>
                </c:pt>
                <c:pt idx="1398">
                  <c:v>42552</c:v>
                </c:pt>
                <c:pt idx="1399">
                  <c:v>42583</c:v>
                </c:pt>
                <c:pt idx="1400">
                  <c:v>42614</c:v>
                </c:pt>
                <c:pt idx="1401">
                  <c:v>42644</c:v>
                </c:pt>
                <c:pt idx="1402">
                  <c:v>42675</c:v>
                </c:pt>
                <c:pt idx="1403">
                  <c:v>42705</c:v>
                </c:pt>
                <c:pt idx="1404">
                  <c:v>42736</c:v>
                </c:pt>
                <c:pt idx="1405">
                  <c:v>42767</c:v>
                </c:pt>
                <c:pt idx="1406">
                  <c:v>42795</c:v>
                </c:pt>
                <c:pt idx="1407">
                  <c:v>42826</c:v>
                </c:pt>
                <c:pt idx="1408">
                  <c:v>42856</c:v>
                </c:pt>
                <c:pt idx="1409">
                  <c:v>42887</c:v>
                </c:pt>
                <c:pt idx="1410">
                  <c:v>42917</c:v>
                </c:pt>
                <c:pt idx="1411">
                  <c:v>42948</c:v>
                </c:pt>
                <c:pt idx="1412">
                  <c:v>42979</c:v>
                </c:pt>
                <c:pt idx="1413">
                  <c:v>43009</c:v>
                </c:pt>
                <c:pt idx="1414">
                  <c:v>43040</c:v>
                </c:pt>
                <c:pt idx="1415">
                  <c:v>43070</c:v>
                </c:pt>
                <c:pt idx="1416">
                  <c:v>43101</c:v>
                </c:pt>
                <c:pt idx="1417">
                  <c:v>43132</c:v>
                </c:pt>
                <c:pt idx="1418">
                  <c:v>43160</c:v>
                </c:pt>
                <c:pt idx="1419">
                  <c:v>43191</c:v>
                </c:pt>
                <c:pt idx="1420">
                  <c:v>43221</c:v>
                </c:pt>
                <c:pt idx="1421">
                  <c:v>43252</c:v>
                </c:pt>
                <c:pt idx="1422">
                  <c:v>43282</c:v>
                </c:pt>
                <c:pt idx="1423">
                  <c:v>43313</c:v>
                </c:pt>
                <c:pt idx="1424">
                  <c:v>43344</c:v>
                </c:pt>
                <c:pt idx="1425">
                  <c:v>43374</c:v>
                </c:pt>
                <c:pt idx="1426">
                  <c:v>43405</c:v>
                </c:pt>
                <c:pt idx="1427">
                  <c:v>43435</c:v>
                </c:pt>
                <c:pt idx="1428">
                  <c:v>43466</c:v>
                </c:pt>
                <c:pt idx="1429">
                  <c:v>43497</c:v>
                </c:pt>
                <c:pt idx="1430">
                  <c:v>43525</c:v>
                </c:pt>
                <c:pt idx="1431">
                  <c:v>43556</c:v>
                </c:pt>
                <c:pt idx="1432">
                  <c:v>43586</c:v>
                </c:pt>
                <c:pt idx="1433">
                  <c:v>43617</c:v>
                </c:pt>
                <c:pt idx="1434">
                  <c:v>43647</c:v>
                </c:pt>
                <c:pt idx="1435">
                  <c:v>43678</c:v>
                </c:pt>
                <c:pt idx="1436">
                  <c:v>43709</c:v>
                </c:pt>
                <c:pt idx="1437">
                  <c:v>43739</c:v>
                </c:pt>
                <c:pt idx="1438">
                  <c:v>43770</c:v>
                </c:pt>
                <c:pt idx="1439">
                  <c:v>43800</c:v>
                </c:pt>
                <c:pt idx="1440">
                  <c:v>43831</c:v>
                </c:pt>
                <c:pt idx="1441">
                  <c:v>43862</c:v>
                </c:pt>
                <c:pt idx="1442">
                  <c:v>43891</c:v>
                </c:pt>
                <c:pt idx="1443">
                  <c:v>43922</c:v>
                </c:pt>
                <c:pt idx="1444">
                  <c:v>43952</c:v>
                </c:pt>
                <c:pt idx="1445">
                  <c:v>43983</c:v>
                </c:pt>
                <c:pt idx="1446">
                  <c:v>44013</c:v>
                </c:pt>
                <c:pt idx="1447">
                  <c:v>44044</c:v>
                </c:pt>
                <c:pt idx="1448">
                  <c:v>44075</c:v>
                </c:pt>
                <c:pt idx="1449">
                  <c:v>44105</c:v>
                </c:pt>
                <c:pt idx="1450">
                  <c:v>44136</c:v>
                </c:pt>
                <c:pt idx="1451">
                  <c:v>44166</c:v>
                </c:pt>
                <c:pt idx="1452">
                  <c:v>44197</c:v>
                </c:pt>
                <c:pt idx="1453">
                  <c:v>44228</c:v>
                </c:pt>
                <c:pt idx="1454">
                  <c:v>44256</c:v>
                </c:pt>
                <c:pt idx="1455">
                  <c:v>44287</c:v>
                </c:pt>
                <c:pt idx="1456">
                  <c:v>44317</c:v>
                </c:pt>
                <c:pt idx="1457">
                  <c:v>44348</c:v>
                </c:pt>
                <c:pt idx="1458">
                  <c:v>44378</c:v>
                </c:pt>
                <c:pt idx="1459">
                  <c:v>44409</c:v>
                </c:pt>
                <c:pt idx="1460">
                  <c:v>44440</c:v>
                </c:pt>
                <c:pt idx="1461">
                  <c:v>44470</c:v>
                </c:pt>
                <c:pt idx="1462">
                  <c:v>44501</c:v>
                </c:pt>
                <c:pt idx="1463">
                  <c:v>44531</c:v>
                </c:pt>
                <c:pt idx="1464">
                  <c:v>44562</c:v>
                </c:pt>
                <c:pt idx="1465">
                  <c:v>44593</c:v>
                </c:pt>
                <c:pt idx="1466">
                  <c:v>44621</c:v>
                </c:pt>
                <c:pt idx="1467">
                  <c:v>44652</c:v>
                </c:pt>
                <c:pt idx="1468">
                  <c:v>44682</c:v>
                </c:pt>
                <c:pt idx="1469">
                  <c:v>44713</c:v>
                </c:pt>
                <c:pt idx="1470">
                  <c:v>44743</c:v>
                </c:pt>
                <c:pt idx="1471">
                  <c:v>44774</c:v>
                </c:pt>
                <c:pt idx="1472">
                  <c:v>44805</c:v>
                </c:pt>
                <c:pt idx="1473">
                  <c:v>44835</c:v>
                </c:pt>
                <c:pt idx="1474">
                  <c:v>44866</c:v>
                </c:pt>
                <c:pt idx="1475">
                  <c:v>44896</c:v>
                </c:pt>
              </c:numCache>
            </c:numRef>
          </c:xVal>
          <c:yVal>
            <c:numRef>
              <c:f>'Plot Calculator'!$G$23:$G$1498</c:f>
              <c:numCache>
                <c:formatCode>General</c:formatCode>
                <c:ptCount val="1476"/>
                <c:pt idx="0">
                  <c:v>11.017060367454068</c:v>
                </c:pt>
                <c:pt idx="1">
                  <c:v>10.118110236220472</c:v>
                </c:pt>
                <c:pt idx="2">
                  <c:v>9.8162729658792642</c:v>
                </c:pt>
                <c:pt idx="3">
                  <c:v>9.5177165354330704</c:v>
                </c:pt>
                <c:pt idx="4">
                  <c:v>9.2191601049868765</c:v>
                </c:pt>
                <c:pt idx="5">
                  <c:v>9.5177165354330704</c:v>
                </c:pt>
                <c:pt idx="6">
                  <c:v>9.0190288713910753</c:v>
                </c:pt>
                <c:pt idx="7">
                  <c:v>9.2191601049868765</c:v>
                </c:pt>
                <c:pt idx="8">
                  <c:v>9.2191601049868765</c:v>
                </c:pt>
                <c:pt idx="9">
                  <c:v>9.1174540682414698</c:v>
                </c:pt>
                <c:pt idx="10">
                  <c:v>9.6194225721784772</c:v>
                </c:pt>
                <c:pt idx="11">
                  <c:v>10.518372703412073</c:v>
                </c:pt>
                <c:pt idx="12">
                  <c:v>10.039370078740157</c:v>
                </c:pt>
                <c:pt idx="13">
                  <c:v>9.4389763779527556</c:v>
                </c:pt>
                <c:pt idx="14">
                  <c:v>9.7408136482939618</c:v>
                </c:pt>
                <c:pt idx="15">
                  <c:v>9.0387139107611549</c:v>
                </c:pt>
                <c:pt idx="16">
                  <c:v>9.3405511811023612</c:v>
                </c:pt>
                <c:pt idx="17">
                  <c:v>9.2388451443569544</c:v>
                </c:pt>
                <c:pt idx="18">
                  <c:v>8.8385826771653537</c:v>
                </c:pt>
                <c:pt idx="19">
                  <c:v>9.0387139107611549</c:v>
                </c:pt>
                <c:pt idx="20">
                  <c:v>9.0387139107611549</c:v>
                </c:pt>
                <c:pt idx="21">
                  <c:v>9.4389763779527556</c:v>
                </c:pt>
                <c:pt idx="22">
                  <c:v>10.239501312335957</c:v>
                </c:pt>
                <c:pt idx="23">
                  <c:v>10.639763779527557</c:v>
                </c:pt>
                <c:pt idx="24">
                  <c:v>9.4389763779527556</c:v>
                </c:pt>
                <c:pt idx="25">
                  <c:v>10.039370078740157</c:v>
                </c:pt>
                <c:pt idx="26">
                  <c:v>9.4291338582677167</c:v>
                </c:pt>
                <c:pt idx="27">
                  <c:v>9.2290026246719155</c:v>
                </c:pt>
                <c:pt idx="28">
                  <c:v>9.0288713910761143</c:v>
                </c:pt>
                <c:pt idx="29">
                  <c:v>9.2290026246719155</c:v>
                </c:pt>
                <c:pt idx="30">
                  <c:v>8.9173228346456686</c:v>
                </c:pt>
                <c:pt idx="31">
                  <c:v>9.015748031496063</c:v>
                </c:pt>
                <c:pt idx="32">
                  <c:v>8.7171916010498691</c:v>
                </c:pt>
                <c:pt idx="33">
                  <c:v>9.2158792650918642</c:v>
                </c:pt>
                <c:pt idx="34">
                  <c:v>10.50524934383202</c:v>
                </c:pt>
                <c:pt idx="35">
                  <c:v>10.104986876640419</c:v>
                </c:pt>
                <c:pt idx="36">
                  <c:v>9.8064304461942253</c:v>
                </c:pt>
                <c:pt idx="37">
                  <c:v>9.8064304461942253</c:v>
                </c:pt>
                <c:pt idx="38">
                  <c:v>9.2979002624671914</c:v>
                </c:pt>
                <c:pt idx="39">
                  <c:v>8.5958005249343827</c:v>
                </c:pt>
                <c:pt idx="40">
                  <c:v>8.8976377952755907</c:v>
                </c:pt>
                <c:pt idx="41">
                  <c:v>9.396325459317584</c:v>
                </c:pt>
                <c:pt idx="42">
                  <c:v>9.1863517060367439</c:v>
                </c:pt>
                <c:pt idx="43">
                  <c:v>9.2880577427821525</c:v>
                </c:pt>
                <c:pt idx="44">
                  <c:v>8.8877952755905518</c:v>
                </c:pt>
                <c:pt idx="45">
                  <c:v>9.2880577427821525</c:v>
                </c:pt>
                <c:pt idx="46">
                  <c:v>10.177165354330707</c:v>
                </c:pt>
                <c:pt idx="47">
                  <c:v>9.7769028871391068</c:v>
                </c:pt>
                <c:pt idx="48">
                  <c:v>10.275590551181102</c:v>
                </c:pt>
                <c:pt idx="49">
                  <c:v>11.778215223097112</c:v>
                </c:pt>
                <c:pt idx="50">
                  <c:v>9.5669291338582667</c:v>
                </c:pt>
                <c:pt idx="51">
                  <c:v>9.2683727034120729</c:v>
                </c:pt>
                <c:pt idx="52">
                  <c:v>8.8681102362204722</c:v>
                </c:pt>
                <c:pt idx="53">
                  <c:v>9.1666666666666661</c:v>
                </c:pt>
                <c:pt idx="54">
                  <c:v>9.4685039370078741</c:v>
                </c:pt>
                <c:pt idx="55">
                  <c:v>9.2683727034120729</c:v>
                </c:pt>
                <c:pt idx="56">
                  <c:v>9.0682414698162717</c:v>
                </c:pt>
                <c:pt idx="57">
                  <c:v>9.7375328083989494</c:v>
                </c:pt>
                <c:pt idx="58">
                  <c:v>10.216535433070865</c:v>
                </c:pt>
                <c:pt idx="59">
                  <c:v>11.118766404199473</c:v>
                </c:pt>
                <c:pt idx="60">
                  <c:v>10.616797900262467</c:v>
                </c:pt>
                <c:pt idx="61">
                  <c:v>10.518372703412073</c:v>
                </c:pt>
                <c:pt idx="62">
                  <c:v>10.318241469816272</c:v>
                </c:pt>
                <c:pt idx="63">
                  <c:v>9.7178477690288716</c:v>
                </c:pt>
                <c:pt idx="64">
                  <c:v>9.1174540682414698</c:v>
                </c:pt>
                <c:pt idx="65">
                  <c:v>8.9173228346456686</c:v>
                </c:pt>
                <c:pt idx="66">
                  <c:v>9.1174540682414698</c:v>
                </c:pt>
                <c:pt idx="67">
                  <c:v>9.2191601049868765</c:v>
                </c:pt>
                <c:pt idx="68">
                  <c:v>9.2191601049868765</c:v>
                </c:pt>
                <c:pt idx="69">
                  <c:v>9.419291338582676</c:v>
                </c:pt>
                <c:pt idx="70">
                  <c:v>9.8162729658792642</c:v>
                </c:pt>
                <c:pt idx="71">
                  <c:v>10.216535433070865</c:v>
                </c:pt>
                <c:pt idx="72">
                  <c:v>10.816929133858268</c:v>
                </c:pt>
                <c:pt idx="73">
                  <c:v>9.6194225721784772</c:v>
                </c:pt>
                <c:pt idx="74">
                  <c:v>9.3175853018372692</c:v>
                </c:pt>
                <c:pt idx="75">
                  <c:v>9.0190288713910753</c:v>
                </c:pt>
                <c:pt idx="76">
                  <c:v>9.3175853018372692</c:v>
                </c:pt>
                <c:pt idx="77">
                  <c:v>9.917979002624671</c:v>
                </c:pt>
                <c:pt idx="78">
                  <c:v>9.3175853018372692</c:v>
                </c:pt>
                <c:pt idx="79">
                  <c:v>8.9173228346456686</c:v>
                </c:pt>
                <c:pt idx="80">
                  <c:v>8.8188976377952759</c:v>
                </c:pt>
                <c:pt idx="81">
                  <c:v>9.1174540682414698</c:v>
                </c:pt>
                <c:pt idx="82">
                  <c:v>9.7178477690288716</c:v>
                </c:pt>
                <c:pt idx="83">
                  <c:v>9.917979002624671</c:v>
                </c:pt>
                <c:pt idx="84">
                  <c:v>10.416666666666666</c:v>
                </c:pt>
                <c:pt idx="85">
                  <c:v>9.8162729658792642</c:v>
                </c:pt>
                <c:pt idx="86">
                  <c:v>9.0190288713910753</c:v>
                </c:pt>
                <c:pt idx="87">
                  <c:v>9.3175853018372692</c:v>
                </c:pt>
                <c:pt idx="88">
                  <c:v>9.3175853018372692</c:v>
                </c:pt>
                <c:pt idx="89">
                  <c:v>9.5177165354330704</c:v>
                </c:pt>
                <c:pt idx="90">
                  <c:v>9.419291338582676</c:v>
                </c:pt>
                <c:pt idx="91">
                  <c:v>9.0190288713910753</c:v>
                </c:pt>
                <c:pt idx="92">
                  <c:v>9.0190288713910753</c:v>
                </c:pt>
                <c:pt idx="93">
                  <c:v>8.7171916010498691</c:v>
                </c:pt>
                <c:pt idx="94">
                  <c:v>9.1174540682414698</c:v>
                </c:pt>
                <c:pt idx="95">
                  <c:v>10.518372703412073</c:v>
                </c:pt>
                <c:pt idx="96">
                  <c:v>11.017060367454068</c:v>
                </c:pt>
                <c:pt idx="97">
                  <c:v>10.416666666666666</c:v>
                </c:pt>
                <c:pt idx="98">
                  <c:v>9.5177165354330704</c:v>
                </c:pt>
                <c:pt idx="99">
                  <c:v>9.1174540682414698</c:v>
                </c:pt>
                <c:pt idx="100">
                  <c:v>9.2191601049868765</c:v>
                </c:pt>
                <c:pt idx="101">
                  <c:v>9.419291338582676</c:v>
                </c:pt>
                <c:pt idx="102">
                  <c:v>9.419291338582676</c:v>
                </c:pt>
                <c:pt idx="103">
                  <c:v>9.3175853018372692</c:v>
                </c:pt>
                <c:pt idx="104">
                  <c:v>9.5177165354330704</c:v>
                </c:pt>
                <c:pt idx="105">
                  <c:v>9.2191601049868765</c:v>
                </c:pt>
                <c:pt idx="106">
                  <c:v>9.6194225721784772</c:v>
                </c:pt>
                <c:pt idx="107">
                  <c:v>10.616797900262467</c:v>
                </c:pt>
                <c:pt idx="108">
                  <c:v>10.498687664041995</c:v>
                </c:pt>
                <c:pt idx="109">
                  <c:v>10.396981627296588</c:v>
                </c:pt>
                <c:pt idx="110">
                  <c:v>9.4980314960629926</c:v>
                </c:pt>
                <c:pt idx="111">
                  <c:v>8.9993438320209957</c:v>
                </c:pt>
                <c:pt idx="112">
                  <c:v>8.9993438320209957</c:v>
                </c:pt>
                <c:pt idx="113">
                  <c:v>9.0977690288713902</c:v>
                </c:pt>
                <c:pt idx="114">
                  <c:v>9.2979002624671914</c:v>
                </c:pt>
                <c:pt idx="115">
                  <c:v>9.0977690288713902</c:v>
                </c:pt>
                <c:pt idx="116">
                  <c:v>9.4980314960629926</c:v>
                </c:pt>
                <c:pt idx="117">
                  <c:v>9.9967191601049876</c:v>
                </c:pt>
                <c:pt idx="118">
                  <c:v>10.597112860892388</c:v>
                </c:pt>
                <c:pt idx="119">
                  <c:v>10.196850393700787</c:v>
                </c:pt>
                <c:pt idx="120">
                  <c:v>10.718503937007872</c:v>
                </c:pt>
                <c:pt idx="121">
                  <c:v>9.8982939632545932</c:v>
                </c:pt>
                <c:pt idx="122">
                  <c:v>9.2979002624671914</c:v>
                </c:pt>
                <c:pt idx="123">
                  <c:v>9.6883202099737531</c:v>
                </c:pt>
                <c:pt idx="124">
                  <c:v>9.5898950131233587</c:v>
                </c:pt>
                <c:pt idx="125">
                  <c:v>9.3897637795275593</c:v>
                </c:pt>
                <c:pt idx="126">
                  <c:v>9.189632545931758</c:v>
                </c:pt>
                <c:pt idx="127">
                  <c:v>8.9895013123359586</c:v>
                </c:pt>
                <c:pt idx="128">
                  <c:v>8.9895013123359586</c:v>
                </c:pt>
                <c:pt idx="129">
                  <c:v>9.189632545931758</c:v>
                </c:pt>
                <c:pt idx="130">
                  <c:v>10.387139107611548</c:v>
                </c:pt>
                <c:pt idx="131">
                  <c:v>9.6883202099737531</c:v>
                </c:pt>
                <c:pt idx="132">
                  <c:v>10.387139107611548</c:v>
                </c:pt>
                <c:pt idx="133">
                  <c:v>9.8884514435695525</c:v>
                </c:pt>
                <c:pt idx="134">
                  <c:v>9.4881889763779519</c:v>
                </c:pt>
                <c:pt idx="135">
                  <c:v>8.9895013123359586</c:v>
                </c:pt>
                <c:pt idx="136">
                  <c:v>9.7867454068241475</c:v>
                </c:pt>
                <c:pt idx="137">
                  <c:v>9.3897637795275593</c:v>
                </c:pt>
                <c:pt idx="138">
                  <c:v>9.2782152230971118</c:v>
                </c:pt>
                <c:pt idx="139">
                  <c:v>8.8779527559055111</c:v>
                </c:pt>
                <c:pt idx="140">
                  <c:v>8.7795275590551185</c:v>
                </c:pt>
                <c:pt idx="141">
                  <c:v>9.3799212598425186</c:v>
                </c:pt>
                <c:pt idx="142">
                  <c:v>9.7769028871391068</c:v>
                </c:pt>
                <c:pt idx="143">
                  <c:v>9.478346456692913</c:v>
                </c:pt>
                <c:pt idx="144">
                  <c:v>10.377296587926509</c:v>
                </c:pt>
                <c:pt idx="145">
                  <c:v>9.5800524934383198</c:v>
                </c:pt>
                <c:pt idx="146">
                  <c:v>9.3700787401574797</c:v>
                </c:pt>
                <c:pt idx="147">
                  <c:v>9.6686351706036735</c:v>
                </c:pt>
                <c:pt idx="148">
                  <c:v>9.2683727034120729</c:v>
                </c:pt>
                <c:pt idx="149">
                  <c:v>9.2683727034120729</c:v>
                </c:pt>
                <c:pt idx="150">
                  <c:v>9.560367454068242</c:v>
                </c:pt>
                <c:pt idx="151">
                  <c:v>9.3602362204724407</c:v>
                </c:pt>
                <c:pt idx="152">
                  <c:v>8.9599737532808383</c:v>
                </c:pt>
                <c:pt idx="153">
                  <c:v>8.9599737532808383</c:v>
                </c:pt>
                <c:pt idx="154">
                  <c:v>9.7473753280839901</c:v>
                </c:pt>
                <c:pt idx="155">
                  <c:v>11.148293963254593</c:v>
                </c:pt>
                <c:pt idx="156">
                  <c:v>9.8490813648293951</c:v>
                </c:pt>
                <c:pt idx="157">
                  <c:v>9.2486876640419933</c:v>
                </c:pt>
                <c:pt idx="158">
                  <c:v>9.3405511811023612</c:v>
                </c:pt>
                <c:pt idx="159">
                  <c:v>9.7375328083989494</c:v>
                </c:pt>
                <c:pt idx="160">
                  <c:v>8.9402887139107605</c:v>
                </c:pt>
                <c:pt idx="161">
                  <c:v>9.2388451443569544</c:v>
                </c:pt>
                <c:pt idx="162">
                  <c:v>9.3307086614173222</c:v>
                </c:pt>
                <c:pt idx="163">
                  <c:v>9.3307086614173222</c:v>
                </c:pt>
                <c:pt idx="164">
                  <c:v>9.9278215223097099</c:v>
                </c:pt>
                <c:pt idx="165">
                  <c:v>9.130577427821521</c:v>
                </c:pt>
                <c:pt idx="166">
                  <c:v>10.918635170603674</c:v>
                </c:pt>
                <c:pt idx="167">
                  <c:v>10.518372703412073</c:v>
                </c:pt>
                <c:pt idx="168">
                  <c:v>11.420603674540681</c:v>
                </c:pt>
                <c:pt idx="169">
                  <c:v>9.6194225721784772</c:v>
                </c:pt>
                <c:pt idx="170">
                  <c:v>9.7047244094488185</c:v>
                </c:pt>
                <c:pt idx="171">
                  <c:v>9.7047244094488185</c:v>
                </c:pt>
                <c:pt idx="172">
                  <c:v>9.4061679790026247</c:v>
                </c:pt>
                <c:pt idx="173">
                  <c:v>9.3077427821522303</c:v>
                </c:pt>
                <c:pt idx="174">
                  <c:v>9.1961942257217846</c:v>
                </c:pt>
                <c:pt idx="175">
                  <c:v>9.396325459317584</c:v>
                </c:pt>
                <c:pt idx="176">
                  <c:v>9.1961942257217846</c:v>
                </c:pt>
                <c:pt idx="177">
                  <c:v>9.7965879265091864</c:v>
                </c:pt>
                <c:pt idx="178">
                  <c:v>9.4881889763779519</c:v>
                </c:pt>
                <c:pt idx="179">
                  <c:v>9.9868766404199469</c:v>
                </c:pt>
                <c:pt idx="180">
                  <c:v>10.387139107611548</c:v>
                </c:pt>
                <c:pt idx="181">
                  <c:v>9.8162729658792642</c:v>
                </c:pt>
                <c:pt idx="182">
                  <c:v>9.6194225721784772</c:v>
                </c:pt>
                <c:pt idx="183">
                  <c:v>9.917979002624671</c:v>
                </c:pt>
                <c:pt idx="184">
                  <c:v>9.7178477690288716</c:v>
                </c:pt>
                <c:pt idx="185">
                  <c:v>9.3175853018372692</c:v>
                </c:pt>
                <c:pt idx="186">
                  <c:v>9.3175853018372692</c:v>
                </c:pt>
                <c:pt idx="187">
                  <c:v>9.0190288713910753</c:v>
                </c:pt>
                <c:pt idx="188">
                  <c:v>9.2191601049868765</c:v>
                </c:pt>
                <c:pt idx="189">
                  <c:v>8.9173228346456686</c:v>
                </c:pt>
                <c:pt idx="190">
                  <c:v>10.616797900262467</c:v>
                </c:pt>
                <c:pt idx="191">
                  <c:v>11.017060367454068</c:v>
                </c:pt>
                <c:pt idx="192">
                  <c:v>11.056430446194225</c:v>
                </c:pt>
                <c:pt idx="193">
                  <c:v>10.15748031496063</c:v>
                </c:pt>
                <c:pt idx="194">
                  <c:v>9.757217847769029</c:v>
                </c:pt>
                <c:pt idx="195">
                  <c:v>9.3569553805774266</c:v>
                </c:pt>
                <c:pt idx="196">
                  <c:v>9.1568241469816272</c:v>
                </c:pt>
                <c:pt idx="197">
                  <c:v>9.6555118110236222</c:v>
                </c:pt>
                <c:pt idx="198">
                  <c:v>9.5570866141732278</c:v>
                </c:pt>
                <c:pt idx="199">
                  <c:v>9.4586614173228334</c:v>
                </c:pt>
                <c:pt idx="200">
                  <c:v>8.8582677165354333</c:v>
                </c:pt>
                <c:pt idx="201">
                  <c:v>9.1174540682414698</c:v>
                </c:pt>
                <c:pt idx="202">
                  <c:v>10.616797900262467</c:v>
                </c:pt>
                <c:pt idx="203">
                  <c:v>11.217191601049869</c:v>
                </c:pt>
                <c:pt idx="204">
                  <c:v>10.216535433070865</c:v>
                </c:pt>
                <c:pt idx="205">
                  <c:v>9.8162729658792642</c:v>
                </c:pt>
                <c:pt idx="206">
                  <c:v>9.2191601049868765</c:v>
                </c:pt>
                <c:pt idx="207">
                  <c:v>8.8188976377952759</c:v>
                </c:pt>
                <c:pt idx="208">
                  <c:v>8.7171916010498691</c:v>
                </c:pt>
                <c:pt idx="209">
                  <c:v>9.3175853018372692</c:v>
                </c:pt>
                <c:pt idx="210">
                  <c:v>9.5177165354330704</c:v>
                </c:pt>
                <c:pt idx="211">
                  <c:v>9.5177165354330704</c:v>
                </c:pt>
                <c:pt idx="212">
                  <c:v>9.419291338582676</c:v>
                </c:pt>
                <c:pt idx="213">
                  <c:v>9.1174540682414698</c:v>
                </c:pt>
                <c:pt idx="214">
                  <c:v>9.6194225721784772</c:v>
                </c:pt>
                <c:pt idx="215">
                  <c:v>10.816929133858268</c:v>
                </c:pt>
                <c:pt idx="216">
                  <c:v>10.318241469816272</c:v>
                </c:pt>
                <c:pt idx="217">
                  <c:v>10.216535433070865</c:v>
                </c:pt>
                <c:pt idx="218">
                  <c:v>9.7178477690288716</c:v>
                </c:pt>
                <c:pt idx="219">
                  <c:v>9.8162729658792642</c:v>
                </c:pt>
                <c:pt idx="220">
                  <c:v>9.2191601049868765</c:v>
                </c:pt>
                <c:pt idx="221">
                  <c:v>9.419291338582676</c:v>
                </c:pt>
                <c:pt idx="222">
                  <c:v>9.5177165354330704</c:v>
                </c:pt>
                <c:pt idx="223">
                  <c:v>9.3175853018372692</c:v>
                </c:pt>
                <c:pt idx="224">
                  <c:v>9.5177165354330704</c:v>
                </c:pt>
                <c:pt idx="225">
                  <c:v>9.6194225721784772</c:v>
                </c:pt>
                <c:pt idx="226">
                  <c:v>10.518372703412073</c:v>
                </c:pt>
                <c:pt idx="227">
                  <c:v>10.816929133858268</c:v>
                </c:pt>
                <c:pt idx="228">
                  <c:v>10.816929133858268</c:v>
                </c:pt>
                <c:pt idx="229">
                  <c:v>10.118110236220472</c:v>
                </c:pt>
                <c:pt idx="230">
                  <c:v>9.8162729658792642</c:v>
                </c:pt>
                <c:pt idx="231">
                  <c:v>9.5177165354330704</c:v>
                </c:pt>
                <c:pt idx="232">
                  <c:v>9.419291338582676</c:v>
                </c:pt>
                <c:pt idx="233">
                  <c:v>9.0190288713910753</c:v>
                </c:pt>
                <c:pt idx="234">
                  <c:v>9.2191601049868765</c:v>
                </c:pt>
                <c:pt idx="235">
                  <c:v>9.0190288713910753</c:v>
                </c:pt>
                <c:pt idx="236">
                  <c:v>9.1174540682414698</c:v>
                </c:pt>
                <c:pt idx="237">
                  <c:v>9.0190288713910753</c:v>
                </c:pt>
                <c:pt idx="238">
                  <c:v>9.3175853018372692</c:v>
                </c:pt>
                <c:pt idx="239">
                  <c:v>10.118110236220472</c:v>
                </c:pt>
                <c:pt idx="240">
                  <c:v>9.419291338582676</c:v>
                </c:pt>
                <c:pt idx="241">
                  <c:v>9.1174540682414698</c:v>
                </c:pt>
                <c:pt idx="242">
                  <c:v>9.2191601049868765</c:v>
                </c:pt>
                <c:pt idx="243">
                  <c:v>8.7171916010498691</c:v>
                </c:pt>
                <c:pt idx="244">
                  <c:v>9.2191601049868765</c:v>
                </c:pt>
                <c:pt idx="245">
                  <c:v>9.1174540682414698</c:v>
                </c:pt>
                <c:pt idx="246">
                  <c:v>9.2191601049868765</c:v>
                </c:pt>
                <c:pt idx="247">
                  <c:v>9.1174540682414698</c:v>
                </c:pt>
                <c:pt idx="248">
                  <c:v>9.8162729658792642</c:v>
                </c:pt>
                <c:pt idx="249">
                  <c:v>9.3175853018372692</c:v>
                </c:pt>
                <c:pt idx="250">
                  <c:v>10.518372703412073</c:v>
                </c:pt>
                <c:pt idx="251">
                  <c:v>11.118766404199473</c:v>
                </c:pt>
                <c:pt idx="252">
                  <c:v>10.518372703412073</c:v>
                </c:pt>
                <c:pt idx="253">
                  <c:v>9.2191601049868765</c:v>
                </c:pt>
                <c:pt idx="254">
                  <c:v>9.5177165354330704</c:v>
                </c:pt>
                <c:pt idx="255">
                  <c:v>8.9173228346456686</c:v>
                </c:pt>
                <c:pt idx="256">
                  <c:v>9.0190288713910753</c:v>
                </c:pt>
                <c:pt idx="257">
                  <c:v>9.3175853018372692</c:v>
                </c:pt>
                <c:pt idx="258">
                  <c:v>9.2191601049868765</c:v>
                </c:pt>
                <c:pt idx="259">
                  <c:v>9.2979002624671914</c:v>
                </c:pt>
                <c:pt idx="260">
                  <c:v>9.0977690288713902</c:v>
                </c:pt>
                <c:pt idx="261">
                  <c:v>9.3996062992125982</c:v>
                </c:pt>
                <c:pt idx="262">
                  <c:v>10.396981627296588</c:v>
                </c:pt>
                <c:pt idx="263">
                  <c:v>9.8884514435695525</c:v>
                </c:pt>
                <c:pt idx="264">
                  <c:v>9.6784776902887142</c:v>
                </c:pt>
                <c:pt idx="265">
                  <c:v>10.278871391076114</c:v>
                </c:pt>
                <c:pt idx="266">
                  <c:v>9.5800524934383198</c:v>
                </c:pt>
                <c:pt idx="267">
                  <c:v>9.0780839895013123</c:v>
                </c:pt>
                <c:pt idx="268">
                  <c:v>9.0780839895013123</c:v>
                </c:pt>
                <c:pt idx="269">
                  <c:v>9.3799212598425186</c:v>
                </c:pt>
                <c:pt idx="270">
                  <c:v>9.1797900262467191</c:v>
                </c:pt>
                <c:pt idx="271">
                  <c:v>9.3799212598425186</c:v>
                </c:pt>
                <c:pt idx="272">
                  <c:v>9.2782152230971118</c:v>
                </c:pt>
                <c:pt idx="273">
                  <c:v>8.8779527559055111</c:v>
                </c:pt>
                <c:pt idx="274">
                  <c:v>10.078740157480315</c:v>
                </c:pt>
                <c:pt idx="275">
                  <c:v>9.977034120734908</c:v>
                </c:pt>
                <c:pt idx="276">
                  <c:v>10.669291338582676</c:v>
                </c:pt>
                <c:pt idx="277">
                  <c:v>9.0682414698162717</c:v>
                </c:pt>
                <c:pt idx="278">
                  <c:v>9.4685039370078741</c:v>
                </c:pt>
                <c:pt idx="279">
                  <c:v>9.5702099737532791</c:v>
                </c:pt>
                <c:pt idx="280">
                  <c:v>9.5702099737532791</c:v>
                </c:pt>
                <c:pt idx="281">
                  <c:v>9.2683727034120729</c:v>
                </c:pt>
                <c:pt idx="282">
                  <c:v>9.0682414698162717</c:v>
                </c:pt>
                <c:pt idx="283">
                  <c:v>9.3700787401574797</c:v>
                </c:pt>
                <c:pt idx="284">
                  <c:v>9.0682414698162717</c:v>
                </c:pt>
                <c:pt idx="285">
                  <c:v>9.3700787401574797</c:v>
                </c:pt>
                <c:pt idx="286">
                  <c:v>9.4685039370078741</c:v>
                </c:pt>
                <c:pt idx="287">
                  <c:v>10.469160104986875</c:v>
                </c:pt>
                <c:pt idx="288">
                  <c:v>10.059055118110235</c:v>
                </c:pt>
                <c:pt idx="289">
                  <c:v>9.858923884514434</c:v>
                </c:pt>
                <c:pt idx="290">
                  <c:v>8.8582677165354333</c:v>
                </c:pt>
                <c:pt idx="291">
                  <c:v>8.6581364829396321</c:v>
                </c:pt>
                <c:pt idx="292">
                  <c:v>9.0583989501312328</c:v>
                </c:pt>
                <c:pt idx="293">
                  <c:v>9.1601049868766395</c:v>
                </c:pt>
                <c:pt idx="294">
                  <c:v>9.0583989501312328</c:v>
                </c:pt>
                <c:pt idx="295">
                  <c:v>8.4580052493438309</c:v>
                </c:pt>
                <c:pt idx="296">
                  <c:v>8.7598425196850389</c:v>
                </c:pt>
                <c:pt idx="297">
                  <c:v>10.55774278215223</c:v>
                </c:pt>
                <c:pt idx="298">
                  <c:v>9.757217847769029</c:v>
                </c:pt>
                <c:pt idx="299">
                  <c:v>10.357611548556431</c:v>
                </c:pt>
                <c:pt idx="300">
                  <c:v>10.049212598425196</c:v>
                </c:pt>
                <c:pt idx="301">
                  <c:v>10.049212598425196</c:v>
                </c:pt>
                <c:pt idx="302">
                  <c:v>8.9501312335958012</c:v>
                </c:pt>
                <c:pt idx="303">
                  <c:v>9.2486876640419933</c:v>
                </c:pt>
                <c:pt idx="304">
                  <c:v>9.3503937007874018</c:v>
                </c:pt>
                <c:pt idx="305">
                  <c:v>9.4488188976377945</c:v>
                </c:pt>
                <c:pt idx="306">
                  <c:v>10.049212598425196</c:v>
                </c:pt>
                <c:pt idx="307">
                  <c:v>9.6489501312335939</c:v>
                </c:pt>
                <c:pt idx="308">
                  <c:v>9.1502624671916006</c:v>
                </c:pt>
                <c:pt idx="309">
                  <c:v>9.0485564304461938</c:v>
                </c:pt>
                <c:pt idx="310">
                  <c:v>9.6489501312335939</c:v>
                </c:pt>
                <c:pt idx="311">
                  <c:v>10.449475065616797</c:v>
                </c:pt>
                <c:pt idx="312">
                  <c:v>10.659448818897637</c:v>
                </c:pt>
                <c:pt idx="313">
                  <c:v>10.059055118110235</c:v>
                </c:pt>
                <c:pt idx="314">
                  <c:v>9.4586614173228334</c:v>
                </c:pt>
                <c:pt idx="315">
                  <c:v>9.258530183727034</c:v>
                </c:pt>
                <c:pt idx="316">
                  <c:v>9.3602362204724407</c:v>
                </c:pt>
                <c:pt idx="317">
                  <c:v>9.258530183727034</c:v>
                </c:pt>
                <c:pt idx="318">
                  <c:v>9.258530183727034</c:v>
                </c:pt>
                <c:pt idx="319">
                  <c:v>9.3602362204724407</c:v>
                </c:pt>
                <c:pt idx="320">
                  <c:v>8.9599737532808383</c:v>
                </c:pt>
                <c:pt idx="321">
                  <c:v>9.3602362204724407</c:v>
                </c:pt>
                <c:pt idx="322">
                  <c:v>10.498687664041995</c:v>
                </c:pt>
                <c:pt idx="323">
                  <c:v>9.858923884514434</c:v>
                </c:pt>
                <c:pt idx="324">
                  <c:v>10.049212598425196</c:v>
                </c:pt>
                <c:pt idx="325">
                  <c:v>10.649606299212598</c:v>
                </c:pt>
                <c:pt idx="326">
                  <c:v>9.6489501312335939</c:v>
                </c:pt>
                <c:pt idx="327">
                  <c:v>9.7473753280839901</c:v>
                </c:pt>
                <c:pt idx="328">
                  <c:v>9.5505249343832013</c:v>
                </c:pt>
                <c:pt idx="329">
                  <c:v>9.4488188976377945</c:v>
                </c:pt>
                <c:pt idx="330">
                  <c:v>9.2486876640419933</c:v>
                </c:pt>
                <c:pt idx="331">
                  <c:v>9.4488188976377945</c:v>
                </c:pt>
                <c:pt idx="332">
                  <c:v>9.3503937007874018</c:v>
                </c:pt>
                <c:pt idx="333">
                  <c:v>9.4488188976377945</c:v>
                </c:pt>
                <c:pt idx="334">
                  <c:v>10.049212598425196</c:v>
                </c:pt>
                <c:pt idx="335">
                  <c:v>10.249343832020998</c:v>
                </c:pt>
                <c:pt idx="336">
                  <c:v>9.8162729658792642</c:v>
                </c:pt>
                <c:pt idx="337">
                  <c:v>9.7178477690288716</c:v>
                </c:pt>
                <c:pt idx="338">
                  <c:v>10.216535433070865</c:v>
                </c:pt>
                <c:pt idx="339">
                  <c:v>9.5177165354330704</c:v>
                </c:pt>
                <c:pt idx="340">
                  <c:v>9.3175853018372692</c:v>
                </c:pt>
                <c:pt idx="341">
                  <c:v>9.3175853018372692</c:v>
                </c:pt>
                <c:pt idx="342">
                  <c:v>8.9173228346456686</c:v>
                </c:pt>
                <c:pt idx="343">
                  <c:v>9.1174540682414698</c:v>
                </c:pt>
                <c:pt idx="344">
                  <c:v>9.0879265091863513</c:v>
                </c:pt>
                <c:pt idx="345">
                  <c:v>9.5898950131233587</c:v>
                </c:pt>
                <c:pt idx="346">
                  <c:v>10.088582677165354</c:v>
                </c:pt>
                <c:pt idx="347">
                  <c:v>10.787401574803148</c:v>
                </c:pt>
                <c:pt idx="348">
                  <c:v>10.196850393700787</c:v>
                </c:pt>
                <c:pt idx="349">
                  <c:v>8.8976377952755907</c:v>
                </c:pt>
                <c:pt idx="350">
                  <c:v>9.0977690288713902</c:v>
                </c:pt>
                <c:pt idx="351">
                  <c:v>9.2979002624671914</c:v>
                </c:pt>
                <c:pt idx="352">
                  <c:v>9.0977690288713902</c:v>
                </c:pt>
                <c:pt idx="353">
                  <c:v>9.5997375328083994</c:v>
                </c:pt>
                <c:pt idx="354">
                  <c:v>9.3996062992125982</c:v>
                </c:pt>
                <c:pt idx="355">
                  <c:v>9.0977690288713902</c:v>
                </c:pt>
                <c:pt idx="356">
                  <c:v>8.9993438320209957</c:v>
                </c:pt>
                <c:pt idx="357">
                  <c:v>8.9993438320209957</c:v>
                </c:pt>
                <c:pt idx="358">
                  <c:v>8.6975065616797895</c:v>
                </c:pt>
                <c:pt idx="359">
                  <c:v>9.5997375328083994</c:v>
                </c:pt>
                <c:pt idx="360">
                  <c:v>9.6194225721784772</c:v>
                </c:pt>
                <c:pt idx="361">
                  <c:v>10.118110236220472</c:v>
                </c:pt>
                <c:pt idx="362">
                  <c:v>9.1174540682414698</c:v>
                </c:pt>
                <c:pt idx="363">
                  <c:v>9.419291338582676</c:v>
                </c:pt>
                <c:pt idx="364">
                  <c:v>9.6194225721784772</c:v>
                </c:pt>
                <c:pt idx="365">
                  <c:v>9.3175853018372692</c:v>
                </c:pt>
                <c:pt idx="366">
                  <c:v>9.7178477690288716</c:v>
                </c:pt>
                <c:pt idx="367">
                  <c:v>9.3175853018372692</c:v>
                </c:pt>
                <c:pt idx="368">
                  <c:v>9.7178477690288716</c:v>
                </c:pt>
                <c:pt idx="369">
                  <c:v>9.2191601049868765</c:v>
                </c:pt>
                <c:pt idx="370">
                  <c:v>10.416666666666666</c:v>
                </c:pt>
                <c:pt idx="371">
                  <c:v>10.118110236220472</c:v>
                </c:pt>
                <c:pt idx="372">
                  <c:v>10.15748031496063</c:v>
                </c:pt>
                <c:pt idx="373">
                  <c:v>10.15748031496063</c:v>
                </c:pt>
                <c:pt idx="374">
                  <c:v>9.1601049868766395</c:v>
                </c:pt>
                <c:pt idx="375">
                  <c:v>9.560367454068242</c:v>
                </c:pt>
                <c:pt idx="376">
                  <c:v>9.258530183727034</c:v>
                </c:pt>
                <c:pt idx="377">
                  <c:v>9.258530183727034</c:v>
                </c:pt>
                <c:pt idx="378">
                  <c:v>9.560367454068242</c:v>
                </c:pt>
                <c:pt idx="379">
                  <c:v>9.3602362204724407</c:v>
                </c:pt>
                <c:pt idx="380">
                  <c:v>9.4586614173228334</c:v>
                </c:pt>
                <c:pt idx="381">
                  <c:v>9.3602362204724407</c:v>
                </c:pt>
                <c:pt idx="382">
                  <c:v>9.7178477690288716</c:v>
                </c:pt>
                <c:pt idx="383">
                  <c:v>10.62007874015748</c:v>
                </c:pt>
                <c:pt idx="384">
                  <c:v>10.41010498687664</c:v>
                </c:pt>
                <c:pt idx="385">
                  <c:v>10.108267716535432</c:v>
                </c:pt>
                <c:pt idx="386">
                  <c:v>9.9081364829396321</c:v>
                </c:pt>
                <c:pt idx="387">
                  <c:v>10.108267716535432</c:v>
                </c:pt>
                <c:pt idx="388">
                  <c:v>9.7080052493438309</c:v>
                </c:pt>
                <c:pt idx="389">
                  <c:v>9.2093175853018359</c:v>
                </c:pt>
                <c:pt idx="390">
                  <c:v>9.5111548556430439</c:v>
                </c:pt>
                <c:pt idx="391">
                  <c:v>9.5111548556430439</c:v>
                </c:pt>
                <c:pt idx="392">
                  <c:v>9.0091863517060364</c:v>
                </c:pt>
                <c:pt idx="393">
                  <c:v>9.2093175853018359</c:v>
                </c:pt>
                <c:pt idx="394">
                  <c:v>10.41010498687664</c:v>
                </c:pt>
                <c:pt idx="395">
                  <c:v>11.108923884514436</c:v>
                </c:pt>
                <c:pt idx="396">
                  <c:v>10.41010498687664</c:v>
                </c:pt>
                <c:pt idx="397">
                  <c:v>9.6095800524934365</c:v>
                </c:pt>
                <c:pt idx="398">
                  <c:v>9.9081364829396321</c:v>
                </c:pt>
                <c:pt idx="399">
                  <c:v>8.8090551181102352</c:v>
                </c:pt>
                <c:pt idx="400">
                  <c:v>9.4094488188976371</c:v>
                </c:pt>
                <c:pt idx="401">
                  <c:v>9.6095800524934365</c:v>
                </c:pt>
                <c:pt idx="402">
                  <c:v>9.3110236220472444</c:v>
                </c:pt>
                <c:pt idx="403">
                  <c:v>9.1108923884514432</c:v>
                </c:pt>
                <c:pt idx="404">
                  <c:v>10.108267716535432</c:v>
                </c:pt>
                <c:pt idx="405">
                  <c:v>9.8097112860892395</c:v>
                </c:pt>
                <c:pt idx="406">
                  <c:v>9.5111548556430439</c:v>
                </c:pt>
                <c:pt idx="407">
                  <c:v>11.610892388451443</c:v>
                </c:pt>
                <c:pt idx="408">
                  <c:v>10.485564304461942</c:v>
                </c:pt>
                <c:pt idx="409">
                  <c:v>9.4881889763779519</c:v>
                </c:pt>
                <c:pt idx="410">
                  <c:v>9.2880577427821525</c:v>
                </c:pt>
                <c:pt idx="411">
                  <c:v>9.0879265091863513</c:v>
                </c:pt>
                <c:pt idx="412">
                  <c:v>9.4881889763779519</c:v>
                </c:pt>
                <c:pt idx="413">
                  <c:v>9.4881889763779519</c:v>
                </c:pt>
                <c:pt idx="414">
                  <c:v>9.3864829396325469</c:v>
                </c:pt>
                <c:pt idx="415">
                  <c:v>9.3864829396325469</c:v>
                </c:pt>
                <c:pt idx="416">
                  <c:v>9.3864829396325469</c:v>
                </c:pt>
                <c:pt idx="417">
                  <c:v>9.4881889763779519</c:v>
                </c:pt>
                <c:pt idx="418">
                  <c:v>10.08530183727034</c:v>
                </c:pt>
                <c:pt idx="419">
                  <c:v>10.285433070866141</c:v>
                </c:pt>
                <c:pt idx="420">
                  <c:v>10.426509186351705</c:v>
                </c:pt>
                <c:pt idx="421">
                  <c:v>10.226377952755906</c:v>
                </c:pt>
                <c:pt idx="422">
                  <c:v>10.528215223097112</c:v>
                </c:pt>
                <c:pt idx="423">
                  <c:v>9.5275590551181093</c:v>
                </c:pt>
                <c:pt idx="424">
                  <c:v>9.2290026246719155</c:v>
                </c:pt>
                <c:pt idx="425">
                  <c:v>9.2290026246719155</c:v>
                </c:pt>
                <c:pt idx="426">
                  <c:v>9.8293963254593173</c:v>
                </c:pt>
                <c:pt idx="427">
                  <c:v>9.7276902887139105</c:v>
                </c:pt>
                <c:pt idx="428">
                  <c:v>10.328083989501312</c:v>
                </c:pt>
                <c:pt idx="429">
                  <c:v>10.026246719160104</c:v>
                </c:pt>
                <c:pt idx="430">
                  <c:v>9.4291338582677167</c:v>
                </c:pt>
                <c:pt idx="431">
                  <c:v>10.826771653543306</c:v>
                </c:pt>
                <c:pt idx="432">
                  <c:v>10.708661417322833</c:v>
                </c:pt>
                <c:pt idx="433">
                  <c:v>10.20997375328084</c:v>
                </c:pt>
                <c:pt idx="434">
                  <c:v>9.5078740157480315</c:v>
                </c:pt>
                <c:pt idx="435">
                  <c:v>9.4094488188976371</c:v>
                </c:pt>
                <c:pt idx="436">
                  <c:v>9.2093175853018359</c:v>
                </c:pt>
                <c:pt idx="437">
                  <c:v>9.6095800524934365</c:v>
                </c:pt>
                <c:pt idx="438">
                  <c:v>9.6095800524934365</c:v>
                </c:pt>
                <c:pt idx="439">
                  <c:v>9.2093175853018359</c:v>
                </c:pt>
                <c:pt idx="440">
                  <c:v>9.5078740157480315</c:v>
                </c:pt>
                <c:pt idx="441">
                  <c:v>9.5078740157480315</c:v>
                </c:pt>
                <c:pt idx="442">
                  <c:v>9.0091863517060364</c:v>
                </c:pt>
                <c:pt idx="443">
                  <c:v>10.009842519685039</c:v>
                </c:pt>
                <c:pt idx="444">
                  <c:v>9.7965879265091864</c:v>
                </c:pt>
                <c:pt idx="445">
                  <c:v>10.797244094488189</c:v>
                </c:pt>
                <c:pt idx="446">
                  <c:v>9.4947506561679784</c:v>
                </c:pt>
                <c:pt idx="447">
                  <c:v>10.69553805774278</c:v>
                </c:pt>
                <c:pt idx="448">
                  <c:v>9.396325459317584</c:v>
                </c:pt>
                <c:pt idx="449">
                  <c:v>9.5964566929133852</c:v>
                </c:pt>
                <c:pt idx="450">
                  <c:v>9.1961942257217846</c:v>
                </c:pt>
                <c:pt idx="451">
                  <c:v>8.8976377952755907</c:v>
                </c:pt>
                <c:pt idx="452">
                  <c:v>8.7959317585301839</c:v>
                </c:pt>
                <c:pt idx="453">
                  <c:v>9.0977690288713902</c:v>
                </c:pt>
                <c:pt idx="454">
                  <c:v>10.797244094488189</c:v>
                </c:pt>
                <c:pt idx="455">
                  <c:v>10.597112860892388</c:v>
                </c:pt>
                <c:pt idx="456">
                  <c:v>10.396981627296588</c:v>
                </c:pt>
                <c:pt idx="457">
                  <c:v>10.29527559055118</c:v>
                </c:pt>
                <c:pt idx="458">
                  <c:v>10.69553805774278</c:v>
                </c:pt>
                <c:pt idx="459">
                  <c:v>8.6975065616797895</c:v>
                </c:pt>
                <c:pt idx="460">
                  <c:v>8.9960629921259834</c:v>
                </c:pt>
                <c:pt idx="461">
                  <c:v>9.2979002624671914</c:v>
                </c:pt>
                <c:pt idx="462">
                  <c:v>9.5964566929133852</c:v>
                </c:pt>
                <c:pt idx="463">
                  <c:v>9.0977690288713902</c:v>
                </c:pt>
                <c:pt idx="464">
                  <c:v>9.1961942257217846</c:v>
                </c:pt>
                <c:pt idx="465">
                  <c:v>8.8976377952755907</c:v>
                </c:pt>
                <c:pt idx="466">
                  <c:v>9.396325459317584</c:v>
                </c:pt>
                <c:pt idx="467">
                  <c:v>9.396325459317584</c:v>
                </c:pt>
                <c:pt idx="468">
                  <c:v>10.216535433070865</c:v>
                </c:pt>
                <c:pt idx="469">
                  <c:v>10.216535433070865</c:v>
                </c:pt>
                <c:pt idx="470">
                  <c:v>9.2191601049868765</c:v>
                </c:pt>
                <c:pt idx="471">
                  <c:v>9.1174540682414698</c:v>
                </c:pt>
                <c:pt idx="472">
                  <c:v>9.1174540682414698</c:v>
                </c:pt>
                <c:pt idx="473">
                  <c:v>9.3175853018372692</c:v>
                </c:pt>
                <c:pt idx="474">
                  <c:v>9.3175853018372692</c:v>
                </c:pt>
                <c:pt idx="475">
                  <c:v>9.2191601049868765</c:v>
                </c:pt>
                <c:pt idx="476">
                  <c:v>9.2191601049868765</c:v>
                </c:pt>
                <c:pt idx="477">
                  <c:v>9.0190288713910753</c:v>
                </c:pt>
                <c:pt idx="478">
                  <c:v>9.8162729658792642</c:v>
                </c:pt>
                <c:pt idx="479">
                  <c:v>11.017060367454068</c:v>
                </c:pt>
                <c:pt idx="480">
                  <c:v>10.616797900262467</c:v>
                </c:pt>
                <c:pt idx="481">
                  <c:v>10.718503937007872</c:v>
                </c:pt>
                <c:pt idx="482">
                  <c:v>10.216535433070865</c:v>
                </c:pt>
                <c:pt idx="483">
                  <c:v>9.3175853018372692</c:v>
                </c:pt>
                <c:pt idx="484">
                  <c:v>9.2191601049868765</c:v>
                </c:pt>
                <c:pt idx="485">
                  <c:v>9.1174540682414698</c:v>
                </c:pt>
                <c:pt idx="486">
                  <c:v>9.419291338582676</c:v>
                </c:pt>
                <c:pt idx="487">
                  <c:v>9.5177165354330704</c:v>
                </c:pt>
                <c:pt idx="488">
                  <c:v>9.5177165354330704</c:v>
                </c:pt>
                <c:pt idx="489">
                  <c:v>10.118110236220472</c:v>
                </c:pt>
                <c:pt idx="490">
                  <c:v>10.216535433070865</c:v>
                </c:pt>
                <c:pt idx="491">
                  <c:v>11.417322834645669</c:v>
                </c:pt>
                <c:pt idx="492">
                  <c:v>10.718503937007872</c:v>
                </c:pt>
                <c:pt idx="493">
                  <c:v>9.917979002624671</c:v>
                </c:pt>
                <c:pt idx="494">
                  <c:v>10.216535433070865</c:v>
                </c:pt>
                <c:pt idx="495">
                  <c:v>9.7178477690288716</c:v>
                </c:pt>
                <c:pt idx="496">
                  <c:v>9.917979002624671</c:v>
                </c:pt>
                <c:pt idx="497">
                  <c:v>9.1174540682414698</c:v>
                </c:pt>
                <c:pt idx="498">
                  <c:v>9.1174540682414698</c:v>
                </c:pt>
                <c:pt idx="499">
                  <c:v>9.2191601049868765</c:v>
                </c:pt>
                <c:pt idx="500">
                  <c:v>9.1174540682414698</c:v>
                </c:pt>
                <c:pt idx="501">
                  <c:v>9.0190288713910753</c:v>
                </c:pt>
                <c:pt idx="502">
                  <c:v>10.318241469816272</c:v>
                </c:pt>
                <c:pt idx="503">
                  <c:v>10.918635170603674</c:v>
                </c:pt>
                <c:pt idx="504">
                  <c:v>10.088582677165354</c:v>
                </c:pt>
                <c:pt idx="505">
                  <c:v>10.387139107611548</c:v>
                </c:pt>
                <c:pt idx="506">
                  <c:v>9.0879265091863513</c:v>
                </c:pt>
                <c:pt idx="507">
                  <c:v>9.4881889763779519</c:v>
                </c:pt>
                <c:pt idx="508">
                  <c:v>9.4881889763779519</c:v>
                </c:pt>
                <c:pt idx="509">
                  <c:v>9.3897637795275593</c:v>
                </c:pt>
                <c:pt idx="510">
                  <c:v>9.7867454068241475</c:v>
                </c:pt>
                <c:pt idx="511">
                  <c:v>8.9895013123359586</c:v>
                </c:pt>
                <c:pt idx="512">
                  <c:v>8.7893700787401556</c:v>
                </c:pt>
                <c:pt idx="513">
                  <c:v>9.189632545931758</c:v>
                </c:pt>
                <c:pt idx="514">
                  <c:v>10.387139107611548</c:v>
                </c:pt>
                <c:pt idx="515">
                  <c:v>9.9868766404199469</c:v>
                </c:pt>
                <c:pt idx="516">
                  <c:v>9.8162729658792642</c:v>
                </c:pt>
                <c:pt idx="517">
                  <c:v>10.216535433070865</c:v>
                </c:pt>
                <c:pt idx="518">
                  <c:v>9.2191601049868765</c:v>
                </c:pt>
                <c:pt idx="519">
                  <c:v>9.917979002624671</c:v>
                </c:pt>
                <c:pt idx="520">
                  <c:v>9.2191601049868765</c:v>
                </c:pt>
                <c:pt idx="521">
                  <c:v>9.7178477690288716</c:v>
                </c:pt>
                <c:pt idx="522">
                  <c:v>9.5177165354330704</c:v>
                </c:pt>
                <c:pt idx="523">
                  <c:v>9.2191601049868765</c:v>
                </c:pt>
                <c:pt idx="524">
                  <c:v>9.3175853018372692</c:v>
                </c:pt>
                <c:pt idx="525">
                  <c:v>9.5177165354330704</c:v>
                </c:pt>
                <c:pt idx="526">
                  <c:v>10.016404199475065</c:v>
                </c:pt>
                <c:pt idx="527">
                  <c:v>10.118110236220472</c:v>
                </c:pt>
                <c:pt idx="528">
                  <c:v>10.836614173228346</c:v>
                </c:pt>
                <c:pt idx="529">
                  <c:v>9.7375328083989494</c:v>
                </c:pt>
                <c:pt idx="530">
                  <c:v>9.53740157480315</c:v>
                </c:pt>
                <c:pt idx="531">
                  <c:v>9.2388451443569544</c:v>
                </c:pt>
                <c:pt idx="532">
                  <c:v>9.4389763779527556</c:v>
                </c:pt>
                <c:pt idx="533">
                  <c:v>9.2388451443569544</c:v>
                </c:pt>
                <c:pt idx="534">
                  <c:v>9.4389763779527556</c:v>
                </c:pt>
                <c:pt idx="535">
                  <c:v>9.3372703412073488</c:v>
                </c:pt>
                <c:pt idx="536">
                  <c:v>9.4389763779527556</c:v>
                </c:pt>
                <c:pt idx="537">
                  <c:v>10.337926509186351</c:v>
                </c:pt>
                <c:pt idx="538">
                  <c:v>10.036089238845145</c:v>
                </c:pt>
                <c:pt idx="539">
                  <c:v>10.036089238845145</c:v>
                </c:pt>
                <c:pt idx="540">
                  <c:v>10.518372703412073</c:v>
                </c:pt>
                <c:pt idx="541">
                  <c:v>9.917979002624671</c:v>
                </c:pt>
                <c:pt idx="542">
                  <c:v>10.318241469816272</c:v>
                </c:pt>
                <c:pt idx="543">
                  <c:v>9.2191601049868765</c:v>
                </c:pt>
                <c:pt idx="544">
                  <c:v>9.8162729658792642</c:v>
                </c:pt>
                <c:pt idx="545">
                  <c:v>9.2191601049868765</c:v>
                </c:pt>
                <c:pt idx="546">
                  <c:v>9.3175853018372692</c:v>
                </c:pt>
                <c:pt idx="547">
                  <c:v>9.1174540682414698</c:v>
                </c:pt>
                <c:pt idx="548">
                  <c:v>9.2191601049868765</c:v>
                </c:pt>
                <c:pt idx="549">
                  <c:v>9.6194225721784772</c:v>
                </c:pt>
                <c:pt idx="550">
                  <c:v>10.318241469816272</c:v>
                </c:pt>
                <c:pt idx="551">
                  <c:v>10.918635170603674</c:v>
                </c:pt>
                <c:pt idx="552">
                  <c:v>10.688976377952756</c:v>
                </c:pt>
                <c:pt idx="553">
                  <c:v>10.488845144356954</c:v>
                </c:pt>
                <c:pt idx="554">
                  <c:v>9.3897637795275593</c:v>
                </c:pt>
                <c:pt idx="555">
                  <c:v>9.3897637795275593</c:v>
                </c:pt>
                <c:pt idx="556">
                  <c:v>9.4881889763779519</c:v>
                </c:pt>
                <c:pt idx="557">
                  <c:v>9.4881889763779519</c:v>
                </c:pt>
                <c:pt idx="558">
                  <c:v>9.6883202099737531</c:v>
                </c:pt>
                <c:pt idx="559">
                  <c:v>8.7893700787401556</c:v>
                </c:pt>
                <c:pt idx="560">
                  <c:v>9.2880577427821525</c:v>
                </c:pt>
                <c:pt idx="561">
                  <c:v>9.3897637795275593</c:v>
                </c:pt>
                <c:pt idx="562">
                  <c:v>10.288713910761155</c:v>
                </c:pt>
                <c:pt idx="563">
                  <c:v>10.488845144356954</c:v>
                </c:pt>
                <c:pt idx="564">
                  <c:v>10.216535433070865</c:v>
                </c:pt>
                <c:pt idx="565">
                  <c:v>10.118110236220472</c:v>
                </c:pt>
                <c:pt idx="566">
                  <c:v>9.7375328083989494</c:v>
                </c:pt>
                <c:pt idx="567">
                  <c:v>9.3372703412073488</c:v>
                </c:pt>
                <c:pt idx="568">
                  <c:v>9.53740157480315</c:v>
                </c:pt>
                <c:pt idx="569">
                  <c:v>9.3372703412073488</c:v>
                </c:pt>
                <c:pt idx="570">
                  <c:v>9.4389763779527556</c:v>
                </c:pt>
                <c:pt idx="571">
                  <c:v>9.2388451443569544</c:v>
                </c:pt>
                <c:pt idx="572">
                  <c:v>8.9370078740157481</c:v>
                </c:pt>
                <c:pt idx="573">
                  <c:v>9.7375328083989494</c:v>
                </c:pt>
                <c:pt idx="574">
                  <c:v>9.3372703412073488</c:v>
                </c:pt>
                <c:pt idx="575">
                  <c:v>10.236220472440944</c:v>
                </c:pt>
                <c:pt idx="576">
                  <c:v>9.8556430446194216</c:v>
                </c:pt>
                <c:pt idx="577">
                  <c:v>10.055774278215223</c:v>
                </c:pt>
                <c:pt idx="578">
                  <c:v>9.757217847769029</c:v>
                </c:pt>
                <c:pt idx="579">
                  <c:v>9.757217847769029</c:v>
                </c:pt>
                <c:pt idx="580">
                  <c:v>9.757217847769029</c:v>
                </c:pt>
                <c:pt idx="581">
                  <c:v>9.5570866141732278</c:v>
                </c:pt>
                <c:pt idx="582">
                  <c:v>9.6587926509186346</c:v>
                </c:pt>
                <c:pt idx="583">
                  <c:v>9.5570866141732278</c:v>
                </c:pt>
                <c:pt idx="584">
                  <c:v>9.1568241469816272</c:v>
                </c:pt>
                <c:pt idx="585">
                  <c:v>9.8556430446194216</c:v>
                </c:pt>
                <c:pt idx="586">
                  <c:v>9.9573490813648302</c:v>
                </c:pt>
                <c:pt idx="587">
                  <c:v>10.357611548556431</c:v>
                </c:pt>
                <c:pt idx="588">
                  <c:v>9.977034120734908</c:v>
                </c:pt>
                <c:pt idx="589">
                  <c:v>10.57742782152231</c:v>
                </c:pt>
                <c:pt idx="590">
                  <c:v>10.177165354330707</c:v>
                </c:pt>
                <c:pt idx="591">
                  <c:v>9.1797900262467191</c:v>
                </c:pt>
                <c:pt idx="592">
                  <c:v>9.3799212598425186</c:v>
                </c:pt>
                <c:pt idx="593">
                  <c:v>9.2782152230971118</c:v>
                </c:pt>
                <c:pt idx="594">
                  <c:v>9.3799212598425186</c:v>
                </c:pt>
                <c:pt idx="595">
                  <c:v>9.478346456692913</c:v>
                </c:pt>
                <c:pt idx="596">
                  <c:v>9.3799212598425186</c:v>
                </c:pt>
                <c:pt idx="597">
                  <c:v>8.9796587926509179</c:v>
                </c:pt>
                <c:pt idx="598">
                  <c:v>10.177165354330707</c:v>
                </c:pt>
                <c:pt idx="599">
                  <c:v>10.377296587926509</c:v>
                </c:pt>
                <c:pt idx="600">
                  <c:v>10.757874015748031</c:v>
                </c:pt>
                <c:pt idx="601">
                  <c:v>10.55774278215223</c:v>
                </c:pt>
                <c:pt idx="602">
                  <c:v>9.8556430446194216</c:v>
                </c:pt>
                <c:pt idx="603">
                  <c:v>9.757217847769029</c:v>
                </c:pt>
                <c:pt idx="604">
                  <c:v>9.757217847769029</c:v>
                </c:pt>
                <c:pt idx="605">
                  <c:v>9.4586614173228334</c:v>
                </c:pt>
                <c:pt idx="606">
                  <c:v>9.3569553805774266</c:v>
                </c:pt>
                <c:pt idx="607">
                  <c:v>9.258530183727034</c:v>
                </c:pt>
                <c:pt idx="608">
                  <c:v>9.1568241469816272</c:v>
                </c:pt>
                <c:pt idx="609">
                  <c:v>9.9573490813648302</c:v>
                </c:pt>
                <c:pt idx="610">
                  <c:v>10.255905511811022</c:v>
                </c:pt>
                <c:pt idx="611">
                  <c:v>10.656167979002625</c:v>
                </c:pt>
                <c:pt idx="612">
                  <c:v>10.656167979002625</c:v>
                </c:pt>
                <c:pt idx="613">
                  <c:v>10.357611548556431</c:v>
                </c:pt>
                <c:pt idx="614">
                  <c:v>9.757217847769029</c:v>
                </c:pt>
                <c:pt idx="615">
                  <c:v>9.6587926509186346</c:v>
                </c:pt>
                <c:pt idx="616">
                  <c:v>9.6587926509186346</c:v>
                </c:pt>
                <c:pt idx="617">
                  <c:v>9.6587926509186346</c:v>
                </c:pt>
                <c:pt idx="618">
                  <c:v>9.6587926509186346</c:v>
                </c:pt>
                <c:pt idx="619">
                  <c:v>9.258530183727034</c:v>
                </c:pt>
                <c:pt idx="620">
                  <c:v>9.0583989501312328</c:v>
                </c:pt>
                <c:pt idx="621">
                  <c:v>9.6587926509186346</c:v>
                </c:pt>
                <c:pt idx="622">
                  <c:v>10.757874015748031</c:v>
                </c:pt>
                <c:pt idx="623">
                  <c:v>11.456692913385826</c:v>
                </c:pt>
                <c:pt idx="624">
                  <c:v>11.017060367454068</c:v>
                </c:pt>
                <c:pt idx="625">
                  <c:v>10.918635170603674</c:v>
                </c:pt>
                <c:pt idx="626">
                  <c:v>9.3175853018372692</c:v>
                </c:pt>
                <c:pt idx="627">
                  <c:v>9.0190288713910753</c:v>
                </c:pt>
                <c:pt idx="628">
                  <c:v>9.0190288713910753</c:v>
                </c:pt>
                <c:pt idx="629">
                  <c:v>9.3175853018372692</c:v>
                </c:pt>
                <c:pt idx="630">
                  <c:v>9.917979002624671</c:v>
                </c:pt>
                <c:pt idx="631">
                  <c:v>9.8162729658792642</c:v>
                </c:pt>
                <c:pt idx="632">
                  <c:v>9.7178477690288716</c:v>
                </c:pt>
                <c:pt idx="633">
                  <c:v>9.3175853018372692</c:v>
                </c:pt>
                <c:pt idx="634">
                  <c:v>9.8162729658792642</c:v>
                </c:pt>
                <c:pt idx="635">
                  <c:v>11.318897637795276</c:v>
                </c:pt>
                <c:pt idx="636">
                  <c:v>11.318897637795276</c:v>
                </c:pt>
                <c:pt idx="637">
                  <c:v>10.416666666666666</c:v>
                </c:pt>
                <c:pt idx="638">
                  <c:v>10.616797900262467</c:v>
                </c:pt>
                <c:pt idx="639">
                  <c:v>9.419291338582676</c:v>
                </c:pt>
                <c:pt idx="640">
                  <c:v>9.2191601049868765</c:v>
                </c:pt>
                <c:pt idx="641">
                  <c:v>9.6194225721784772</c:v>
                </c:pt>
                <c:pt idx="642">
                  <c:v>9.6194225721784772</c:v>
                </c:pt>
                <c:pt idx="643">
                  <c:v>9.917979002624671</c:v>
                </c:pt>
                <c:pt idx="644">
                  <c:v>9.7178477690288716</c:v>
                </c:pt>
                <c:pt idx="645">
                  <c:v>9.419291338582676</c:v>
                </c:pt>
                <c:pt idx="646">
                  <c:v>10.616797900262467</c:v>
                </c:pt>
                <c:pt idx="647">
                  <c:v>10.216535433070865</c:v>
                </c:pt>
                <c:pt idx="648">
                  <c:v>11.017060367454068</c:v>
                </c:pt>
                <c:pt idx="649">
                  <c:v>10.718503937007872</c:v>
                </c:pt>
                <c:pt idx="650">
                  <c:v>10.718503937007872</c:v>
                </c:pt>
                <c:pt idx="651">
                  <c:v>10.016404199475065</c:v>
                </c:pt>
                <c:pt idx="652">
                  <c:v>9.419291338582676</c:v>
                </c:pt>
                <c:pt idx="653">
                  <c:v>9.8162729658792642</c:v>
                </c:pt>
                <c:pt idx="654">
                  <c:v>9.3175853018372692</c:v>
                </c:pt>
                <c:pt idx="655">
                  <c:v>9.419291338582676</c:v>
                </c:pt>
                <c:pt idx="656">
                  <c:v>9.7178477690288716</c:v>
                </c:pt>
                <c:pt idx="657">
                  <c:v>9.7178477690288716</c:v>
                </c:pt>
                <c:pt idx="658">
                  <c:v>10.016404199475065</c:v>
                </c:pt>
                <c:pt idx="659">
                  <c:v>10.518372703412073</c:v>
                </c:pt>
                <c:pt idx="660">
                  <c:v>10.518372703412073</c:v>
                </c:pt>
                <c:pt idx="661">
                  <c:v>10.016404199475065</c:v>
                </c:pt>
                <c:pt idx="662">
                  <c:v>9.5177165354330704</c:v>
                </c:pt>
                <c:pt idx="663">
                  <c:v>9.917979002624671</c:v>
                </c:pt>
                <c:pt idx="664">
                  <c:v>9.2191601049868765</c:v>
                </c:pt>
                <c:pt idx="665">
                  <c:v>9.6194225721784772</c:v>
                </c:pt>
                <c:pt idx="666">
                  <c:v>9.3175853018372692</c:v>
                </c:pt>
                <c:pt idx="667">
                  <c:v>8.9173228346456686</c:v>
                </c:pt>
                <c:pt idx="668">
                  <c:v>9.0190288713910753</c:v>
                </c:pt>
                <c:pt idx="669">
                  <c:v>9.5177165354330704</c:v>
                </c:pt>
                <c:pt idx="670">
                  <c:v>10.216535433070865</c:v>
                </c:pt>
                <c:pt idx="671">
                  <c:v>10.918635170603674</c:v>
                </c:pt>
                <c:pt idx="672">
                  <c:v>11.217191601049869</c:v>
                </c:pt>
                <c:pt idx="673">
                  <c:v>10.118110236220472</c:v>
                </c:pt>
                <c:pt idx="674">
                  <c:v>9.5177165354330704</c:v>
                </c:pt>
                <c:pt idx="675">
                  <c:v>8.8188976377952759</c:v>
                </c:pt>
                <c:pt idx="676">
                  <c:v>9.3175853018372692</c:v>
                </c:pt>
                <c:pt idx="677">
                  <c:v>9.917979002624671</c:v>
                </c:pt>
                <c:pt idx="678">
                  <c:v>9.917979002624671</c:v>
                </c:pt>
                <c:pt idx="679">
                  <c:v>9.419291338582676</c:v>
                </c:pt>
                <c:pt idx="680">
                  <c:v>9.6194225721784772</c:v>
                </c:pt>
                <c:pt idx="681">
                  <c:v>9.6194225721784772</c:v>
                </c:pt>
                <c:pt idx="682">
                  <c:v>9.2191601049868765</c:v>
                </c:pt>
                <c:pt idx="683">
                  <c:v>9.917979002624671</c:v>
                </c:pt>
                <c:pt idx="684">
                  <c:v>10.597112860892388</c:v>
                </c:pt>
                <c:pt idx="685">
                  <c:v>9.8982939632545932</c:v>
                </c:pt>
                <c:pt idx="686">
                  <c:v>9.8982939632545932</c:v>
                </c:pt>
                <c:pt idx="687">
                  <c:v>10.196850393700787</c:v>
                </c:pt>
                <c:pt idx="688">
                  <c:v>9.8982939632545932</c:v>
                </c:pt>
                <c:pt idx="689">
                  <c:v>9.3996062992125982</c:v>
                </c:pt>
                <c:pt idx="690">
                  <c:v>9.7965879265091864</c:v>
                </c:pt>
                <c:pt idx="691">
                  <c:v>9.5997375328083994</c:v>
                </c:pt>
                <c:pt idx="692">
                  <c:v>9.8982939632545932</c:v>
                </c:pt>
                <c:pt idx="693">
                  <c:v>9.8982939632545932</c:v>
                </c:pt>
                <c:pt idx="694">
                  <c:v>10.098425196850393</c:v>
                </c:pt>
                <c:pt idx="695">
                  <c:v>11.19750656167979</c:v>
                </c:pt>
                <c:pt idx="696">
                  <c:v>10.816929133858268</c:v>
                </c:pt>
                <c:pt idx="697">
                  <c:v>11.217191601049869</c:v>
                </c:pt>
                <c:pt idx="698">
                  <c:v>9.8162729658792642</c:v>
                </c:pt>
                <c:pt idx="699">
                  <c:v>10.616797900262467</c:v>
                </c:pt>
                <c:pt idx="700">
                  <c:v>9.419291338582676</c:v>
                </c:pt>
                <c:pt idx="701">
                  <c:v>9.7178477690288716</c:v>
                </c:pt>
                <c:pt idx="702">
                  <c:v>9.5177165354330704</c:v>
                </c:pt>
                <c:pt idx="703">
                  <c:v>9.5177165354330704</c:v>
                </c:pt>
                <c:pt idx="704">
                  <c:v>9.6194225721784772</c:v>
                </c:pt>
                <c:pt idx="705">
                  <c:v>9.7178477690288716</c:v>
                </c:pt>
                <c:pt idx="706">
                  <c:v>10.118110236220472</c:v>
                </c:pt>
                <c:pt idx="707">
                  <c:v>10.216535433070865</c:v>
                </c:pt>
                <c:pt idx="708">
                  <c:v>11.217191601049869</c:v>
                </c:pt>
                <c:pt idx="709">
                  <c:v>9.8162729658792642</c:v>
                </c:pt>
                <c:pt idx="710">
                  <c:v>9.8162729658792642</c:v>
                </c:pt>
                <c:pt idx="711">
                  <c:v>10.016404199475065</c:v>
                </c:pt>
                <c:pt idx="712">
                  <c:v>9.6194225721784772</c:v>
                </c:pt>
                <c:pt idx="713">
                  <c:v>9.6194225721784772</c:v>
                </c:pt>
                <c:pt idx="714">
                  <c:v>9.5177165354330704</c:v>
                </c:pt>
                <c:pt idx="715">
                  <c:v>9.2191601049868765</c:v>
                </c:pt>
                <c:pt idx="716">
                  <c:v>9.8162729658792642</c:v>
                </c:pt>
                <c:pt idx="717">
                  <c:v>9.1174540682414698</c:v>
                </c:pt>
                <c:pt idx="718">
                  <c:v>9.8162729658792642</c:v>
                </c:pt>
                <c:pt idx="719">
                  <c:v>9.917979002624671</c:v>
                </c:pt>
                <c:pt idx="720">
                  <c:v>10.718503937007872</c:v>
                </c:pt>
                <c:pt idx="721">
                  <c:v>10.918635170603674</c:v>
                </c:pt>
                <c:pt idx="722">
                  <c:v>9.6194225721784772</c:v>
                </c:pt>
                <c:pt idx="723">
                  <c:v>9.917979002624671</c:v>
                </c:pt>
                <c:pt idx="724">
                  <c:v>9.419291338582676</c:v>
                </c:pt>
                <c:pt idx="725">
                  <c:v>9.6194225721784772</c:v>
                </c:pt>
                <c:pt idx="726">
                  <c:v>9.7178477690288716</c:v>
                </c:pt>
                <c:pt idx="727">
                  <c:v>9.7178477690288716</c:v>
                </c:pt>
                <c:pt idx="728">
                  <c:v>9.3175853018372692</c:v>
                </c:pt>
                <c:pt idx="729">
                  <c:v>9.419291338582676</c:v>
                </c:pt>
                <c:pt idx="730">
                  <c:v>10.816929133858268</c:v>
                </c:pt>
                <c:pt idx="731">
                  <c:v>10.616797900262467</c:v>
                </c:pt>
                <c:pt idx="732">
                  <c:v>10.298556430446194</c:v>
                </c:pt>
                <c:pt idx="733">
                  <c:v>10.498687664041995</c:v>
                </c:pt>
                <c:pt idx="734">
                  <c:v>10.498687664041995</c:v>
                </c:pt>
                <c:pt idx="735">
                  <c:v>9.3996062992125982</c:v>
                </c:pt>
                <c:pt idx="736">
                  <c:v>9.3996062992125982</c:v>
                </c:pt>
                <c:pt idx="737">
                  <c:v>9.8982939632545932</c:v>
                </c:pt>
                <c:pt idx="738">
                  <c:v>9.698162729658792</c:v>
                </c:pt>
                <c:pt idx="739">
                  <c:v>9.5997375328083994</c:v>
                </c:pt>
                <c:pt idx="740">
                  <c:v>9.199475065616797</c:v>
                </c:pt>
                <c:pt idx="741">
                  <c:v>9.5997375328083994</c:v>
                </c:pt>
                <c:pt idx="742">
                  <c:v>9.8982939632545932</c:v>
                </c:pt>
                <c:pt idx="743">
                  <c:v>9.8982939632545932</c:v>
                </c:pt>
                <c:pt idx="744">
                  <c:v>10.016404199475065</c:v>
                </c:pt>
                <c:pt idx="745">
                  <c:v>10.718503937007872</c:v>
                </c:pt>
                <c:pt idx="746">
                  <c:v>9.7178477690288716</c:v>
                </c:pt>
                <c:pt idx="747">
                  <c:v>9.1174540682414698</c:v>
                </c:pt>
                <c:pt idx="748">
                  <c:v>9.6194225721784772</c:v>
                </c:pt>
                <c:pt idx="749">
                  <c:v>9.2191601049868765</c:v>
                </c:pt>
                <c:pt idx="750">
                  <c:v>9.6194225721784772</c:v>
                </c:pt>
                <c:pt idx="751">
                  <c:v>9.419291338582676</c:v>
                </c:pt>
                <c:pt idx="752">
                  <c:v>9.3175853018372692</c:v>
                </c:pt>
                <c:pt idx="753">
                  <c:v>10.718503937007872</c:v>
                </c:pt>
                <c:pt idx="754">
                  <c:v>10.118110236220472</c:v>
                </c:pt>
                <c:pt idx="755">
                  <c:v>10.718503937007872</c:v>
                </c:pt>
                <c:pt idx="756">
                  <c:v>10.436351706036746</c:v>
                </c:pt>
                <c:pt idx="757">
                  <c:v>9.9376640419947506</c:v>
                </c:pt>
                <c:pt idx="758">
                  <c:v>10.538057742782152</c:v>
                </c:pt>
                <c:pt idx="759">
                  <c:v>9.9376640419947506</c:v>
                </c:pt>
                <c:pt idx="760">
                  <c:v>9.7375328083989494</c:v>
                </c:pt>
                <c:pt idx="761">
                  <c:v>9.6391076115485568</c:v>
                </c:pt>
                <c:pt idx="762">
                  <c:v>9.3372703412073488</c:v>
                </c:pt>
                <c:pt idx="763">
                  <c:v>9.3372703412073488</c:v>
                </c:pt>
                <c:pt idx="764">
                  <c:v>9.4389763779527556</c:v>
                </c:pt>
                <c:pt idx="765">
                  <c:v>9.7375328083989494</c:v>
                </c:pt>
                <c:pt idx="766">
                  <c:v>10.538057742782152</c:v>
                </c:pt>
                <c:pt idx="767">
                  <c:v>10.337926509186351</c:v>
                </c:pt>
                <c:pt idx="768">
                  <c:v>11.118766404199473</c:v>
                </c:pt>
                <c:pt idx="769">
                  <c:v>9.8162729658792642</c:v>
                </c:pt>
                <c:pt idx="770">
                  <c:v>9.2191601049868765</c:v>
                </c:pt>
                <c:pt idx="771">
                  <c:v>9.419291338582676</c:v>
                </c:pt>
                <c:pt idx="772">
                  <c:v>9.1174540682414698</c:v>
                </c:pt>
                <c:pt idx="773">
                  <c:v>9.7178477690288716</c:v>
                </c:pt>
                <c:pt idx="774">
                  <c:v>9.7178477690288716</c:v>
                </c:pt>
                <c:pt idx="775">
                  <c:v>9.419291338582676</c:v>
                </c:pt>
                <c:pt idx="776">
                  <c:v>9.2191601049868765</c:v>
                </c:pt>
                <c:pt idx="777">
                  <c:v>9.419291338582676</c:v>
                </c:pt>
                <c:pt idx="778">
                  <c:v>10.646325459317586</c:v>
                </c:pt>
                <c:pt idx="779">
                  <c:v>11.61745406824147</c:v>
                </c:pt>
                <c:pt idx="780">
                  <c:v>10.666010498687664</c:v>
                </c:pt>
                <c:pt idx="781">
                  <c:v>10.065616797900262</c:v>
                </c:pt>
                <c:pt idx="782">
                  <c:v>9.2683727034120729</c:v>
                </c:pt>
                <c:pt idx="783">
                  <c:v>9.2683727034120729</c:v>
                </c:pt>
                <c:pt idx="784">
                  <c:v>8.7664041994750654</c:v>
                </c:pt>
                <c:pt idx="785">
                  <c:v>9.3667979002624673</c:v>
                </c:pt>
                <c:pt idx="786">
                  <c:v>9.6653543307086611</c:v>
                </c:pt>
                <c:pt idx="787">
                  <c:v>9.6653543307086611</c:v>
                </c:pt>
                <c:pt idx="788">
                  <c:v>9.5669291338582667</c:v>
                </c:pt>
                <c:pt idx="789">
                  <c:v>9.0682414698162717</c:v>
                </c:pt>
                <c:pt idx="790">
                  <c:v>10.465879265091862</c:v>
                </c:pt>
                <c:pt idx="791">
                  <c:v>10.866141732283463</c:v>
                </c:pt>
                <c:pt idx="792">
                  <c:v>11.328740157480313</c:v>
                </c:pt>
                <c:pt idx="793">
                  <c:v>11.148293963254593</c:v>
                </c:pt>
                <c:pt idx="794">
                  <c:v>10.459317585301838</c:v>
                </c:pt>
                <c:pt idx="795">
                  <c:v>9.5177165354330704</c:v>
                </c:pt>
                <c:pt idx="796">
                  <c:v>9.2486876640419933</c:v>
                </c:pt>
                <c:pt idx="797">
                  <c:v>9.5275590551181093</c:v>
                </c:pt>
                <c:pt idx="798">
                  <c:v>9.6062992125984241</c:v>
                </c:pt>
                <c:pt idx="799">
                  <c:v>9.4488188976377945</c:v>
                </c:pt>
                <c:pt idx="800">
                  <c:v>9.9278215223097099</c:v>
                </c:pt>
                <c:pt idx="801">
                  <c:v>9.3175853018372692</c:v>
                </c:pt>
                <c:pt idx="802">
                  <c:v>10.13779527559055</c:v>
                </c:pt>
                <c:pt idx="803">
                  <c:v>11.348425196850393</c:v>
                </c:pt>
                <c:pt idx="804">
                  <c:v>11.246719160104986</c:v>
                </c:pt>
                <c:pt idx="805">
                  <c:v>10.396981627296588</c:v>
                </c:pt>
                <c:pt idx="806">
                  <c:v>10.387139107611548</c:v>
                </c:pt>
                <c:pt idx="807">
                  <c:v>9.7769028871391068</c:v>
                </c:pt>
                <c:pt idx="808">
                  <c:v>9.2880577427821525</c:v>
                </c:pt>
                <c:pt idx="809">
                  <c:v>9.6784776902887142</c:v>
                </c:pt>
                <c:pt idx="810">
                  <c:v>9.4389763779527556</c:v>
                </c:pt>
                <c:pt idx="811">
                  <c:v>9.6883202099737531</c:v>
                </c:pt>
                <c:pt idx="812">
                  <c:v>9.5570866141732278</c:v>
                </c:pt>
                <c:pt idx="813">
                  <c:v>10.288713910761155</c:v>
                </c:pt>
                <c:pt idx="814">
                  <c:v>10.259186351706035</c:v>
                </c:pt>
                <c:pt idx="815">
                  <c:v>11.856955380577427</c:v>
                </c:pt>
                <c:pt idx="816">
                  <c:v>10.787401574803148</c:v>
                </c:pt>
                <c:pt idx="817">
                  <c:v>10.718503937007872</c:v>
                </c:pt>
                <c:pt idx="818">
                  <c:v>10.547900262467191</c:v>
                </c:pt>
                <c:pt idx="819">
                  <c:v>9.419291338582676</c:v>
                </c:pt>
                <c:pt idx="820">
                  <c:v>9.917979002624671</c:v>
                </c:pt>
                <c:pt idx="821">
                  <c:v>9.53740157480315</c:v>
                </c:pt>
                <c:pt idx="822">
                  <c:v>9.8786089238845136</c:v>
                </c:pt>
                <c:pt idx="823">
                  <c:v>9.5669291338582667</c:v>
                </c:pt>
                <c:pt idx="824">
                  <c:v>9.2486876640419933</c:v>
                </c:pt>
                <c:pt idx="825">
                  <c:v>10.269028871391075</c:v>
                </c:pt>
                <c:pt idx="826">
                  <c:v>10.616797900262467</c:v>
                </c:pt>
                <c:pt idx="827">
                  <c:v>11.738845144356954</c:v>
                </c:pt>
                <c:pt idx="828">
                  <c:v>10.738188976377952</c:v>
                </c:pt>
                <c:pt idx="829">
                  <c:v>10.908792650918635</c:v>
                </c:pt>
                <c:pt idx="830">
                  <c:v>9.7080052493438309</c:v>
                </c:pt>
                <c:pt idx="831">
                  <c:v>10.396981627296588</c:v>
                </c:pt>
                <c:pt idx="832">
                  <c:v>9.4488188976377945</c:v>
                </c:pt>
                <c:pt idx="833">
                  <c:v>10.059055118110235</c:v>
                </c:pt>
                <c:pt idx="834">
                  <c:v>9.7375328083989494</c:v>
                </c:pt>
                <c:pt idx="835">
                  <c:v>9.478346456692913</c:v>
                </c:pt>
                <c:pt idx="836">
                  <c:v>9.5767716535433074</c:v>
                </c:pt>
                <c:pt idx="837">
                  <c:v>9.3274278215223099</c:v>
                </c:pt>
                <c:pt idx="838">
                  <c:v>10.078740157480315</c:v>
                </c:pt>
                <c:pt idx="839">
                  <c:v>11.089238845144356</c:v>
                </c:pt>
                <c:pt idx="840">
                  <c:v>10.967847769028872</c:v>
                </c:pt>
                <c:pt idx="841">
                  <c:v>10.068897637795274</c:v>
                </c:pt>
                <c:pt idx="842">
                  <c:v>10.318241469816272</c:v>
                </c:pt>
                <c:pt idx="843">
                  <c:v>9.7473753280839901</c:v>
                </c:pt>
                <c:pt idx="844">
                  <c:v>9.396325459317584</c:v>
                </c:pt>
                <c:pt idx="845">
                  <c:v>9.8064304461942253</c:v>
                </c:pt>
                <c:pt idx="846">
                  <c:v>9.7178477690288716</c:v>
                </c:pt>
                <c:pt idx="847">
                  <c:v>9.7670603674540679</c:v>
                </c:pt>
                <c:pt idx="848">
                  <c:v>9.7080052493438309</c:v>
                </c:pt>
                <c:pt idx="849">
                  <c:v>9.6489501312335939</c:v>
                </c:pt>
                <c:pt idx="850">
                  <c:v>10.216535433070865</c:v>
                </c:pt>
                <c:pt idx="851">
                  <c:v>11.266404199475065</c:v>
                </c:pt>
                <c:pt idx="852">
                  <c:v>10.967847769028872</c:v>
                </c:pt>
                <c:pt idx="853">
                  <c:v>9.8687664041994747</c:v>
                </c:pt>
                <c:pt idx="854">
                  <c:v>10.57742782152231</c:v>
                </c:pt>
                <c:pt idx="855">
                  <c:v>9.478346456692913</c:v>
                </c:pt>
                <c:pt idx="856">
                  <c:v>9.478346456692913</c:v>
                </c:pt>
                <c:pt idx="857">
                  <c:v>9.9573490813648302</c:v>
                </c:pt>
                <c:pt idx="858">
                  <c:v>9.6883202099737531</c:v>
                </c:pt>
                <c:pt idx="859">
                  <c:v>9.9868766404199469</c:v>
                </c:pt>
                <c:pt idx="860">
                  <c:v>9.6391076115485568</c:v>
                </c:pt>
                <c:pt idx="861">
                  <c:v>9.5866141732283463</c:v>
                </c:pt>
                <c:pt idx="862">
                  <c:v>10.216535433070865</c:v>
                </c:pt>
                <c:pt idx="863">
                  <c:v>10.748031496062991</c:v>
                </c:pt>
                <c:pt idx="864">
                  <c:v>11.046587926509186</c:v>
                </c:pt>
                <c:pt idx="865">
                  <c:v>10.816929133858268</c:v>
                </c:pt>
                <c:pt idx="866">
                  <c:v>10.226377952755906</c:v>
                </c:pt>
                <c:pt idx="867">
                  <c:v>10.337926509186351</c:v>
                </c:pt>
                <c:pt idx="868">
                  <c:v>9.6194225721784772</c:v>
                </c:pt>
                <c:pt idx="869">
                  <c:v>9.757217847769029</c:v>
                </c:pt>
                <c:pt idx="870">
                  <c:v>9.7080052493438309</c:v>
                </c:pt>
                <c:pt idx="871">
                  <c:v>9.7769028871391068</c:v>
                </c:pt>
                <c:pt idx="872">
                  <c:v>9.7178477690288716</c:v>
                </c:pt>
                <c:pt idx="873">
                  <c:v>9.3766404199475062</c:v>
                </c:pt>
                <c:pt idx="874">
                  <c:v>10.34776902887139</c:v>
                </c:pt>
                <c:pt idx="875">
                  <c:v>11.578083989501312</c:v>
                </c:pt>
                <c:pt idx="876">
                  <c:v>10.958005249343831</c:v>
                </c:pt>
                <c:pt idx="877">
                  <c:v>9.9376640419947506</c:v>
                </c:pt>
                <c:pt idx="878">
                  <c:v>9.9376640419947506</c:v>
                </c:pt>
                <c:pt idx="879">
                  <c:v>8.8188976377952759</c:v>
                </c:pt>
                <c:pt idx="880">
                  <c:v>9.0780839895013123</c:v>
                </c:pt>
                <c:pt idx="881">
                  <c:v>9.3766404199475062</c:v>
                </c:pt>
                <c:pt idx="882">
                  <c:v>9.396325459317584</c:v>
                </c:pt>
                <c:pt idx="883">
                  <c:v>9.4291338582677167</c:v>
                </c:pt>
                <c:pt idx="884">
                  <c:v>9.2191601049868765</c:v>
                </c:pt>
                <c:pt idx="885">
                  <c:v>9.4980314960629926</c:v>
                </c:pt>
                <c:pt idx="886">
                  <c:v>10.898950131233596</c:v>
                </c:pt>
                <c:pt idx="887">
                  <c:v>11.19750656167979</c:v>
                </c:pt>
                <c:pt idx="888">
                  <c:v>11.738845144356954</c:v>
                </c:pt>
                <c:pt idx="889">
                  <c:v>10.127952755905511</c:v>
                </c:pt>
                <c:pt idx="890">
                  <c:v>10.236220472440944</c:v>
                </c:pt>
                <c:pt idx="891">
                  <c:v>9.8162729658792642</c:v>
                </c:pt>
                <c:pt idx="892">
                  <c:v>9.5078740157480315</c:v>
                </c:pt>
                <c:pt idx="893">
                  <c:v>9.6587926509186346</c:v>
                </c:pt>
                <c:pt idx="894">
                  <c:v>9.8392388451443562</c:v>
                </c:pt>
                <c:pt idx="895">
                  <c:v>9.6686351706036735</c:v>
                </c:pt>
                <c:pt idx="896">
                  <c:v>9.396325459317584</c:v>
                </c:pt>
                <c:pt idx="897">
                  <c:v>8.8188976377952759</c:v>
                </c:pt>
                <c:pt idx="898">
                  <c:v>9.7473753280839901</c:v>
                </c:pt>
                <c:pt idx="899">
                  <c:v>10.616797900262467</c:v>
                </c:pt>
                <c:pt idx="900">
                  <c:v>10.898950131233596</c:v>
                </c:pt>
                <c:pt idx="901">
                  <c:v>10.708661417322833</c:v>
                </c:pt>
                <c:pt idx="902">
                  <c:v>10.337926509186351</c:v>
                </c:pt>
                <c:pt idx="903">
                  <c:v>9.8786089238845136</c:v>
                </c:pt>
                <c:pt idx="904">
                  <c:v>9.0190288713910753</c:v>
                </c:pt>
                <c:pt idx="905">
                  <c:v>9.419291338582676</c:v>
                </c:pt>
                <c:pt idx="906">
                  <c:v>9.9278215223097099</c:v>
                </c:pt>
                <c:pt idx="907">
                  <c:v>9.4389763779527556</c:v>
                </c:pt>
                <c:pt idx="908">
                  <c:v>9.6062992125984241</c:v>
                </c:pt>
                <c:pt idx="909">
                  <c:v>10.15748031496063</c:v>
                </c:pt>
                <c:pt idx="910">
                  <c:v>9.917979002624671</c:v>
                </c:pt>
                <c:pt idx="911">
                  <c:v>11.017060367454068</c:v>
                </c:pt>
                <c:pt idx="912">
                  <c:v>10.026246719160104</c:v>
                </c:pt>
                <c:pt idx="913">
                  <c:v>10.757874015748031</c:v>
                </c:pt>
                <c:pt idx="914">
                  <c:v>10.406824146981627</c:v>
                </c:pt>
                <c:pt idx="915">
                  <c:v>10.236220472440944</c:v>
                </c:pt>
                <c:pt idx="916">
                  <c:v>9.4980314960629926</c:v>
                </c:pt>
                <c:pt idx="917">
                  <c:v>9.5275590551181093</c:v>
                </c:pt>
                <c:pt idx="918">
                  <c:v>9.6883202099737531</c:v>
                </c:pt>
                <c:pt idx="919">
                  <c:v>9.5866141732283463</c:v>
                </c:pt>
                <c:pt idx="920">
                  <c:v>10.206692913385828</c:v>
                </c:pt>
                <c:pt idx="921">
                  <c:v>10.436351706036746</c:v>
                </c:pt>
                <c:pt idx="922">
                  <c:v>9.9081364829396321</c:v>
                </c:pt>
                <c:pt idx="923">
                  <c:v>10.328083989501312</c:v>
                </c:pt>
                <c:pt idx="924">
                  <c:v>9.8490813648293951</c:v>
                </c:pt>
                <c:pt idx="925">
                  <c:v>10.508530183727034</c:v>
                </c:pt>
                <c:pt idx="926">
                  <c:v>10.259186351706035</c:v>
                </c:pt>
                <c:pt idx="927">
                  <c:v>8.9665354330708666</c:v>
                </c:pt>
                <c:pt idx="928">
                  <c:v>9.8392388451443562</c:v>
                </c:pt>
                <c:pt idx="929">
                  <c:v>9.7769028871391068</c:v>
                </c:pt>
                <c:pt idx="930">
                  <c:v>9.5078740157480315</c:v>
                </c:pt>
                <c:pt idx="931">
                  <c:v>9.4685039370078741</c:v>
                </c:pt>
                <c:pt idx="932">
                  <c:v>9.4685039370078741</c:v>
                </c:pt>
                <c:pt idx="933">
                  <c:v>9.8490813648293951</c:v>
                </c:pt>
                <c:pt idx="934">
                  <c:v>10.718503937007872</c:v>
                </c:pt>
                <c:pt idx="935">
                  <c:v>12.148950131233594</c:v>
                </c:pt>
                <c:pt idx="936">
                  <c:v>11.276246719160104</c:v>
                </c:pt>
                <c:pt idx="937">
                  <c:v>11.788057742782151</c:v>
                </c:pt>
                <c:pt idx="938">
                  <c:v>9.8786089238845136</c:v>
                </c:pt>
                <c:pt idx="939">
                  <c:v>9.5669291338582667</c:v>
                </c:pt>
                <c:pt idx="940">
                  <c:v>9.4586614173228334</c:v>
                </c:pt>
                <c:pt idx="941">
                  <c:v>9.6062992125984241</c:v>
                </c:pt>
                <c:pt idx="942">
                  <c:v>10.108267716535432</c:v>
                </c:pt>
                <c:pt idx="943">
                  <c:v>9.8064304461942253</c:v>
                </c:pt>
                <c:pt idx="944">
                  <c:v>9.2191601049868765</c:v>
                </c:pt>
                <c:pt idx="945">
                  <c:v>9.3864829396325469</c:v>
                </c:pt>
                <c:pt idx="946">
                  <c:v>9.5964566929133852</c:v>
                </c:pt>
                <c:pt idx="947">
                  <c:v>9.8982939632545932</c:v>
                </c:pt>
                <c:pt idx="948">
                  <c:v>9.8293963254593173</c:v>
                </c:pt>
                <c:pt idx="949">
                  <c:v>10.449475065616797</c:v>
                </c:pt>
                <c:pt idx="950">
                  <c:v>10.206692913385828</c:v>
                </c:pt>
                <c:pt idx="951">
                  <c:v>9.3274278215223099</c:v>
                </c:pt>
                <c:pt idx="952">
                  <c:v>9.1765091863517068</c:v>
                </c:pt>
                <c:pt idx="953">
                  <c:v>9.5177165354330704</c:v>
                </c:pt>
                <c:pt idx="954">
                  <c:v>9.6292650918635161</c:v>
                </c:pt>
                <c:pt idx="955">
                  <c:v>9.8162729658792642</c:v>
                </c:pt>
                <c:pt idx="956">
                  <c:v>10.078740157480315</c:v>
                </c:pt>
                <c:pt idx="957">
                  <c:v>9.6587926509186346</c:v>
                </c:pt>
                <c:pt idx="958">
                  <c:v>9.977034120734908</c:v>
                </c:pt>
                <c:pt idx="959">
                  <c:v>11.309055118110235</c:v>
                </c:pt>
                <c:pt idx="960">
                  <c:v>10.196850393700787</c:v>
                </c:pt>
                <c:pt idx="961">
                  <c:v>11.017060367454068</c:v>
                </c:pt>
                <c:pt idx="962">
                  <c:v>9.8786089238845136</c:v>
                </c:pt>
                <c:pt idx="963">
                  <c:v>10.636482939632545</c:v>
                </c:pt>
                <c:pt idx="964">
                  <c:v>9.4881889763779519</c:v>
                </c:pt>
                <c:pt idx="965">
                  <c:v>9.3766404199475062</c:v>
                </c:pt>
                <c:pt idx="966">
                  <c:v>9.6391076115485568</c:v>
                </c:pt>
                <c:pt idx="967">
                  <c:v>9.5570866141732278</c:v>
                </c:pt>
                <c:pt idx="968">
                  <c:v>9.858923884514434</c:v>
                </c:pt>
                <c:pt idx="969">
                  <c:v>9.7867454068241475</c:v>
                </c:pt>
                <c:pt idx="970">
                  <c:v>10.518372703412073</c:v>
                </c:pt>
                <c:pt idx="971">
                  <c:v>10.997375328083988</c:v>
                </c:pt>
                <c:pt idx="972">
                  <c:v>10.688976377952756</c:v>
                </c:pt>
                <c:pt idx="973">
                  <c:v>10.718503937007872</c:v>
                </c:pt>
                <c:pt idx="974">
                  <c:v>9.3569553805774266</c:v>
                </c:pt>
                <c:pt idx="975">
                  <c:v>9.3766404199475062</c:v>
                </c:pt>
                <c:pt idx="976">
                  <c:v>9.7375328083989494</c:v>
                </c:pt>
                <c:pt idx="977">
                  <c:v>9.8884514435695525</c:v>
                </c:pt>
                <c:pt idx="978">
                  <c:v>9.4488188976377945</c:v>
                </c:pt>
                <c:pt idx="979">
                  <c:v>9.4291338582677167</c:v>
                </c:pt>
                <c:pt idx="980">
                  <c:v>9.478346456692913</c:v>
                </c:pt>
                <c:pt idx="981">
                  <c:v>9.4488188976377945</c:v>
                </c:pt>
                <c:pt idx="982">
                  <c:v>11.207349081364828</c:v>
                </c:pt>
                <c:pt idx="983">
                  <c:v>11.207349081364828</c:v>
                </c:pt>
                <c:pt idx="984">
                  <c:v>10.269028871391075</c:v>
                </c:pt>
                <c:pt idx="985">
                  <c:v>10.068897637795274</c:v>
                </c:pt>
                <c:pt idx="986">
                  <c:v>10.538057742782152</c:v>
                </c:pt>
                <c:pt idx="987">
                  <c:v>9.9475065616797895</c:v>
                </c:pt>
                <c:pt idx="988">
                  <c:v>9.3667979002624673</c:v>
                </c:pt>
                <c:pt idx="989">
                  <c:v>10.167322834645669</c:v>
                </c:pt>
                <c:pt idx="990">
                  <c:v>9.7375328083989494</c:v>
                </c:pt>
                <c:pt idx="991">
                  <c:v>9.3372703412073488</c:v>
                </c:pt>
                <c:pt idx="992">
                  <c:v>9.6062992125984241</c:v>
                </c:pt>
                <c:pt idx="993">
                  <c:v>9.7867454068241475</c:v>
                </c:pt>
                <c:pt idx="994">
                  <c:v>11.007217847769029</c:v>
                </c:pt>
                <c:pt idx="995">
                  <c:v>11.778215223097112</c:v>
                </c:pt>
                <c:pt idx="996">
                  <c:v>12.066929133858267</c:v>
                </c:pt>
                <c:pt idx="997">
                  <c:v>11.026902887139109</c:v>
                </c:pt>
                <c:pt idx="998">
                  <c:v>10.967847769028872</c:v>
                </c:pt>
                <c:pt idx="999">
                  <c:v>10.006561679790025</c:v>
                </c:pt>
                <c:pt idx="1000">
                  <c:v>9.7178477690288716</c:v>
                </c:pt>
                <c:pt idx="1001">
                  <c:v>9.9573490813648302</c:v>
                </c:pt>
                <c:pt idx="1002">
                  <c:v>10.15748031496063</c:v>
                </c:pt>
                <c:pt idx="1003">
                  <c:v>9.8687664041994747</c:v>
                </c:pt>
                <c:pt idx="1004">
                  <c:v>9.698162729658792</c:v>
                </c:pt>
                <c:pt idx="1005">
                  <c:v>9.7276902887139105</c:v>
                </c:pt>
                <c:pt idx="1006">
                  <c:v>10.777559055118109</c:v>
                </c:pt>
                <c:pt idx="1007">
                  <c:v>10.459317585301838</c:v>
                </c:pt>
                <c:pt idx="1008">
                  <c:v>11.207349081364828</c:v>
                </c:pt>
                <c:pt idx="1009">
                  <c:v>10.508530183727034</c:v>
                </c:pt>
                <c:pt idx="1010">
                  <c:v>10.718503937007872</c:v>
                </c:pt>
                <c:pt idx="1011">
                  <c:v>10.147637795275591</c:v>
                </c:pt>
                <c:pt idx="1012">
                  <c:v>9.8064304461942253</c:v>
                </c:pt>
                <c:pt idx="1013">
                  <c:v>9.7473753280839901</c:v>
                </c:pt>
                <c:pt idx="1014">
                  <c:v>9.7670603674540679</c:v>
                </c:pt>
                <c:pt idx="1015">
                  <c:v>9.8786089238845136</c:v>
                </c:pt>
                <c:pt idx="1016">
                  <c:v>9.5275590551181093</c:v>
                </c:pt>
                <c:pt idx="1017">
                  <c:v>9.757217847769029</c:v>
                </c:pt>
                <c:pt idx="1018">
                  <c:v>10.898950131233596</c:v>
                </c:pt>
                <c:pt idx="1019">
                  <c:v>10.377296587926509</c:v>
                </c:pt>
                <c:pt idx="1020">
                  <c:v>10.039370078740157</c:v>
                </c:pt>
                <c:pt idx="1021">
                  <c:v>10.587270341207349</c:v>
                </c:pt>
                <c:pt idx="1022">
                  <c:v>9.6883202099737531</c:v>
                </c:pt>
                <c:pt idx="1023">
                  <c:v>9.6391076115485568</c:v>
                </c:pt>
                <c:pt idx="1024">
                  <c:v>9.7276902887139105</c:v>
                </c:pt>
                <c:pt idx="1025">
                  <c:v>9.8884514435695525</c:v>
                </c:pt>
                <c:pt idx="1026">
                  <c:v>9.6062992125984241</c:v>
                </c:pt>
                <c:pt idx="1027">
                  <c:v>9.3274278215223099</c:v>
                </c:pt>
                <c:pt idx="1028">
                  <c:v>10.108267716535432</c:v>
                </c:pt>
                <c:pt idx="1029">
                  <c:v>9.977034120734908</c:v>
                </c:pt>
                <c:pt idx="1030">
                  <c:v>9.9278215223097099</c:v>
                </c:pt>
                <c:pt idx="1031">
                  <c:v>10.127952755905511</c:v>
                </c:pt>
                <c:pt idx="1032">
                  <c:v>10.679133858267715</c:v>
                </c:pt>
                <c:pt idx="1033">
                  <c:v>10.646325459317586</c:v>
                </c:pt>
                <c:pt idx="1034">
                  <c:v>10.196850393700787</c:v>
                </c:pt>
                <c:pt idx="1035">
                  <c:v>9.8293963254593173</c:v>
                </c:pt>
                <c:pt idx="1036">
                  <c:v>10.098425196850393</c:v>
                </c:pt>
                <c:pt idx="1037">
                  <c:v>9.6391076115485568</c:v>
                </c:pt>
                <c:pt idx="1038">
                  <c:v>9.478346456692913</c:v>
                </c:pt>
                <c:pt idx="1039">
                  <c:v>9.4685039370078741</c:v>
                </c:pt>
                <c:pt idx="1040">
                  <c:v>9.3766404199475062</c:v>
                </c:pt>
                <c:pt idx="1041">
                  <c:v>9.2880577427821525</c:v>
                </c:pt>
                <c:pt idx="1042">
                  <c:v>10.328083989501312</c:v>
                </c:pt>
                <c:pt idx="1043">
                  <c:v>10.606955380577428</c:v>
                </c:pt>
                <c:pt idx="1044">
                  <c:v>11.929133858267717</c:v>
                </c:pt>
                <c:pt idx="1045">
                  <c:v>11.856955380577427</c:v>
                </c:pt>
                <c:pt idx="1046">
                  <c:v>10.738188976377952</c:v>
                </c:pt>
                <c:pt idx="1047">
                  <c:v>9.1666666666666661</c:v>
                </c:pt>
                <c:pt idx="1048">
                  <c:v>9.4586614173228334</c:v>
                </c:pt>
                <c:pt idx="1049">
                  <c:v>9.9081364829396321</c:v>
                </c:pt>
                <c:pt idx="1050">
                  <c:v>10.039370078740157</c:v>
                </c:pt>
                <c:pt idx="1051">
                  <c:v>10.396981627296588</c:v>
                </c:pt>
                <c:pt idx="1052">
                  <c:v>9.7375328083989494</c:v>
                </c:pt>
                <c:pt idx="1053">
                  <c:v>9.6587926509186346</c:v>
                </c:pt>
                <c:pt idx="1054">
                  <c:v>10.469160104986875</c:v>
                </c:pt>
                <c:pt idx="1055">
                  <c:v>11.729002624671915</c:v>
                </c:pt>
                <c:pt idx="1056">
                  <c:v>10.288713910761155</c:v>
                </c:pt>
                <c:pt idx="1057">
                  <c:v>9.3471128608923895</c:v>
                </c:pt>
                <c:pt idx="1058">
                  <c:v>10.078740157480315</c:v>
                </c:pt>
                <c:pt idx="1059">
                  <c:v>9.6883202099737531</c:v>
                </c:pt>
                <c:pt idx="1060">
                  <c:v>9.5275590551181093</c:v>
                </c:pt>
                <c:pt idx="1061">
                  <c:v>10.026246719160104</c:v>
                </c:pt>
                <c:pt idx="1062">
                  <c:v>9.9278215223097099</c:v>
                </c:pt>
                <c:pt idx="1063">
                  <c:v>9.9081364829396321</c:v>
                </c:pt>
                <c:pt idx="1064">
                  <c:v>9.8162729658792642</c:v>
                </c:pt>
                <c:pt idx="1065">
                  <c:v>9.478346456692913</c:v>
                </c:pt>
                <c:pt idx="1066">
                  <c:v>11.089238845144356</c:v>
                </c:pt>
                <c:pt idx="1067">
                  <c:v>9.9967191601049876</c:v>
                </c:pt>
                <c:pt idx="1068">
                  <c:v>10.416666666666666</c:v>
                </c:pt>
                <c:pt idx="1069">
                  <c:v>9.6686351706036735</c:v>
                </c:pt>
                <c:pt idx="1070">
                  <c:v>10.679133858267715</c:v>
                </c:pt>
                <c:pt idx="1071">
                  <c:v>9.7867454068241475</c:v>
                </c:pt>
                <c:pt idx="1072">
                  <c:v>9.6587926509186346</c:v>
                </c:pt>
                <c:pt idx="1073">
                  <c:v>9.8884514435695525</c:v>
                </c:pt>
                <c:pt idx="1074">
                  <c:v>9.6784776902887142</c:v>
                </c:pt>
                <c:pt idx="1075">
                  <c:v>9.9376640419947506</c:v>
                </c:pt>
                <c:pt idx="1076">
                  <c:v>10.088582677165354</c:v>
                </c:pt>
                <c:pt idx="1077">
                  <c:v>9.8884514435695525</c:v>
                </c:pt>
                <c:pt idx="1078">
                  <c:v>9.7375328083989494</c:v>
                </c:pt>
                <c:pt idx="1079">
                  <c:v>9.977034120734908</c:v>
                </c:pt>
                <c:pt idx="1080">
                  <c:v>10.718503937007872</c:v>
                </c:pt>
                <c:pt idx="1081">
                  <c:v>10.688976377952756</c:v>
                </c:pt>
                <c:pt idx="1082">
                  <c:v>9.8982939632545932</c:v>
                </c:pt>
                <c:pt idx="1083">
                  <c:v>9.8786089238845136</c:v>
                </c:pt>
                <c:pt idx="1084">
                  <c:v>10.068897637795274</c:v>
                </c:pt>
                <c:pt idx="1085">
                  <c:v>9.698162729658792</c:v>
                </c:pt>
                <c:pt idx="1086">
                  <c:v>9.6587926509186346</c:v>
                </c:pt>
                <c:pt idx="1087">
                  <c:v>9.7080052493438309</c:v>
                </c:pt>
                <c:pt idx="1088">
                  <c:v>9.4685039370078741</c:v>
                </c:pt>
                <c:pt idx="1089">
                  <c:v>9.5964566929133852</c:v>
                </c:pt>
                <c:pt idx="1090">
                  <c:v>10.127952755905511</c:v>
                </c:pt>
                <c:pt idx="1091">
                  <c:v>11.056430446194225</c:v>
                </c:pt>
                <c:pt idx="1092">
                  <c:v>10.026246719160104</c:v>
                </c:pt>
                <c:pt idx="1093">
                  <c:v>11.089238845144356</c:v>
                </c:pt>
                <c:pt idx="1094">
                  <c:v>10.387139107611548</c:v>
                </c:pt>
                <c:pt idx="1095">
                  <c:v>9.2880577427821525</c:v>
                </c:pt>
                <c:pt idx="1096">
                  <c:v>9.6391076115485568</c:v>
                </c:pt>
                <c:pt idx="1097">
                  <c:v>9.6391076115485568</c:v>
                </c:pt>
                <c:pt idx="1098">
                  <c:v>9.9475065616797895</c:v>
                </c:pt>
                <c:pt idx="1099">
                  <c:v>9.698162729658792</c:v>
                </c:pt>
                <c:pt idx="1100">
                  <c:v>9.4488188976377945</c:v>
                </c:pt>
                <c:pt idx="1101">
                  <c:v>9.6062992125984241</c:v>
                </c:pt>
                <c:pt idx="1102">
                  <c:v>10.13779527559055</c:v>
                </c:pt>
                <c:pt idx="1103">
                  <c:v>10.918635170603674</c:v>
                </c:pt>
                <c:pt idx="1104">
                  <c:v>11.236876640419947</c:v>
                </c:pt>
                <c:pt idx="1105">
                  <c:v>11.089238845144356</c:v>
                </c:pt>
                <c:pt idx="1106">
                  <c:v>9.9475065616797895</c:v>
                </c:pt>
                <c:pt idx="1107">
                  <c:v>10.518372703412073</c:v>
                </c:pt>
                <c:pt idx="1108">
                  <c:v>9.4291338582677167</c:v>
                </c:pt>
                <c:pt idx="1109">
                  <c:v>9.9376640419947506</c:v>
                </c:pt>
                <c:pt idx="1110">
                  <c:v>10.236220472440944</c:v>
                </c:pt>
                <c:pt idx="1111">
                  <c:v>10.068897637795274</c:v>
                </c:pt>
                <c:pt idx="1112">
                  <c:v>9.9671916010498673</c:v>
                </c:pt>
                <c:pt idx="1113">
                  <c:v>10.269028871391075</c:v>
                </c:pt>
                <c:pt idx="1114">
                  <c:v>10.538057742782152</c:v>
                </c:pt>
                <c:pt idx="1115">
                  <c:v>10.469160104986875</c:v>
                </c:pt>
                <c:pt idx="1116">
                  <c:v>10.787401574803148</c:v>
                </c:pt>
                <c:pt idx="1117">
                  <c:v>10.679133858267715</c:v>
                </c:pt>
                <c:pt idx="1118">
                  <c:v>9.6784776902887142</c:v>
                </c:pt>
                <c:pt idx="1119">
                  <c:v>10.377296587926509</c:v>
                </c:pt>
                <c:pt idx="1120">
                  <c:v>9.8982939632545932</c:v>
                </c:pt>
                <c:pt idx="1121">
                  <c:v>10.187007874015748</c:v>
                </c:pt>
                <c:pt idx="1122">
                  <c:v>9.8064304461942253</c:v>
                </c:pt>
                <c:pt idx="1123">
                  <c:v>10.059055118110235</c:v>
                </c:pt>
                <c:pt idx="1124">
                  <c:v>9.9278215223097099</c:v>
                </c:pt>
                <c:pt idx="1125">
                  <c:v>10.167322834645669</c:v>
                </c:pt>
                <c:pt idx="1126">
                  <c:v>9.7769028871391068</c:v>
                </c:pt>
                <c:pt idx="1127">
                  <c:v>10.918635170603674</c:v>
                </c:pt>
                <c:pt idx="1128">
                  <c:v>10.879265091863516</c:v>
                </c:pt>
                <c:pt idx="1129">
                  <c:v>10.187007874015748</c:v>
                </c:pt>
                <c:pt idx="1130">
                  <c:v>10.597112860892388</c:v>
                </c:pt>
                <c:pt idx="1131">
                  <c:v>10.006561679790025</c:v>
                </c:pt>
                <c:pt idx="1132">
                  <c:v>9.5866141732283463</c:v>
                </c:pt>
                <c:pt idx="1133">
                  <c:v>9.5570866141732278</c:v>
                </c:pt>
                <c:pt idx="1134">
                  <c:v>9.4685039370078741</c:v>
                </c:pt>
                <c:pt idx="1135">
                  <c:v>9.6391076115485568</c:v>
                </c:pt>
                <c:pt idx="1136">
                  <c:v>9.757217847769029</c:v>
                </c:pt>
                <c:pt idx="1137">
                  <c:v>10.147637795275591</c:v>
                </c:pt>
                <c:pt idx="1138">
                  <c:v>10.426509186351705</c:v>
                </c:pt>
                <c:pt idx="1139">
                  <c:v>11.046587926509186</c:v>
                </c:pt>
                <c:pt idx="1140">
                  <c:v>10.807086614173228</c:v>
                </c:pt>
                <c:pt idx="1141">
                  <c:v>10.708661417322833</c:v>
                </c:pt>
                <c:pt idx="1142">
                  <c:v>10.908792650918635</c:v>
                </c:pt>
                <c:pt idx="1143">
                  <c:v>9.53740157480315</c:v>
                </c:pt>
                <c:pt idx="1144">
                  <c:v>9.7965879265091864</c:v>
                </c:pt>
                <c:pt idx="1145">
                  <c:v>10.108267716535432</c:v>
                </c:pt>
                <c:pt idx="1146">
                  <c:v>9.7375328083989494</c:v>
                </c:pt>
                <c:pt idx="1147">
                  <c:v>9.396325459317584</c:v>
                </c:pt>
                <c:pt idx="1148">
                  <c:v>9.6391076115485568</c:v>
                </c:pt>
                <c:pt idx="1149">
                  <c:v>9.3471128608923895</c:v>
                </c:pt>
                <c:pt idx="1150">
                  <c:v>11.017060367454068</c:v>
                </c:pt>
                <c:pt idx="1151">
                  <c:v>11.338582677165354</c:v>
                </c:pt>
                <c:pt idx="1152">
                  <c:v>10.728346456692913</c:v>
                </c:pt>
                <c:pt idx="1153">
                  <c:v>11.548556430446194</c:v>
                </c:pt>
                <c:pt idx="1154">
                  <c:v>9.6358267716535426</c:v>
                </c:pt>
                <c:pt idx="1155">
                  <c:v>10.08530183727034</c:v>
                </c:pt>
                <c:pt idx="1156">
                  <c:v>9.5472440944881889</c:v>
                </c:pt>
                <c:pt idx="1157">
                  <c:v>9.7933070866141723</c:v>
                </c:pt>
                <c:pt idx="1158">
                  <c:v>9.8950131233595791</c:v>
                </c:pt>
                <c:pt idx="1159">
                  <c:v>9.9376640419947506</c:v>
                </c:pt>
                <c:pt idx="1160">
                  <c:v>9.271653543307087</c:v>
                </c:pt>
                <c:pt idx="1161">
                  <c:v>10.003280839895012</c:v>
                </c:pt>
                <c:pt idx="1162">
                  <c:v>10.50524934383202</c:v>
                </c:pt>
                <c:pt idx="1163">
                  <c:v>10.793963254593175</c:v>
                </c:pt>
                <c:pt idx="1164">
                  <c:v>11.663385826771654</c:v>
                </c:pt>
                <c:pt idx="1165">
                  <c:v>10.334645669291337</c:v>
                </c:pt>
                <c:pt idx="1166">
                  <c:v>10.08530183727034</c:v>
                </c:pt>
                <c:pt idx="1167">
                  <c:v>9.501312335958005</c:v>
                </c:pt>
                <c:pt idx="1168">
                  <c:v>10.216535433070865</c:v>
                </c:pt>
                <c:pt idx="1169">
                  <c:v>9.9901574803149593</c:v>
                </c:pt>
                <c:pt idx="1170">
                  <c:v>9.9868766404199469</c:v>
                </c:pt>
                <c:pt idx="1171">
                  <c:v>10.104986876640419</c:v>
                </c:pt>
                <c:pt idx="1172">
                  <c:v>10.51509186351706</c:v>
                </c:pt>
                <c:pt idx="1173">
                  <c:v>9.8851706036745401</c:v>
                </c:pt>
                <c:pt idx="1174">
                  <c:v>10.849737532808398</c:v>
                </c:pt>
                <c:pt idx="1175">
                  <c:v>11.551837270341206</c:v>
                </c:pt>
                <c:pt idx="1176">
                  <c:v>11.433727034120734</c:v>
                </c:pt>
                <c:pt idx="1177">
                  <c:v>11.299212598425196</c:v>
                </c:pt>
                <c:pt idx="1178">
                  <c:v>10.288713910761155</c:v>
                </c:pt>
                <c:pt idx="1179">
                  <c:v>9.5209973753280845</c:v>
                </c:pt>
                <c:pt idx="1180">
                  <c:v>9.8458005249343827</c:v>
                </c:pt>
                <c:pt idx="1181">
                  <c:v>9.6456692913385815</c:v>
                </c:pt>
                <c:pt idx="1182">
                  <c:v>9.8097112860892395</c:v>
                </c:pt>
                <c:pt idx="1183">
                  <c:v>9.478346456692913</c:v>
                </c:pt>
                <c:pt idx="1184">
                  <c:v>9.8687664041994747</c:v>
                </c:pt>
                <c:pt idx="1185">
                  <c:v>9.9114173228346445</c:v>
                </c:pt>
                <c:pt idx="1186">
                  <c:v>10.748031496062991</c:v>
                </c:pt>
                <c:pt idx="1187">
                  <c:v>11.131889763779526</c:v>
                </c:pt>
                <c:pt idx="1188">
                  <c:v>10.826771653543306</c:v>
                </c:pt>
                <c:pt idx="1189">
                  <c:v>10.387139107611548</c:v>
                </c:pt>
                <c:pt idx="1190">
                  <c:v>10.646325459317586</c:v>
                </c:pt>
                <c:pt idx="1191">
                  <c:v>9.662073490813647</c:v>
                </c:pt>
                <c:pt idx="1192">
                  <c:v>9.6292650918635161</c:v>
                </c:pt>
                <c:pt idx="1193">
                  <c:v>9.9048556430446197</c:v>
                </c:pt>
                <c:pt idx="1194">
                  <c:v>9.5472440944881889</c:v>
                </c:pt>
                <c:pt idx="1195">
                  <c:v>9.4389763779527556</c:v>
                </c:pt>
                <c:pt idx="1196">
                  <c:v>9.3667979002624673</c:v>
                </c:pt>
                <c:pt idx="1197">
                  <c:v>10.242782152230971</c:v>
                </c:pt>
                <c:pt idx="1198">
                  <c:v>10.328083989501312</c:v>
                </c:pt>
                <c:pt idx="1199">
                  <c:v>10.118110236220472</c:v>
                </c:pt>
                <c:pt idx="1200">
                  <c:v>10.485564304461942</c:v>
                </c:pt>
                <c:pt idx="1201">
                  <c:v>10.439632545931758</c:v>
                </c:pt>
                <c:pt idx="1202">
                  <c:v>9.3405511811023612</c:v>
                </c:pt>
                <c:pt idx="1203">
                  <c:v>9.478346456692913</c:v>
                </c:pt>
                <c:pt idx="1204">
                  <c:v>9.6456692913385815</c:v>
                </c:pt>
                <c:pt idx="1205">
                  <c:v>9.9015748031496056</c:v>
                </c:pt>
                <c:pt idx="1206">
                  <c:v>9.8425196850393704</c:v>
                </c:pt>
                <c:pt idx="1207">
                  <c:v>9.8031496062992129</c:v>
                </c:pt>
                <c:pt idx="1208">
                  <c:v>9.6916010498687672</c:v>
                </c:pt>
                <c:pt idx="1209">
                  <c:v>9.7440944881889759</c:v>
                </c:pt>
                <c:pt idx="1210">
                  <c:v>9.9803149606299204</c:v>
                </c:pt>
                <c:pt idx="1211">
                  <c:v>10.291994750656167</c:v>
                </c:pt>
                <c:pt idx="1212">
                  <c:v>10.67257217847769</c:v>
                </c:pt>
                <c:pt idx="1213">
                  <c:v>9.8884514435695525</c:v>
                </c:pt>
                <c:pt idx="1214">
                  <c:v>9.6784776902887142</c:v>
                </c:pt>
                <c:pt idx="1215">
                  <c:v>9.3077427821522303</c:v>
                </c:pt>
                <c:pt idx="1216">
                  <c:v>9.6456692913385815</c:v>
                </c:pt>
                <c:pt idx="1217">
                  <c:v>10.019685039370078</c:v>
                </c:pt>
                <c:pt idx="1218">
                  <c:v>9.7440944881889759</c:v>
                </c:pt>
                <c:pt idx="1219">
                  <c:v>9.8162729658792642</c:v>
                </c:pt>
                <c:pt idx="1220">
                  <c:v>9.3799212598425186</c:v>
                </c:pt>
                <c:pt idx="1221">
                  <c:v>9.4750656167978988</c:v>
                </c:pt>
                <c:pt idx="1222">
                  <c:v>10.754593175853017</c:v>
                </c:pt>
                <c:pt idx="1223">
                  <c:v>10.725065616797901</c:v>
                </c:pt>
                <c:pt idx="1224">
                  <c:v>10.961286089238845</c:v>
                </c:pt>
                <c:pt idx="1225">
                  <c:v>10.25262467191601</c:v>
                </c:pt>
                <c:pt idx="1226">
                  <c:v>9.7801837270341192</c:v>
                </c:pt>
                <c:pt idx="1227">
                  <c:v>9.8556430446194216</c:v>
                </c:pt>
                <c:pt idx="1228">
                  <c:v>9.8228346456692908</c:v>
                </c:pt>
                <c:pt idx="1229">
                  <c:v>9.8917322834645667</c:v>
                </c:pt>
                <c:pt idx="1230">
                  <c:v>10.006561679790025</c:v>
                </c:pt>
                <c:pt idx="1231">
                  <c:v>9.9146981627296569</c:v>
                </c:pt>
                <c:pt idx="1232">
                  <c:v>9.8228346456692908</c:v>
                </c:pt>
                <c:pt idx="1233">
                  <c:v>9.4455380577427821</c:v>
                </c:pt>
                <c:pt idx="1234">
                  <c:v>11.092519685039369</c:v>
                </c:pt>
                <c:pt idx="1235">
                  <c:v>11.181102362204724</c:v>
                </c:pt>
                <c:pt idx="1236">
                  <c:v>11.873359580052494</c:v>
                </c:pt>
                <c:pt idx="1237">
                  <c:v>10.193569553805775</c:v>
                </c:pt>
                <c:pt idx="1238">
                  <c:v>10.875984251968504</c:v>
                </c:pt>
                <c:pt idx="1239">
                  <c:v>10.111548556430446</c:v>
                </c:pt>
                <c:pt idx="1240">
                  <c:v>9.7867454068241475</c:v>
                </c:pt>
                <c:pt idx="1241">
                  <c:v>9.8490813648293951</c:v>
                </c:pt>
                <c:pt idx="1242">
                  <c:v>9.7834645669291334</c:v>
                </c:pt>
                <c:pt idx="1243">
                  <c:v>9.7506561679790025</c:v>
                </c:pt>
                <c:pt idx="1244">
                  <c:v>9.8622047244094482</c:v>
                </c:pt>
                <c:pt idx="1245">
                  <c:v>10.226377952755906</c:v>
                </c:pt>
                <c:pt idx="1246">
                  <c:v>10.475721784776903</c:v>
                </c:pt>
                <c:pt idx="1247">
                  <c:v>11.486220472440944</c:v>
                </c:pt>
                <c:pt idx="1248">
                  <c:v>10.725065616797901</c:v>
                </c:pt>
                <c:pt idx="1249">
                  <c:v>10.131233595800525</c:v>
                </c:pt>
                <c:pt idx="1250">
                  <c:v>9.5177165354330704</c:v>
                </c:pt>
                <c:pt idx="1251">
                  <c:v>9.5177165354330704</c:v>
                </c:pt>
                <c:pt idx="1252">
                  <c:v>9.7769028871391068</c:v>
                </c:pt>
                <c:pt idx="1253">
                  <c:v>10.098425196850393</c:v>
                </c:pt>
                <c:pt idx="1254">
                  <c:v>9.9704724409448815</c:v>
                </c:pt>
                <c:pt idx="1255">
                  <c:v>9.8064304461942253</c:v>
                </c:pt>
                <c:pt idx="1256">
                  <c:v>9.7047244094488185</c:v>
                </c:pt>
                <c:pt idx="1257">
                  <c:v>10.160761154855642</c:v>
                </c:pt>
                <c:pt idx="1258">
                  <c:v>10.485564304461942</c:v>
                </c:pt>
                <c:pt idx="1259">
                  <c:v>10.465879265091862</c:v>
                </c:pt>
                <c:pt idx="1260">
                  <c:v>10.754593175853017</c:v>
                </c:pt>
                <c:pt idx="1261">
                  <c:v>10.032808398950131</c:v>
                </c:pt>
                <c:pt idx="1262">
                  <c:v>10.124671916010497</c:v>
                </c:pt>
                <c:pt idx="1263">
                  <c:v>10.15748031496063</c:v>
                </c:pt>
                <c:pt idx="1264">
                  <c:v>10.019685039370078</c:v>
                </c:pt>
                <c:pt idx="1265">
                  <c:v>9.9343832020997365</c:v>
                </c:pt>
                <c:pt idx="1266">
                  <c:v>9.8720472440944871</c:v>
                </c:pt>
                <c:pt idx="1267">
                  <c:v>9.963910761154855</c:v>
                </c:pt>
                <c:pt idx="1268">
                  <c:v>9.6095800524934365</c:v>
                </c:pt>
                <c:pt idx="1269">
                  <c:v>9.9671916010498673</c:v>
                </c:pt>
                <c:pt idx="1270">
                  <c:v>9.9671916010498673</c:v>
                </c:pt>
                <c:pt idx="1271">
                  <c:v>11.722440944881889</c:v>
                </c:pt>
                <c:pt idx="1272">
                  <c:v>11.417322834645669</c:v>
                </c:pt>
                <c:pt idx="1273">
                  <c:v>11.587926509186351</c:v>
                </c:pt>
                <c:pt idx="1274">
                  <c:v>10.88254593175853</c:v>
                </c:pt>
                <c:pt idx="1275">
                  <c:v>10.321522309711286</c:v>
                </c:pt>
                <c:pt idx="1276">
                  <c:v>9.917979002624671</c:v>
                </c:pt>
                <c:pt idx="1277">
                  <c:v>9.7933070866141723</c:v>
                </c:pt>
                <c:pt idx="1278">
                  <c:v>9.9868766404199469</c:v>
                </c:pt>
                <c:pt idx="1279">
                  <c:v>10.039370078740157</c:v>
                </c:pt>
                <c:pt idx="1280">
                  <c:v>9.8622047244094482</c:v>
                </c:pt>
                <c:pt idx="1281">
                  <c:v>9.8228346456692908</c:v>
                </c:pt>
                <c:pt idx="1282">
                  <c:v>10.633202099737533</c:v>
                </c:pt>
                <c:pt idx="1283">
                  <c:v>10.813648293963254</c:v>
                </c:pt>
                <c:pt idx="1284">
                  <c:v>10.836614173228346</c:v>
                </c:pt>
                <c:pt idx="1285">
                  <c:v>10.643044619422572</c:v>
                </c:pt>
                <c:pt idx="1286">
                  <c:v>10.616797900262467</c:v>
                </c:pt>
                <c:pt idx="1287">
                  <c:v>9.7900262467191599</c:v>
                </c:pt>
                <c:pt idx="1288">
                  <c:v>9.6391076115485568</c:v>
                </c:pt>
                <c:pt idx="1289">
                  <c:v>9.5275590551181093</c:v>
                </c:pt>
                <c:pt idx="1290">
                  <c:v>9.7112860892388451</c:v>
                </c:pt>
                <c:pt idx="1291">
                  <c:v>9.9081364829396321</c:v>
                </c:pt>
                <c:pt idx="1292">
                  <c:v>10.229658792650918</c:v>
                </c:pt>
                <c:pt idx="1293">
                  <c:v>9.4619422572178475</c:v>
                </c:pt>
                <c:pt idx="1294">
                  <c:v>9.7965879265091864</c:v>
                </c:pt>
                <c:pt idx="1295">
                  <c:v>11.338582677165354</c:v>
                </c:pt>
                <c:pt idx="1296">
                  <c:v>11.125328083989501</c:v>
                </c:pt>
                <c:pt idx="1297">
                  <c:v>10.524934383202099</c:v>
                </c:pt>
                <c:pt idx="1298">
                  <c:v>9.6587926509186346</c:v>
                </c:pt>
                <c:pt idx="1299">
                  <c:v>9.8195538057742766</c:v>
                </c:pt>
                <c:pt idx="1300">
                  <c:v>9.3208661417322833</c:v>
                </c:pt>
                <c:pt idx="1301">
                  <c:v>10.078740157480315</c:v>
                </c:pt>
                <c:pt idx="1302">
                  <c:v>10.013123359580051</c:v>
                </c:pt>
                <c:pt idx="1303">
                  <c:v>10.08530183727034</c:v>
                </c:pt>
                <c:pt idx="1304">
                  <c:v>9.6030183727034117</c:v>
                </c:pt>
                <c:pt idx="1305">
                  <c:v>9.2552493438320216</c:v>
                </c:pt>
                <c:pt idx="1306">
                  <c:v>9.977034120734908</c:v>
                </c:pt>
                <c:pt idx="1307">
                  <c:v>10.488845144356954</c:v>
                </c:pt>
                <c:pt idx="1308">
                  <c:v>10.377296587926509</c:v>
                </c:pt>
                <c:pt idx="1309">
                  <c:v>10.08530183727034</c:v>
                </c:pt>
                <c:pt idx="1310">
                  <c:v>9.6161417322834648</c:v>
                </c:pt>
                <c:pt idx="1311">
                  <c:v>9.2552493438320216</c:v>
                </c:pt>
                <c:pt idx="1312">
                  <c:v>9.9475065616797895</c:v>
                </c:pt>
                <c:pt idx="1313">
                  <c:v>9.7801837270341192</c:v>
                </c:pt>
                <c:pt idx="1314">
                  <c:v>9.8293963254593173</c:v>
                </c:pt>
                <c:pt idx="1315">
                  <c:v>9.8458005249343827</c:v>
                </c:pt>
                <c:pt idx="1316">
                  <c:v>9.7801837270341192</c:v>
                </c:pt>
                <c:pt idx="1317">
                  <c:v>9.9835958005249346</c:v>
                </c:pt>
                <c:pt idx="1318">
                  <c:v>11.013779527559056</c:v>
                </c:pt>
                <c:pt idx="1319">
                  <c:v>10.711942257217848</c:v>
                </c:pt>
                <c:pt idx="1320">
                  <c:v>11.555118110236219</c:v>
                </c:pt>
                <c:pt idx="1321">
                  <c:v>11.030183727034121</c:v>
                </c:pt>
                <c:pt idx="1322">
                  <c:v>11.017060367454068</c:v>
                </c:pt>
                <c:pt idx="1323">
                  <c:v>10.275590551181102</c:v>
                </c:pt>
                <c:pt idx="1324">
                  <c:v>9.8786089238845136</c:v>
                </c:pt>
                <c:pt idx="1325">
                  <c:v>9.7276902887139105</c:v>
                </c:pt>
                <c:pt idx="1326">
                  <c:v>9.9114173228346445</c:v>
                </c:pt>
                <c:pt idx="1327">
                  <c:v>10.150918635170603</c:v>
                </c:pt>
                <c:pt idx="1328">
                  <c:v>9.757217847769029</c:v>
                </c:pt>
                <c:pt idx="1329">
                  <c:v>9.9343832020997365</c:v>
                </c:pt>
                <c:pt idx="1330">
                  <c:v>10.275590551181102</c:v>
                </c:pt>
                <c:pt idx="1331">
                  <c:v>11.541994750656167</c:v>
                </c:pt>
                <c:pt idx="1332">
                  <c:v>10.219816272965879</c:v>
                </c:pt>
                <c:pt idx="1333">
                  <c:v>10.62992125984252</c:v>
                </c:pt>
                <c:pt idx="1334">
                  <c:v>10.935039370078741</c:v>
                </c:pt>
                <c:pt idx="1335">
                  <c:v>10.127952755905511</c:v>
                </c:pt>
                <c:pt idx="1336">
                  <c:v>9.9967191601049876</c:v>
                </c:pt>
                <c:pt idx="1337">
                  <c:v>9.757217847769029</c:v>
                </c:pt>
                <c:pt idx="1338">
                  <c:v>9.8261154855643049</c:v>
                </c:pt>
                <c:pt idx="1339">
                  <c:v>10.11482939632546</c:v>
                </c:pt>
                <c:pt idx="1340">
                  <c:v>10.272309711286088</c:v>
                </c:pt>
                <c:pt idx="1341">
                  <c:v>9.977034120734908</c:v>
                </c:pt>
                <c:pt idx="1342">
                  <c:v>11.240157480314961</c:v>
                </c:pt>
                <c:pt idx="1343">
                  <c:v>10.6003937007874</c:v>
                </c:pt>
                <c:pt idx="1344">
                  <c:v>11.030183727034121</c:v>
                </c:pt>
                <c:pt idx="1345">
                  <c:v>10.288713910761155</c:v>
                </c:pt>
                <c:pt idx="1346">
                  <c:v>10.51509186351706</c:v>
                </c:pt>
                <c:pt idx="1347">
                  <c:v>10.091863517060368</c:v>
                </c:pt>
                <c:pt idx="1348">
                  <c:v>9.4881889763779519</c:v>
                </c:pt>
                <c:pt idx="1349">
                  <c:v>10.032808398950131</c:v>
                </c:pt>
                <c:pt idx="1350">
                  <c:v>9.8097112860892395</c:v>
                </c:pt>
                <c:pt idx="1351">
                  <c:v>9.7703412073490821</c:v>
                </c:pt>
                <c:pt idx="1352">
                  <c:v>9.5898950131233587</c:v>
                </c:pt>
                <c:pt idx="1353">
                  <c:v>10.200131233595799</c:v>
                </c:pt>
                <c:pt idx="1354">
                  <c:v>11.210629921259841</c:v>
                </c:pt>
                <c:pt idx="1355">
                  <c:v>12.12270341207349</c:v>
                </c:pt>
                <c:pt idx="1356">
                  <c:v>9.977034120734908</c:v>
                </c:pt>
                <c:pt idx="1357">
                  <c:v>9.2552493438320216</c:v>
                </c:pt>
                <c:pt idx="1358">
                  <c:v>9.2421259842519685</c:v>
                </c:pt>
                <c:pt idx="1359">
                  <c:v>9.6948818897637796</c:v>
                </c:pt>
                <c:pt idx="1360">
                  <c:v>9.9507874015748019</c:v>
                </c:pt>
                <c:pt idx="1361">
                  <c:v>10.249343832020998</c:v>
                </c:pt>
                <c:pt idx="1362">
                  <c:v>9.9540682414698143</c:v>
                </c:pt>
                <c:pt idx="1363">
                  <c:v>9.8556430446194216</c:v>
                </c:pt>
                <c:pt idx="1364">
                  <c:v>9.917979002624671</c:v>
                </c:pt>
                <c:pt idx="1365">
                  <c:v>9.1043307086614167</c:v>
                </c:pt>
                <c:pt idx="1366">
                  <c:v>9.9114173228346445</c:v>
                </c:pt>
                <c:pt idx="1367">
                  <c:v>9.5866141732283463</c:v>
                </c:pt>
                <c:pt idx="1368">
                  <c:v>10.104986876640419</c:v>
                </c:pt>
                <c:pt idx="1369">
                  <c:v>10.101706036745407</c:v>
                </c:pt>
                <c:pt idx="1370">
                  <c:v>10.377296587926509</c:v>
                </c:pt>
                <c:pt idx="1371">
                  <c:v>10.265748031496063</c:v>
                </c:pt>
                <c:pt idx="1372">
                  <c:v>9.8556430446194216</c:v>
                </c:pt>
                <c:pt idx="1373">
                  <c:v>9.9507874015748019</c:v>
                </c:pt>
                <c:pt idx="1374">
                  <c:v>10.331364829396325</c:v>
                </c:pt>
                <c:pt idx="1375">
                  <c:v>10.019685039370078</c:v>
                </c:pt>
                <c:pt idx="1376">
                  <c:v>9.7440944881889759</c:v>
                </c:pt>
                <c:pt idx="1377">
                  <c:v>10.078740157480315</c:v>
                </c:pt>
                <c:pt idx="1378">
                  <c:v>11.23031496062992</c:v>
                </c:pt>
                <c:pt idx="1379">
                  <c:v>11.630577427821521</c:v>
                </c:pt>
                <c:pt idx="1380">
                  <c:v>10.351049868766403</c:v>
                </c:pt>
                <c:pt idx="1381">
                  <c:v>10.862860892388451</c:v>
                </c:pt>
                <c:pt idx="1382">
                  <c:v>10.479002624671915</c:v>
                </c:pt>
                <c:pt idx="1383">
                  <c:v>9.6325459317585302</c:v>
                </c:pt>
                <c:pt idx="1384">
                  <c:v>9.8228346456692908</c:v>
                </c:pt>
                <c:pt idx="1385">
                  <c:v>9.9901574803149593</c:v>
                </c:pt>
                <c:pt idx="1386">
                  <c:v>10.479002624671915</c:v>
                </c:pt>
                <c:pt idx="1387">
                  <c:v>10.46259842519685</c:v>
                </c:pt>
                <c:pt idx="1388">
                  <c:v>10.354330708661417</c:v>
                </c:pt>
                <c:pt idx="1389">
                  <c:v>10.538057742782152</c:v>
                </c:pt>
                <c:pt idx="1390">
                  <c:v>10.341207349081365</c:v>
                </c:pt>
                <c:pt idx="1391">
                  <c:v>11.538713910761153</c:v>
                </c:pt>
                <c:pt idx="1392">
                  <c:v>11.38779527559055</c:v>
                </c:pt>
                <c:pt idx="1393">
                  <c:v>10.341207349081365</c:v>
                </c:pt>
                <c:pt idx="1394">
                  <c:v>11.745406824146981</c:v>
                </c:pt>
                <c:pt idx="1395">
                  <c:v>10.068897637795274</c:v>
                </c:pt>
                <c:pt idx="1396">
                  <c:v>10.098425196850393</c:v>
                </c:pt>
                <c:pt idx="1397">
                  <c:v>10.003280839895012</c:v>
                </c:pt>
                <c:pt idx="1398">
                  <c:v>9.6850393700787389</c:v>
                </c:pt>
                <c:pt idx="1399">
                  <c:v>9.8720472440944871</c:v>
                </c:pt>
                <c:pt idx="1400">
                  <c:v>9.8851706036745401</c:v>
                </c:pt>
                <c:pt idx="1401">
                  <c:v>11.361548556430446</c:v>
                </c:pt>
                <c:pt idx="1402">
                  <c:v>11.069553805774278</c:v>
                </c:pt>
                <c:pt idx="1403">
                  <c:v>11.003937007874015</c:v>
                </c:pt>
                <c:pt idx="1404">
                  <c:v>11.145013123359579</c:v>
                </c:pt>
                <c:pt idx="1405">
                  <c:v>10.790682414698162</c:v>
                </c:pt>
                <c:pt idx="1406">
                  <c:v>10.30511811023622</c:v>
                </c:pt>
                <c:pt idx="1407">
                  <c:v>10.570866141732283</c:v>
                </c:pt>
                <c:pt idx="1408">
                  <c:v>10.187007874015748</c:v>
                </c:pt>
                <c:pt idx="1409">
                  <c:v>10.164041994750654</c:v>
                </c:pt>
                <c:pt idx="1410">
                  <c:v>9.8720472440944871</c:v>
                </c:pt>
                <c:pt idx="1411">
                  <c:v>9.8097112860892395</c:v>
                </c:pt>
                <c:pt idx="1412">
                  <c:v>9.8031496062992129</c:v>
                </c:pt>
                <c:pt idx="1413">
                  <c:v>9.8917322834645667</c:v>
                </c:pt>
                <c:pt idx="1414">
                  <c:v>10.849737532808398</c:v>
                </c:pt>
                <c:pt idx="1415">
                  <c:v>10.25262467191601</c:v>
                </c:pt>
                <c:pt idx="1416">
                  <c:v>10.770997375328083</c:v>
                </c:pt>
                <c:pt idx="1417">
                  <c:v>10.314960629921259</c:v>
                </c:pt>
                <c:pt idx="1418">
                  <c:v>10.20997375328084</c:v>
                </c:pt>
                <c:pt idx="1419">
                  <c:v>9.7506561679790025</c:v>
                </c:pt>
                <c:pt idx="1420">
                  <c:v>9.8195538057742766</c:v>
                </c:pt>
                <c:pt idx="1421">
                  <c:v>10.026246719160104</c:v>
                </c:pt>
                <c:pt idx="1422">
                  <c:v>10.203412073490814</c:v>
                </c:pt>
                <c:pt idx="1423">
                  <c:v>10.160761154855642</c:v>
                </c:pt>
                <c:pt idx="1424">
                  <c:v>9.8687664041994747</c:v>
                </c:pt>
                <c:pt idx="1425">
                  <c:v>9.7539370078740149</c:v>
                </c:pt>
                <c:pt idx="1426">
                  <c:v>11.105643044619422</c:v>
                </c:pt>
                <c:pt idx="1427">
                  <c:v>11.164698162729659</c:v>
                </c:pt>
                <c:pt idx="1428">
                  <c:v>11.217191601049869</c:v>
                </c:pt>
                <c:pt idx="1429">
                  <c:v>10.164041994750654</c:v>
                </c:pt>
                <c:pt idx="1430">
                  <c:v>9.9212598425196852</c:v>
                </c:pt>
                <c:pt idx="1431">
                  <c:v>9.8228346456692908</c:v>
                </c:pt>
                <c:pt idx="1432">
                  <c:v>10.167322834645669</c:v>
                </c:pt>
                <c:pt idx="1433">
                  <c:v>9.8753280839894995</c:v>
                </c:pt>
                <c:pt idx="1434">
                  <c:v>9.9606299212598426</c:v>
                </c:pt>
                <c:pt idx="1435">
                  <c:v>10.091863517060368</c:v>
                </c:pt>
                <c:pt idx="1436">
                  <c:v>9.963910761154855</c:v>
                </c:pt>
                <c:pt idx="1437">
                  <c:v>9.6194225721784772</c:v>
                </c:pt>
                <c:pt idx="1438">
                  <c:v>9.9573490813648302</c:v>
                </c:pt>
                <c:pt idx="1439">
                  <c:v>10.990813648293964</c:v>
                </c:pt>
                <c:pt idx="1440">
                  <c:v>11.335301837270341</c:v>
                </c:pt>
                <c:pt idx="1441">
                  <c:v>10.298556430446194</c:v>
                </c:pt>
                <c:pt idx="1442">
                  <c:v>10.144356955380577</c:v>
                </c:pt>
                <c:pt idx="1443">
                  <c:v>9.698162729658792</c:v>
                </c:pt>
                <c:pt idx="1444">
                  <c:v>10.022965879265092</c:v>
                </c:pt>
                <c:pt idx="1445">
                  <c:v>9.8720472440944871</c:v>
                </c:pt>
                <c:pt idx="1446">
                  <c:v>9.9212598425196852</c:v>
                </c:pt>
                <c:pt idx="1447">
                  <c:v>10.055774278215223</c:v>
                </c:pt>
                <c:pt idx="1448">
                  <c:v>9.9868766404199469</c:v>
                </c:pt>
                <c:pt idx="1449">
                  <c:v>10.337926509186351</c:v>
                </c:pt>
                <c:pt idx="1450">
                  <c:v>11.289370078740156</c:v>
                </c:pt>
                <c:pt idx="1451">
                  <c:v>10.856299212598426</c:v>
                </c:pt>
                <c:pt idx="1452">
                  <c:v>11.71259842519685</c:v>
                </c:pt>
                <c:pt idx="1453">
                  <c:v>10.889107611548555</c:v>
                </c:pt>
                <c:pt idx="1454">
                  <c:v>9.7998687664041988</c:v>
                </c:pt>
                <c:pt idx="1455">
                  <c:v>10.049212598425196</c:v>
                </c:pt>
                <c:pt idx="1456">
                  <c:v>10.082020997375327</c:v>
                </c:pt>
                <c:pt idx="1457">
                  <c:v>10.374015748031495</c:v>
                </c:pt>
                <c:pt idx="1458">
                  <c:v>9.7473753280839901</c:v>
                </c:pt>
                <c:pt idx="1459">
                  <c:v>9.8228346456692908</c:v>
                </c:pt>
                <c:pt idx="1460">
                  <c:v>9.7604986876640414</c:v>
                </c:pt>
                <c:pt idx="1461">
                  <c:v>10.439632545931758</c:v>
                </c:pt>
                <c:pt idx="1462">
                  <c:v>11.184383202099736</c:v>
                </c:pt>
                <c:pt idx="1463">
                  <c:v>11.145013123359579</c:v>
                </c:pt>
                <c:pt idx="1464">
                  <c:v>12.1751968503937</c:v>
                </c:pt>
                <c:pt idx="1465">
                  <c:v>10.009842519685039</c:v>
                </c:pt>
                <c:pt idx="1466">
                  <c:v>10.088582677165354</c:v>
                </c:pt>
                <c:pt idx="1467">
                  <c:v>9.8622047244094482</c:v>
                </c:pt>
                <c:pt idx="1468">
                  <c:v>9.8786089238845136</c:v>
                </c:pt>
                <c:pt idx="1469">
                  <c:v>10.196850393700787</c:v>
                </c:pt>
                <c:pt idx="1470">
                  <c:v>9.9671916010498673</c:v>
                </c:pt>
                <c:pt idx="1471">
                  <c:v>9.8392388451443562</c:v>
                </c:pt>
                <c:pt idx="1472">
                  <c:v>9.8851706036745401</c:v>
                </c:pt>
                <c:pt idx="1473">
                  <c:v>9.7637795275590538</c:v>
                </c:pt>
                <c:pt idx="1474">
                  <c:v>10.816929133858268</c:v>
                </c:pt>
                <c:pt idx="1475">
                  <c:v>12.726377952755906</c:v>
                </c:pt>
              </c:numCache>
            </c:numRef>
          </c:yVal>
          <c:smooth val="1"/>
          <c:extLst>
            <c:ext xmlns:c16="http://schemas.microsoft.com/office/drawing/2014/chart" uri="{C3380CC4-5D6E-409C-BE32-E72D297353CC}">
              <c16:uniqueId val="{00000029-560F-4D6B-94CC-C9625C98FFAF}"/>
            </c:ext>
          </c:extLst>
        </c:ser>
        <c:ser>
          <c:idx val="28"/>
          <c:order val="5"/>
          <c:tx>
            <c:v>Mean Sea Level (MSL)</c:v>
          </c:tx>
          <c:spPr>
            <a:ln w="3175">
              <a:solidFill>
                <a:schemeClr val="accent3"/>
              </a:solidFill>
            </a:ln>
          </c:spPr>
          <c:marker>
            <c:symbol val="none"/>
          </c:marker>
          <c:xVal>
            <c:numRef>
              <c:f>'NOAA WLs'!$C$27:$C$1502</c:f>
              <c:numCache>
                <c:formatCode>m/d/yyyy</c:formatCode>
                <c:ptCount val="1476"/>
                <c:pt idx="0">
                  <c:v>1</c:v>
                </c:pt>
                <c:pt idx="1">
                  <c:v>32</c:v>
                </c:pt>
                <c:pt idx="2">
                  <c:v>61</c:v>
                </c:pt>
                <c:pt idx="3">
                  <c:v>92</c:v>
                </c:pt>
                <c:pt idx="4">
                  <c:v>122</c:v>
                </c:pt>
                <c:pt idx="5">
                  <c:v>153</c:v>
                </c:pt>
                <c:pt idx="6">
                  <c:v>183</c:v>
                </c:pt>
                <c:pt idx="7">
                  <c:v>214</c:v>
                </c:pt>
                <c:pt idx="8">
                  <c:v>245</c:v>
                </c:pt>
                <c:pt idx="9">
                  <c:v>275</c:v>
                </c:pt>
                <c:pt idx="10">
                  <c:v>306</c:v>
                </c:pt>
                <c:pt idx="11">
                  <c:v>336</c:v>
                </c:pt>
                <c:pt idx="12">
                  <c:v>367</c:v>
                </c:pt>
                <c:pt idx="13">
                  <c:v>398</c:v>
                </c:pt>
                <c:pt idx="14">
                  <c:v>426</c:v>
                </c:pt>
                <c:pt idx="15">
                  <c:v>457</c:v>
                </c:pt>
                <c:pt idx="16">
                  <c:v>487</c:v>
                </c:pt>
                <c:pt idx="17">
                  <c:v>518</c:v>
                </c:pt>
                <c:pt idx="18">
                  <c:v>548</c:v>
                </c:pt>
                <c:pt idx="19">
                  <c:v>579</c:v>
                </c:pt>
                <c:pt idx="20">
                  <c:v>610</c:v>
                </c:pt>
                <c:pt idx="21">
                  <c:v>640</c:v>
                </c:pt>
                <c:pt idx="22">
                  <c:v>671</c:v>
                </c:pt>
                <c:pt idx="23">
                  <c:v>701</c:v>
                </c:pt>
                <c:pt idx="24">
                  <c:v>732</c:v>
                </c:pt>
                <c:pt idx="25">
                  <c:v>763</c:v>
                </c:pt>
                <c:pt idx="26">
                  <c:v>791</c:v>
                </c:pt>
                <c:pt idx="27">
                  <c:v>822</c:v>
                </c:pt>
                <c:pt idx="28">
                  <c:v>852</c:v>
                </c:pt>
                <c:pt idx="29">
                  <c:v>883</c:v>
                </c:pt>
                <c:pt idx="30">
                  <c:v>913</c:v>
                </c:pt>
                <c:pt idx="31">
                  <c:v>944</c:v>
                </c:pt>
                <c:pt idx="32">
                  <c:v>975</c:v>
                </c:pt>
                <c:pt idx="33">
                  <c:v>1005</c:v>
                </c:pt>
                <c:pt idx="34">
                  <c:v>1036</c:v>
                </c:pt>
                <c:pt idx="35">
                  <c:v>1066</c:v>
                </c:pt>
                <c:pt idx="36">
                  <c:v>1097</c:v>
                </c:pt>
                <c:pt idx="37">
                  <c:v>1128</c:v>
                </c:pt>
                <c:pt idx="38">
                  <c:v>1156</c:v>
                </c:pt>
                <c:pt idx="39">
                  <c:v>1187</c:v>
                </c:pt>
                <c:pt idx="40">
                  <c:v>1217</c:v>
                </c:pt>
                <c:pt idx="41">
                  <c:v>1248</c:v>
                </c:pt>
                <c:pt idx="42">
                  <c:v>1278</c:v>
                </c:pt>
                <c:pt idx="43">
                  <c:v>1309</c:v>
                </c:pt>
                <c:pt idx="44">
                  <c:v>1340</c:v>
                </c:pt>
                <c:pt idx="45">
                  <c:v>1370</c:v>
                </c:pt>
                <c:pt idx="46">
                  <c:v>1401</c:v>
                </c:pt>
                <c:pt idx="47">
                  <c:v>1431</c:v>
                </c:pt>
                <c:pt idx="48">
                  <c:v>1462</c:v>
                </c:pt>
                <c:pt idx="49">
                  <c:v>1493</c:v>
                </c:pt>
                <c:pt idx="50">
                  <c:v>1522</c:v>
                </c:pt>
                <c:pt idx="51">
                  <c:v>1553</c:v>
                </c:pt>
                <c:pt idx="52">
                  <c:v>1583</c:v>
                </c:pt>
                <c:pt idx="53">
                  <c:v>1614</c:v>
                </c:pt>
                <c:pt idx="54">
                  <c:v>1644</c:v>
                </c:pt>
                <c:pt idx="55">
                  <c:v>1675</c:v>
                </c:pt>
                <c:pt idx="56">
                  <c:v>1706</c:v>
                </c:pt>
                <c:pt idx="57">
                  <c:v>1736</c:v>
                </c:pt>
                <c:pt idx="58">
                  <c:v>1767</c:v>
                </c:pt>
                <c:pt idx="59">
                  <c:v>1797</c:v>
                </c:pt>
                <c:pt idx="60">
                  <c:v>1828</c:v>
                </c:pt>
                <c:pt idx="61">
                  <c:v>1859</c:v>
                </c:pt>
                <c:pt idx="62">
                  <c:v>1887</c:v>
                </c:pt>
                <c:pt idx="63">
                  <c:v>1918</c:v>
                </c:pt>
                <c:pt idx="64">
                  <c:v>1948</c:v>
                </c:pt>
                <c:pt idx="65">
                  <c:v>1979</c:v>
                </c:pt>
                <c:pt idx="66">
                  <c:v>2009</c:v>
                </c:pt>
                <c:pt idx="67">
                  <c:v>2040</c:v>
                </c:pt>
                <c:pt idx="68">
                  <c:v>2071</c:v>
                </c:pt>
                <c:pt idx="69">
                  <c:v>2101</c:v>
                </c:pt>
                <c:pt idx="70">
                  <c:v>2132</c:v>
                </c:pt>
                <c:pt idx="71">
                  <c:v>2162</c:v>
                </c:pt>
                <c:pt idx="72">
                  <c:v>2193</c:v>
                </c:pt>
                <c:pt idx="73">
                  <c:v>2224</c:v>
                </c:pt>
                <c:pt idx="74">
                  <c:v>2252</c:v>
                </c:pt>
                <c:pt idx="75">
                  <c:v>2283</c:v>
                </c:pt>
                <c:pt idx="76">
                  <c:v>2313</c:v>
                </c:pt>
                <c:pt idx="77">
                  <c:v>2344</c:v>
                </c:pt>
                <c:pt idx="78">
                  <c:v>2374</c:v>
                </c:pt>
                <c:pt idx="79">
                  <c:v>2405</c:v>
                </c:pt>
                <c:pt idx="80">
                  <c:v>2436</c:v>
                </c:pt>
                <c:pt idx="81">
                  <c:v>2466</c:v>
                </c:pt>
                <c:pt idx="82">
                  <c:v>2497</c:v>
                </c:pt>
                <c:pt idx="83">
                  <c:v>2527</c:v>
                </c:pt>
                <c:pt idx="84">
                  <c:v>2558</c:v>
                </c:pt>
                <c:pt idx="85">
                  <c:v>2589</c:v>
                </c:pt>
                <c:pt idx="86">
                  <c:v>2617</c:v>
                </c:pt>
                <c:pt idx="87">
                  <c:v>2648</c:v>
                </c:pt>
                <c:pt idx="88">
                  <c:v>2678</c:v>
                </c:pt>
                <c:pt idx="89">
                  <c:v>2709</c:v>
                </c:pt>
                <c:pt idx="90">
                  <c:v>2739</c:v>
                </c:pt>
                <c:pt idx="91">
                  <c:v>2770</c:v>
                </c:pt>
                <c:pt idx="92">
                  <c:v>2801</c:v>
                </c:pt>
                <c:pt idx="93">
                  <c:v>2831</c:v>
                </c:pt>
                <c:pt idx="94">
                  <c:v>2862</c:v>
                </c:pt>
                <c:pt idx="95">
                  <c:v>2892</c:v>
                </c:pt>
                <c:pt idx="96">
                  <c:v>2923</c:v>
                </c:pt>
                <c:pt idx="97">
                  <c:v>2954</c:v>
                </c:pt>
                <c:pt idx="98">
                  <c:v>2983</c:v>
                </c:pt>
                <c:pt idx="99">
                  <c:v>3014</c:v>
                </c:pt>
                <c:pt idx="100">
                  <c:v>3044</c:v>
                </c:pt>
                <c:pt idx="101">
                  <c:v>3075</c:v>
                </c:pt>
                <c:pt idx="102">
                  <c:v>3105</c:v>
                </c:pt>
                <c:pt idx="103">
                  <c:v>3136</c:v>
                </c:pt>
                <c:pt idx="104">
                  <c:v>3167</c:v>
                </c:pt>
                <c:pt idx="105">
                  <c:v>3197</c:v>
                </c:pt>
                <c:pt idx="106">
                  <c:v>3228</c:v>
                </c:pt>
                <c:pt idx="107">
                  <c:v>3258</c:v>
                </c:pt>
                <c:pt idx="108">
                  <c:v>3289</c:v>
                </c:pt>
                <c:pt idx="109">
                  <c:v>3320</c:v>
                </c:pt>
                <c:pt idx="110">
                  <c:v>3348</c:v>
                </c:pt>
                <c:pt idx="111">
                  <c:v>3379</c:v>
                </c:pt>
                <c:pt idx="112">
                  <c:v>3409</c:v>
                </c:pt>
                <c:pt idx="113">
                  <c:v>3440</c:v>
                </c:pt>
                <c:pt idx="114">
                  <c:v>3470</c:v>
                </c:pt>
                <c:pt idx="115">
                  <c:v>3501</c:v>
                </c:pt>
                <c:pt idx="116">
                  <c:v>3532</c:v>
                </c:pt>
                <c:pt idx="117">
                  <c:v>3562</c:v>
                </c:pt>
                <c:pt idx="118">
                  <c:v>3593</c:v>
                </c:pt>
                <c:pt idx="119">
                  <c:v>3623</c:v>
                </c:pt>
                <c:pt idx="120">
                  <c:v>3654</c:v>
                </c:pt>
                <c:pt idx="121">
                  <c:v>3685</c:v>
                </c:pt>
                <c:pt idx="122">
                  <c:v>3713</c:v>
                </c:pt>
                <c:pt idx="123">
                  <c:v>3744</c:v>
                </c:pt>
                <c:pt idx="124">
                  <c:v>3774</c:v>
                </c:pt>
                <c:pt idx="125">
                  <c:v>3805</c:v>
                </c:pt>
                <c:pt idx="126">
                  <c:v>3835</c:v>
                </c:pt>
                <c:pt idx="127">
                  <c:v>3866</c:v>
                </c:pt>
                <c:pt idx="128">
                  <c:v>3897</c:v>
                </c:pt>
                <c:pt idx="129">
                  <c:v>3927</c:v>
                </c:pt>
                <c:pt idx="130">
                  <c:v>3958</c:v>
                </c:pt>
                <c:pt idx="131">
                  <c:v>3988</c:v>
                </c:pt>
                <c:pt idx="132">
                  <c:v>4019</c:v>
                </c:pt>
                <c:pt idx="133">
                  <c:v>4050</c:v>
                </c:pt>
                <c:pt idx="134">
                  <c:v>4078</c:v>
                </c:pt>
                <c:pt idx="135">
                  <c:v>4109</c:v>
                </c:pt>
                <c:pt idx="136">
                  <c:v>4139</c:v>
                </c:pt>
                <c:pt idx="137">
                  <c:v>4170</c:v>
                </c:pt>
                <c:pt idx="138">
                  <c:v>4200</c:v>
                </c:pt>
                <c:pt idx="139">
                  <c:v>4231</c:v>
                </c:pt>
                <c:pt idx="140">
                  <c:v>4262</c:v>
                </c:pt>
                <c:pt idx="141">
                  <c:v>4292</c:v>
                </c:pt>
                <c:pt idx="142">
                  <c:v>4323</c:v>
                </c:pt>
                <c:pt idx="143">
                  <c:v>4353</c:v>
                </c:pt>
                <c:pt idx="144">
                  <c:v>4384</c:v>
                </c:pt>
                <c:pt idx="145">
                  <c:v>4415</c:v>
                </c:pt>
                <c:pt idx="146">
                  <c:v>4444</c:v>
                </c:pt>
                <c:pt idx="147">
                  <c:v>4475</c:v>
                </c:pt>
                <c:pt idx="148">
                  <c:v>4505</c:v>
                </c:pt>
                <c:pt idx="149">
                  <c:v>4536</c:v>
                </c:pt>
                <c:pt idx="150">
                  <c:v>4566</c:v>
                </c:pt>
                <c:pt idx="151">
                  <c:v>4597</c:v>
                </c:pt>
                <c:pt idx="152">
                  <c:v>4628</c:v>
                </c:pt>
                <c:pt idx="153">
                  <c:v>4658</c:v>
                </c:pt>
                <c:pt idx="154">
                  <c:v>4689</c:v>
                </c:pt>
                <c:pt idx="155">
                  <c:v>4719</c:v>
                </c:pt>
                <c:pt idx="156">
                  <c:v>4750</c:v>
                </c:pt>
                <c:pt idx="157">
                  <c:v>4781</c:v>
                </c:pt>
                <c:pt idx="158">
                  <c:v>4809</c:v>
                </c:pt>
                <c:pt idx="159">
                  <c:v>4840</c:v>
                </c:pt>
                <c:pt idx="160">
                  <c:v>4870</c:v>
                </c:pt>
                <c:pt idx="161">
                  <c:v>4901</c:v>
                </c:pt>
                <c:pt idx="162">
                  <c:v>4931</c:v>
                </c:pt>
                <c:pt idx="163">
                  <c:v>4962</c:v>
                </c:pt>
                <c:pt idx="164">
                  <c:v>4993</c:v>
                </c:pt>
                <c:pt idx="165">
                  <c:v>5023</c:v>
                </c:pt>
                <c:pt idx="166">
                  <c:v>5054</c:v>
                </c:pt>
                <c:pt idx="167">
                  <c:v>5084</c:v>
                </c:pt>
                <c:pt idx="168">
                  <c:v>5115</c:v>
                </c:pt>
                <c:pt idx="169">
                  <c:v>5146</c:v>
                </c:pt>
                <c:pt idx="170">
                  <c:v>5174</c:v>
                </c:pt>
                <c:pt idx="171">
                  <c:v>5205</c:v>
                </c:pt>
                <c:pt idx="172">
                  <c:v>5235</c:v>
                </c:pt>
                <c:pt idx="173">
                  <c:v>5266</c:v>
                </c:pt>
                <c:pt idx="174">
                  <c:v>5296</c:v>
                </c:pt>
                <c:pt idx="175">
                  <c:v>5327</c:v>
                </c:pt>
                <c:pt idx="176">
                  <c:v>5358</c:v>
                </c:pt>
                <c:pt idx="177">
                  <c:v>5388</c:v>
                </c:pt>
                <c:pt idx="178">
                  <c:v>5419</c:v>
                </c:pt>
                <c:pt idx="179">
                  <c:v>5449</c:v>
                </c:pt>
                <c:pt idx="180">
                  <c:v>5480</c:v>
                </c:pt>
                <c:pt idx="181">
                  <c:v>5511</c:v>
                </c:pt>
                <c:pt idx="182">
                  <c:v>5539</c:v>
                </c:pt>
                <c:pt idx="183">
                  <c:v>5570</c:v>
                </c:pt>
                <c:pt idx="184">
                  <c:v>5600</c:v>
                </c:pt>
                <c:pt idx="185">
                  <c:v>5631</c:v>
                </c:pt>
                <c:pt idx="186">
                  <c:v>5661</c:v>
                </c:pt>
                <c:pt idx="187">
                  <c:v>5692</c:v>
                </c:pt>
                <c:pt idx="188">
                  <c:v>5723</c:v>
                </c:pt>
                <c:pt idx="189">
                  <c:v>5753</c:v>
                </c:pt>
                <c:pt idx="190">
                  <c:v>5784</c:v>
                </c:pt>
                <c:pt idx="191">
                  <c:v>5814</c:v>
                </c:pt>
                <c:pt idx="192">
                  <c:v>5845</c:v>
                </c:pt>
                <c:pt idx="193">
                  <c:v>5876</c:v>
                </c:pt>
                <c:pt idx="194">
                  <c:v>5905</c:v>
                </c:pt>
                <c:pt idx="195">
                  <c:v>5936</c:v>
                </c:pt>
                <c:pt idx="196">
                  <c:v>5966</c:v>
                </c:pt>
                <c:pt idx="197">
                  <c:v>5997</c:v>
                </c:pt>
                <c:pt idx="198">
                  <c:v>6027</c:v>
                </c:pt>
                <c:pt idx="199">
                  <c:v>6058</c:v>
                </c:pt>
                <c:pt idx="200">
                  <c:v>6089</c:v>
                </c:pt>
                <c:pt idx="201">
                  <c:v>6119</c:v>
                </c:pt>
                <c:pt idx="202">
                  <c:v>6150</c:v>
                </c:pt>
                <c:pt idx="203">
                  <c:v>6180</c:v>
                </c:pt>
                <c:pt idx="204">
                  <c:v>6211</c:v>
                </c:pt>
                <c:pt idx="205">
                  <c:v>6242</c:v>
                </c:pt>
                <c:pt idx="206">
                  <c:v>6270</c:v>
                </c:pt>
                <c:pt idx="207">
                  <c:v>6301</c:v>
                </c:pt>
                <c:pt idx="208">
                  <c:v>6331</c:v>
                </c:pt>
                <c:pt idx="209">
                  <c:v>6362</c:v>
                </c:pt>
                <c:pt idx="210">
                  <c:v>6392</c:v>
                </c:pt>
                <c:pt idx="211">
                  <c:v>6423</c:v>
                </c:pt>
                <c:pt idx="212">
                  <c:v>6454</c:v>
                </c:pt>
                <c:pt idx="213">
                  <c:v>6484</c:v>
                </c:pt>
                <c:pt idx="214">
                  <c:v>6515</c:v>
                </c:pt>
                <c:pt idx="215">
                  <c:v>6545</c:v>
                </c:pt>
                <c:pt idx="216">
                  <c:v>6576</c:v>
                </c:pt>
                <c:pt idx="217">
                  <c:v>6607</c:v>
                </c:pt>
                <c:pt idx="218">
                  <c:v>6635</c:v>
                </c:pt>
                <c:pt idx="219">
                  <c:v>6666</c:v>
                </c:pt>
                <c:pt idx="220">
                  <c:v>6696</c:v>
                </c:pt>
                <c:pt idx="221">
                  <c:v>6727</c:v>
                </c:pt>
                <c:pt idx="222">
                  <c:v>6757</c:v>
                </c:pt>
                <c:pt idx="223">
                  <c:v>6788</c:v>
                </c:pt>
                <c:pt idx="224">
                  <c:v>6819</c:v>
                </c:pt>
                <c:pt idx="225">
                  <c:v>6849</c:v>
                </c:pt>
                <c:pt idx="226">
                  <c:v>6880</c:v>
                </c:pt>
                <c:pt idx="227">
                  <c:v>6910</c:v>
                </c:pt>
                <c:pt idx="228">
                  <c:v>6941</c:v>
                </c:pt>
                <c:pt idx="229">
                  <c:v>6972</c:v>
                </c:pt>
                <c:pt idx="230">
                  <c:v>7000</c:v>
                </c:pt>
                <c:pt idx="231">
                  <c:v>7031</c:v>
                </c:pt>
                <c:pt idx="232">
                  <c:v>7061</c:v>
                </c:pt>
                <c:pt idx="233">
                  <c:v>7092</c:v>
                </c:pt>
                <c:pt idx="234">
                  <c:v>7122</c:v>
                </c:pt>
                <c:pt idx="235">
                  <c:v>7153</c:v>
                </c:pt>
                <c:pt idx="236">
                  <c:v>7184</c:v>
                </c:pt>
                <c:pt idx="237">
                  <c:v>7214</c:v>
                </c:pt>
                <c:pt idx="238">
                  <c:v>7245</c:v>
                </c:pt>
                <c:pt idx="239">
                  <c:v>7275</c:v>
                </c:pt>
                <c:pt idx="240">
                  <c:v>7306</c:v>
                </c:pt>
                <c:pt idx="241">
                  <c:v>7337</c:v>
                </c:pt>
                <c:pt idx="242">
                  <c:v>7366</c:v>
                </c:pt>
                <c:pt idx="243">
                  <c:v>7397</c:v>
                </c:pt>
                <c:pt idx="244">
                  <c:v>7427</c:v>
                </c:pt>
                <c:pt idx="245">
                  <c:v>7458</c:v>
                </c:pt>
                <c:pt idx="246">
                  <c:v>7488</c:v>
                </c:pt>
                <c:pt idx="247">
                  <c:v>7519</c:v>
                </c:pt>
                <c:pt idx="248">
                  <c:v>7550</c:v>
                </c:pt>
                <c:pt idx="249">
                  <c:v>7580</c:v>
                </c:pt>
                <c:pt idx="250">
                  <c:v>7611</c:v>
                </c:pt>
                <c:pt idx="251">
                  <c:v>7641</c:v>
                </c:pt>
                <c:pt idx="252">
                  <c:v>7672</c:v>
                </c:pt>
                <c:pt idx="253">
                  <c:v>7703</c:v>
                </c:pt>
                <c:pt idx="254">
                  <c:v>7731</c:v>
                </c:pt>
                <c:pt idx="255">
                  <c:v>7762</c:v>
                </c:pt>
                <c:pt idx="256">
                  <c:v>7792</c:v>
                </c:pt>
                <c:pt idx="257">
                  <c:v>7823</c:v>
                </c:pt>
                <c:pt idx="258">
                  <c:v>7853</c:v>
                </c:pt>
                <c:pt idx="259">
                  <c:v>7884</c:v>
                </c:pt>
                <c:pt idx="260">
                  <c:v>7915</c:v>
                </c:pt>
                <c:pt idx="261">
                  <c:v>7945</c:v>
                </c:pt>
                <c:pt idx="262">
                  <c:v>7976</c:v>
                </c:pt>
                <c:pt idx="263">
                  <c:v>8006</c:v>
                </c:pt>
                <c:pt idx="264">
                  <c:v>8037</c:v>
                </c:pt>
                <c:pt idx="265">
                  <c:v>8068</c:v>
                </c:pt>
                <c:pt idx="266">
                  <c:v>8096</c:v>
                </c:pt>
                <c:pt idx="267">
                  <c:v>8127</c:v>
                </c:pt>
                <c:pt idx="268">
                  <c:v>8157</c:v>
                </c:pt>
                <c:pt idx="269">
                  <c:v>8188</c:v>
                </c:pt>
                <c:pt idx="270">
                  <c:v>8218</c:v>
                </c:pt>
                <c:pt idx="271">
                  <c:v>8249</c:v>
                </c:pt>
                <c:pt idx="272">
                  <c:v>8280</c:v>
                </c:pt>
                <c:pt idx="273">
                  <c:v>8310</c:v>
                </c:pt>
                <c:pt idx="274">
                  <c:v>8341</c:v>
                </c:pt>
                <c:pt idx="275">
                  <c:v>8371</c:v>
                </c:pt>
                <c:pt idx="276">
                  <c:v>8402</c:v>
                </c:pt>
                <c:pt idx="277">
                  <c:v>8433</c:v>
                </c:pt>
                <c:pt idx="278">
                  <c:v>8461</c:v>
                </c:pt>
                <c:pt idx="279">
                  <c:v>8492</c:v>
                </c:pt>
                <c:pt idx="280">
                  <c:v>8522</c:v>
                </c:pt>
                <c:pt idx="281">
                  <c:v>8553</c:v>
                </c:pt>
                <c:pt idx="282">
                  <c:v>8583</c:v>
                </c:pt>
                <c:pt idx="283">
                  <c:v>8614</c:v>
                </c:pt>
                <c:pt idx="284">
                  <c:v>8645</c:v>
                </c:pt>
                <c:pt idx="285">
                  <c:v>8675</c:v>
                </c:pt>
                <c:pt idx="286">
                  <c:v>8706</c:v>
                </c:pt>
                <c:pt idx="287">
                  <c:v>8736</c:v>
                </c:pt>
                <c:pt idx="288">
                  <c:v>8767</c:v>
                </c:pt>
                <c:pt idx="289">
                  <c:v>8798</c:v>
                </c:pt>
                <c:pt idx="290">
                  <c:v>8827</c:v>
                </c:pt>
                <c:pt idx="291">
                  <c:v>8858</c:v>
                </c:pt>
                <c:pt idx="292">
                  <c:v>8888</c:v>
                </c:pt>
                <c:pt idx="293">
                  <c:v>8919</c:v>
                </c:pt>
                <c:pt idx="294">
                  <c:v>8949</c:v>
                </c:pt>
                <c:pt idx="295">
                  <c:v>8980</c:v>
                </c:pt>
                <c:pt idx="296">
                  <c:v>9011</c:v>
                </c:pt>
                <c:pt idx="297">
                  <c:v>9041</c:v>
                </c:pt>
                <c:pt idx="298">
                  <c:v>9072</c:v>
                </c:pt>
                <c:pt idx="299">
                  <c:v>9102</c:v>
                </c:pt>
                <c:pt idx="300">
                  <c:v>9133</c:v>
                </c:pt>
                <c:pt idx="301">
                  <c:v>9164</c:v>
                </c:pt>
                <c:pt idx="302">
                  <c:v>9192</c:v>
                </c:pt>
                <c:pt idx="303">
                  <c:v>9223</c:v>
                </c:pt>
                <c:pt idx="304">
                  <c:v>9253</c:v>
                </c:pt>
                <c:pt idx="305">
                  <c:v>9284</c:v>
                </c:pt>
                <c:pt idx="306">
                  <c:v>9314</c:v>
                </c:pt>
                <c:pt idx="307">
                  <c:v>9345</c:v>
                </c:pt>
                <c:pt idx="308">
                  <c:v>9376</c:v>
                </c:pt>
                <c:pt idx="309">
                  <c:v>9406</c:v>
                </c:pt>
                <c:pt idx="310">
                  <c:v>9437</c:v>
                </c:pt>
                <c:pt idx="311">
                  <c:v>9467</c:v>
                </c:pt>
                <c:pt idx="312">
                  <c:v>9498</c:v>
                </c:pt>
                <c:pt idx="313">
                  <c:v>9529</c:v>
                </c:pt>
                <c:pt idx="314">
                  <c:v>9557</c:v>
                </c:pt>
                <c:pt idx="315">
                  <c:v>9588</c:v>
                </c:pt>
                <c:pt idx="316">
                  <c:v>9618</c:v>
                </c:pt>
                <c:pt idx="317">
                  <c:v>9649</c:v>
                </c:pt>
                <c:pt idx="318">
                  <c:v>9679</c:v>
                </c:pt>
                <c:pt idx="319">
                  <c:v>9710</c:v>
                </c:pt>
                <c:pt idx="320">
                  <c:v>9741</c:v>
                </c:pt>
                <c:pt idx="321">
                  <c:v>9771</c:v>
                </c:pt>
                <c:pt idx="322">
                  <c:v>9802</c:v>
                </c:pt>
                <c:pt idx="323">
                  <c:v>9832</c:v>
                </c:pt>
                <c:pt idx="324">
                  <c:v>9863</c:v>
                </c:pt>
                <c:pt idx="325">
                  <c:v>9894</c:v>
                </c:pt>
                <c:pt idx="326">
                  <c:v>9922</c:v>
                </c:pt>
                <c:pt idx="327">
                  <c:v>9953</c:v>
                </c:pt>
                <c:pt idx="328">
                  <c:v>9983</c:v>
                </c:pt>
                <c:pt idx="329">
                  <c:v>10014</c:v>
                </c:pt>
                <c:pt idx="330">
                  <c:v>10044</c:v>
                </c:pt>
                <c:pt idx="331">
                  <c:v>10075</c:v>
                </c:pt>
                <c:pt idx="332">
                  <c:v>10106</c:v>
                </c:pt>
                <c:pt idx="333">
                  <c:v>10136</c:v>
                </c:pt>
                <c:pt idx="334">
                  <c:v>10167</c:v>
                </c:pt>
                <c:pt idx="335">
                  <c:v>10197</c:v>
                </c:pt>
                <c:pt idx="336">
                  <c:v>10228</c:v>
                </c:pt>
                <c:pt idx="337">
                  <c:v>10259</c:v>
                </c:pt>
                <c:pt idx="338">
                  <c:v>10288</c:v>
                </c:pt>
                <c:pt idx="339">
                  <c:v>10319</c:v>
                </c:pt>
                <c:pt idx="340">
                  <c:v>10349</c:v>
                </c:pt>
                <c:pt idx="341">
                  <c:v>10380</c:v>
                </c:pt>
                <c:pt idx="342">
                  <c:v>10410</c:v>
                </c:pt>
                <c:pt idx="343">
                  <c:v>10441</c:v>
                </c:pt>
                <c:pt idx="344">
                  <c:v>10472</c:v>
                </c:pt>
                <c:pt idx="345">
                  <c:v>10502</c:v>
                </c:pt>
                <c:pt idx="346">
                  <c:v>10533</c:v>
                </c:pt>
                <c:pt idx="347">
                  <c:v>10563</c:v>
                </c:pt>
                <c:pt idx="348">
                  <c:v>10594</c:v>
                </c:pt>
                <c:pt idx="349">
                  <c:v>10625</c:v>
                </c:pt>
                <c:pt idx="350">
                  <c:v>10653</c:v>
                </c:pt>
                <c:pt idx="351">
                  <c:v>10684</c:v>
                </c:pt>
                <c:pt idx="352">
                  <c:v>10714</c:v>
                </c:pt>
                <c:pt idx="353">
                  <c:v>10745</c:v>
                </c:pt>
                <c:pt idx="354">
                  <c:v>10775</c:v>
                </c:pt>
                <c:pt idx="355">
                  <c:v>10806</c:v>
                </c:pt>
                <c:pt idx="356">
                  <c:v>10837</c:v>
                </c:pt>
                <c:pt idx="357">
                  <c:v>10867</c:v>
                </c:pt>
                <c:pt idx="358">
                  <c:v>10898</c:v>
                </c:pt>
                <c:pt idx="359">
                  <c:v>10928</c:v>
                </c:pt>
                <c:pt idx="360">
                  <c:v>10959</c:v>
                </c:pt>
                <c:pt idx="361">
                  <c:v>10990</c:v>
                </c:pt>
                <c:pt idx="362">
                  <c:v>11018</c:v>
                </c:pt>
                <c:pt idx="363">
                  <c:v>11049</c:v>
                </c:pt>
                <c:pt idx="364">
                  <c:v>11079</c:v>
                </c:pt>
                <c:pt idx="365">
                  <c:v>11110</c:v>
                </c:pt>
                <c:pt idx="366">
                  <c:v>11140</c:v>
                </c:pt>
                <c:pt idx="367">
                  <c:v>11171</c:v>
                </c:pt>
                <c:pt idx="368">
                  <c:v>11202</c:v>
                </c:pt>
                <c:pt idx="369">
                  <c:v>11232</c:v>
                </c:pt>
                <c:pt idx="370">
                  <c:v>11263</c:v>
                </c:pt>
                <c:pt idx="371">
                  <c:v>11293</c:v>
                </c:pt>
                <c:pt idx="372">
                  <c:v>11324</c:v>
                </c:pt>
                <c:pt idx="373">
                  <c:v>11355</c:v>
                </c:pt>
                <c:pt idx="374">
                  <c:v>11383</c:v>
                </c:pt>
                <c:pt idx="375">
                  <c:v>11414</c:v>
                </c:pt>
                <c:pt idx="376">
                  <c:v>11444</c:v>
                </c:pt>
                <c:pt idx="377">
                  <c:v>11475</c:v>
                </c:pt>
                <c:pt idx="378">
                  <c:v>11505</c:v>
                </c:pt>
                <c:pt idx="379">
                  <c:v>11536</c:v>
                </c:pt>
                <c:pt idx="380">
                  <c:v>11567</c:v>
                </c:pt>
                <c:pt idx="381">
                  <c:v>11597</c:v>
                </c:pt>
                <c:pt idx="382">
                  <c:v>11628</c:v>
                </c:pt>
                <c:pt idx="383">
                  <c:v>11658</c:v>
                </c:pt>
                <c:pt idx="384">
                  <c:v>11689</c:v>
                </c:pt>
                <c:pt idx="385">
                  <c:v>11720</c:v>
                </c:pt>
                <c:pt idx="386">
                  <c:v>11749</c:v>
                </c:pt>
                <c:pt idx="387">
                  <c:v>11780</c:v>
                </c:pt>
                <c:pt idx="388">
                  <c:v>11810</c:v>
                </c:pt>
                <c:pt idx="389">
                  <c:v>11841</c:v>
                </c:pt>
                <c:pt idx="390">
                  <c:v>11871</c:v>
                </c:pt>
                <c:pt idx="391">
                  <c:v>11902</c:v>
                </c:pt>
                <c:pt idx="392">
                  <c:v>11933</c:v>
                </c:pt>
                <c:pt idx="393">
                  <c:v>11963</c:v>
                </c:pt>
                <c:pt idx="394">
                  <c:v>11994</c:v>
                </c:pt>
                <c:pt idx="395">
                  <c:v>12024</c:v>
                </c:pt>
                <c:pt idx="396">
                  <c:v>12055</c:v>
                </c:pt>
                <c:pt idx="397">
                  <c:v>12086</c:v>
                </c:pt>
                <c:pt idx="398">
                  <c:v>12114</c:v>
                </c:pt>
                <c:pt idx="399">
                  <c:v>12145</c:v>
                </c:pt>
                <c:pt idx="400">
                  <c:v>12175</c:v>
                </c:pt>
                <c:pt idx="401">
                  <c:v>12206</c:v>
                </c:pt>
                <c:pt idx="402">
                  <c:v>12236</c:v>
                </c:pt>
                <c:pt idx="403">
                  <c:v>12267</c:v>
                </c:pt>
                <c:pt idx="404">
                  <c:v>12298</c:v>
                </c:pt>
                <c:pt idx="405">
                  <c:v>12328</c:v>
                </c:pt>
                <c:pt idx="406">
                  <c:v>12359</c:v>
                </c:pt>
                <c:pt idx="407">
                  <c:v>12389</c:v>
                </c:pt>
                <c:pt idx="408">
                  <c:v>12420</c:v>
                </c:pt>
                <c:pt idx="409">
                  <c:v>12451</c:v>
                </c:pt>
                <c:pt idx="410">
                  <c:v>12479</c:v>
                </c:pt>
                <c:pt idx="411">
                  <c:v>12510</c:v>
                </c:pt>
                <c:pt idx="412">
                  <c:v>12540</c:v>
                </c:pt>
                <c:pt idx="413">
                  <c:v>12571</c:v>
                </c:pt>
                <c:pt idx="414">
                  <c:v>12601</c:v>
                </c:pt>
                <c:pt idx="415">
                  <c:v>12632</c:v>
                </c:pt>
                <c:pt idx="416">
                  <c:v>12663</c:v>
                </c:pt>
                <c:pt idx="417">
                  <c:v>12693</c:v>
                </c:pt>
                <c:pt idx="418">
                  <c:v>12724</c:v>
                </c:pt>
                <c:pt idx="419">
                  <c:v>12754</c:v>
                </c:pt>
                <c:pt idx="420">
                  <c:v>12785</c:v>
                </c:pt>
                <c:pt idx="421">
                  <c:v>12816</c:v>
                </c:pt>
                <c:pt idx="422">
                  <c:v>12844</c:v>
                </c:pt>
                <c:pt idx="423">
                  <c:v>12875</c:v>
                </c:pt>
                <c:pt idx="424">
                  <c:v>12905</c:v>
                </c:pt>
                <c:pt idx="425">
                  <c:v>12936</c:v>
                </c:pt>
                <c:pt idx="426">
                  <c:v>12966</c:v>
                </c:pt>
                <c:pt idx="427">
                  <c:v>12997</c:v>
                </c:pt>
                <c:pt idx="428">
                  <c:v>13028</c:v>
                </c:pt>
                <c:pt idx="429">
                  <c:v>13058</c:v>
                </c:pt>
                <c:pt idx="430">
                  <c:v>13089</c:v>
                </c:pt>
                <c:pt idx="431">
                  <c:v>13119</c:v>
                </c:pt>
                <c:pt idx="432">
                  <c:v>13150</c:v>
                </c:pt>
                <c:pt idx="433">
                  <c:v>13181</c:v>
                </c:pt>
                <c:pt idx="434">
                  <c:v>13210</c:v>
                </c:pt>
                <c:pt idx="435">
                  <c:v>13241</c:v>
                </c:pt>
                <c:pt idx="436">
                  <c:v>13271</c:v>
                </c:pt>
                <c:pt idx="437">
                  <c:v>13302</c:v>
                </c:pt>
                <c:pt idx="438">
                  <c:v>13332</c:v>
                </c:pt>
                <c:pt idx="439">
                  <c:v>13363</c:v>
                </c:pt>
                <c:pt idx="440">
                  <c:v>13394</c:v>
                </c:pt>
                <c:pt idx="441">
                  <c:v>13424</c:v>
                </c:pt>
                <c:pt idx="442">
                  <c:v>13455</c:v>
                </c:pt>
                <c:pt idx="443">
                  <c:v>13485</c:v>
                </c:pt>
                <c:pt idx="444">
                  <c:v>13516</c:v>
                </c:pt>
                <c:pt idx="445">
                  <c:v>13547</c:v>
                </c:pt>
                <c:pt idx="446">
                  <c:v>13575</c:v>
                </c:pt>
                <c:pt idx="447">
                  <c:v>13606</c:v>
                </c:pt>
                <c:pt idx="448">
                  <c:v>13636</c:v>
                </c:pt>
                <c:pt idx="449">
                  <c:v>13667</c:v>
                </c:pt>
                <c:pt idx="450">
                  <c:v>13697</c:v>
                </c:pt>
                <c:pt idx="451">
                  <c:v>13728</c:v>
                </c:pt>
                <c:pt idx="452">
                  <c:v>13759</c:v>
                </c:pt>
                <c:pt idx="453">
                  <c:v>13789</c:v>
                </c:pt>
                <c:pt idx="454">
                  <c:v>13820</c:v>
                </c:pt>
                <c:pt idx="455">
                  <c:v>13850</c:v>
                </c:pt>
                <c:pt idx="456">
                  <c:v>13881</c:v>
                </c:pt>
                <c:pt idx="457">
                  <c:v>13912</c:v>
                </c:pt>
                <c:pt idx="458">
                  <c:v>13940</c:v>
                </c:pt>
                <c:pt idx="459">
                  <c:v>13971</c:v>
                </c:pt>
                <c:pt idx="460">
                  <c:v>14001</c:v>
                </c:pt>
                <c:pt idx="461">
                  <c:v>14032</c:v>
                </c:pt>
                <c:pt idx="462">
                  <c:v>14062</c:v>
                </c:pt>
                <c:pt idx="463">
                  <c:v>14093</c:v>
                </c:pt>
                <c:pt idx="464">
                  <c:v>14124</c:v>
                </c:pt>
                <c:pt idx="465">
                  <c:v>14154</c:v>
                </c:pt>
                <c:pt idx="466">
                  <c:v>14185</c:v>
                </c:pt>
                <c:pt idx="467">
                  <c:v>14215</c:v>
                </c:pt>
                <c:pt idx="468">
                  <c:v>14246</c:v>
                </c:pt>
                <c:pt idx="469">
                  <c:v>14277</c:v>
                </c:pt>
                <c:pt idx="470">
                  <c:v>14305</c:v>
                </c:pt>
                <c:pt idx="471">
                  <c:v>14336</c:v>
                </c:pt>
                <c:pt idx="472">
                  <c:v>14366</c:v>
                </c:pt>
                <c:pt idx="473">
                  <c:v>14397</c:v>
                </c:pt>
                <c:pt idx="474">
                  <c:v>14427</c:v>
                </c:pt>
                <c:pt idx="475">
                  <c:v>14458</c:v>
                </c:pt>
                <c:pt idx="476">
                  <c:v>14489</c:v>
                </c:pt>
                <c:pt idx="477">
                  <c:v>14519</c:v>
                </c:pt>
                <c:pt idx="478">
                  <c:v>14550</c:v>
                </c:pt>
                <c:pt idx="479">
                  <c:v>14580</c:v>
                </c:pt>
                <c:pt idx="480">
                  <c:v>14611</c:v>
                </c:pt>
                <c:pt idx="481">
                  <c:v>14642</c:v>
                </c:pt>
                <c:pt idx="482">
                  <c:v>14671</c:v>
                </c:pt>
                <c:pt idx="483">
                  <c:v>14702</c:v>
                </c:pt>
                <c:pt idx="484">
                  <c:v>14732</c:v>
                </c:pt>
                <c:pt idx="485">
                  <c:v>14763</c:v>
                </c:pt>
                <c:pt idx="486">
                  <c:v>14793</c:v>
                </c:pt>
                <c:pt idx="487">
                  <c:v>14824</c:v>
                </c:pt>
                <c:pt idx="488">
                  <c:v>14855</c:v>
                </c:pt>
                <c:pt idx="489">
                  <c:v>14885</c:v>
                </c:pt>
                <c:pt idx="490">
                  <c:v>14916</c:v>
                </c:pt>
                <c:pt idx="491">
                  <c:v>14946</c:v>
                </c:pt>
                <c:pt idx="492">
                  <c:v>14977</c:v>
                </c:pt>
                <c:pt idx="493">
                  <c:v>15008</c:v>
                </c:pt>
                <c:pt idx="494">
                  <c:v>15036</c:v>
                </c:pt>
                <c:pt idx="495">
                  <c:v>15067</c:v>
                </c:pt>
                <c:pt idx="496">
                  <c:v>15097</c:v>
                </c:pt>
                <c:pt idx="497">
                  <c:v>15128</c:v>
                </c:pt>
                <c:pt idx="498">
                  <c:v>15158</c:v>
                </c:pt>
                <c:pt idx="499">
                  <c:v>15189</c:v>
                </c:pt>
                <c:pt idx="500">
                  <c:v>15220</c:v>
                </c:pt>
                <c:pt idx="501">
                  <c:v>15250</c:v>
                </c:pt>
                <c:pt idx="502">
                  <c:v>15281</c:v>
                </c:pt>
                <c:pt idx="503">
                  <c:v>15311</c:v>
                </c:pt>
                <c:pt idx="504">
                  <c:v>15342</c:v>
                </c:pt>
                <c:pt idx="505">
                  <c:v>15373</c:v>
                </c:pt>
                <c:pt idx="506">
                  <c:v>15401</c:v>
                </c:pt>
                <c:pt idx="507">
                  <c:v>15432</c:v>
                </c:pt>
                <c:pt idx="508">
                  <c:v>15462</c:v>
                </c:pt>
                <c:pt idx="509">
                  <c:v>15493</c:v>
                </c:pt>
                <c:pt idx="510">
                  <c:v>15523</c:v>
                </c:pt>
                <c:pt idx="511">
                  <c:v>15554</c:v>
                </c:pt>
                <c:pt idx="512">
                  <c:v>15585</c:v>
                </c:pt>
                <c:pt idx="513">
                  <c:v>15615</c:v>
                </c:pt>
                <c:pt idx="514">
                  <c:v>15646</c:v>
                </c:pt>
                <c:pt idx="515">
                  <c:v>15676</c:v>
                </c:pt>
                <c:pt idx="516">
                  <c:v>15707</c:v>
                </c:pt>
                <c:pt idx="517">
                  <c:v>15738</c:v>
                </c:pt>
                <c:pt idx="518">
                  <c:v>15766</c:v>
                </c:pt>
                <c:pt idx="519">
                  <c:v>15797</c:v>
                </c:pt>
                <c:pt idx="520">
                  <c:v>15827</c:v>
                </c:pt>
                <c:pt idx="521">
                  <c:v>15858</c:v>
                </c:pt>
                <c:pt idx="522">
                  <c:v>15888</c:v>
                </c:pt>
                <c:pt idx="523">
                  <c:v>15919</c:v>
                </c:pt>
                <c:pt idx="524">
                  <c:v>15950</c:v>
                </c:pt>
                <c:pt idx="525">
                  <c:v>15980</c:v>
                </c:pt>
                <c:pt idx="526">
                  <c:v>16011</c:v>
                </c:pt>
                <c:pt idx="527">
                  <c:v>16041</c:v>
                </c:pt>
                <c:pt idx="528">
                  <c:v>16072</c:v>
                </c:pt>
                <c:pt idx="529">
                  <c:v>16103</c:v>
                </c:pt>
                <c:pt idx="530">
                  <c:v>16132</c:v>
                </c:pt>
                <c:pt idx="531">
                  <c:v>16163</c:v>
                </c:pt>
                <c:pt idx="532">
                  <c:v>16193</c:v>
                </c:pt>
                <c:pt idx="533">
                  <c:v>16224</c:v>
                </c:pt>
                <c:pt idx="534">
                  <c:v>16254</c:v>
                </c:pt>
                <c:pt idx="535">
                  <c:v>16285</c:v>
                </c:pt>
                <c:pt idx="536">
                  <c:v>16316</c:v>
                </c:pt>
                <c:pt idx="537">
                  <c:v>16346</c:v>
                </c:pt>
                <c:pt idx="538">
                  <c:v>16377</c:v>
                </c:pt>
                <c:pt idx="539">
                  <c:v>16407</c:v>
                </c:pt>
                <c:pt idx="540">
                  <c:v>16438</c:v>
                </c:pt>
                <c:pt idx="541">
                  <c:v>16469</c:v>
                </c:pt>
                <c:pt idx="542">
                  <c:v>16497</c:v>
                </c:pt>
                <c:pt idx="543">
                  <c:v>16528</c:v>
                </c:pt>
                <c:pt idx="544">
                  <c:v>16558</c:v>
                </c:pt>
                <c:pt idx="545">
                  <c:v>16589</c:v>
                </c:pt>
                <c:pt idx="546">
                  <c:v>16619</c:v>
                </c:pt>
                <c:pt idx="547">
                  <c:v>16650</c:v>
                </c:pt>
                <c:pt idx="548">
                  <c:v>16681</c:v>
                </c:pt>
                <c:pt idx="549">
                  <c:v>16711</c:v>
                </c:pt>
                <c:pt idx="550">
                  <c:v>16742</c:v>
                </c:pt>
                <c:pt idx="551">
                  <c:v>16772</c:v>
                </c:pt>
                <c:pt idx="552">
                  <c:v>16803</c:v>
                </c:pt>
                <c:pt idx="553">
                  <c:v>16834</c:v>
                </c:pt>
                <c:pt idx="554">
                  <c:v>16862</c:v>
                </c:pt>
                <c:pt idx="555">
                  <c:v>16893</c:v>
                </c:pt>
                <c:pt idx="556">
                  <c:v>16923</c:v>
                </c:pt>
                <c:pt idx="557">
                  <c:v>16954</c:v>
                </c:pt>
                <c:pt idx="558">
                  <c:v>16984</c:v>
                </c:pt>
                <c:pt idx="559">
                  <c:v>17015</c:v>
                </c:pt>
                <c:pt idx="560">
                  <c:v>17046</c:v>
                </c:pt>
                <c:pt idx="561">
                  <c:v>17076</c:v>
                </c:pt>
                <c:pt idx="562">
                  <c:v>17107</c:v>
                </c:pt>
                <c:pt idx="563">
                  <c:v>17137</c:v>
                </c:pt>
                <c:pt idx="564">
                  <c:v>17168</c:v>
                </c:pt>
                <c:pt idx="565">
                  <c:v>17199</c:v>
                </c:pt>
                <c:pt idx="566">
                  <c:v>17227</c:v>
                </c:pt>
                <c:pt idx="567">
                  <c:v>17258</c:v>
                </c:pt>
                <c:pt idx="568">
                  <c:v>17288</c:v>
                </c:pt>
                <c:pt idx="569">
                  <c:v>17319</c:v>
                </c:pt>
                <c:pt idx="570">
                  <c:v>17349</c:v>
                </c:pt>
                <c:pt idx="571">
                  <c:v>17380</c:v>
                </c:pt>
                <c:pt idx="572">
                  <c:v>17411</c:v>
                </c:pt>
                <c:pt idx="573">
                  <c:v>17441</c:v>
                </c:pt>
                <c:pt idx="574">
                  <c:v>17472</c:v>
                </c:pt>
                <c:pt idx="575">
                  <c:v>17502</c:v>
                </c:pt>
                <c:pt idx="576">
                  <c:v>17533</c:v>
                </c:pt>
                <c:pt idx="577">
                  <c:v>17564</c:v>
                </c:pt>
                <c:pt idx="578">
                  <c:v>17593</c:v>
                </c:pt>
                <c:pt idx="579">
                  <c:v>17624</c:v>
                </c:pt>
                <c:pt idx="580">
                  <c:v>17654</c:v>
                </c:pt>
                <c:pt idx="581">
                  <c:v>17685</c:v>
                </c:pt>
                <c:pt idx="582">
                  <c:v>17715</c:v>
                </c:pt>
                <c:pt idx="583">
                  <c:v>17746</c:v>
                </c:pt>
                <c:pt idx="584">
                  <c:v>17777</c:v>
                </c:pt>
                <c:pt idx="585">
                  <c:v>17807</c:v>
                </c:pt>
                <c:pt idx="586">
                  <c:v>17838</c:v>
                </c:pt>
                <c:pt idx="587">
                  <c:v>17868</c:v>
                </c:pt>
                <c:pt idx="588">
                  <c:v>17899</c:v>
                </c:pt>
                <c:pt idx="589">
                  <c:v>17930</c:v>
                </c:pt>
                <c:pt idx="590">
                  <c:v>17958</c:v>
                </c:pt>
                <c:pt idx="591">
                  <c:v>17989</c:v>
                </c:pt>
                <c:pt idx="592">
                  <c:v>18019</c:v>
                </c:pt>
                <c:pt idx="593">
                  <c:v>18050</c:v>
                </c:pt>
                <c:pt idx="594">
                  <c:v>18080</c:v>
                </c:pt>
                <c:pt idx="595">
                  <c:v>18111</c:v>
                </c:pt>
                <c:pt idx="596">
                  <c:v>18142</c:v>
                </c:pt>
                <c:pt idx="597">
                  <c:v>18172</c:v>
                </c:pt>
                <c:pt idx="598">
                  <c:v>18203</c:v>
                </c:pt>
                <c:pt idx="599">
                  <c:v>18233</c:v>
                </c:pt>
                <c:pt idx="600">
                  <c:v>18264</c:v>
                </c:pt>
                <c:pt idx="601">
                  <c:v>18295</c:v>
                </c:pt>
                <c:pt idx="602">
                  <c:v>18323</c:v>
                </c:pt>
                <c:pt idx="603">
                  <c:v>18354</c:v>
                </c:pt>
                <c:pt idx="604">
                  <c:v>18384</c:v>
                </c:pt>
                <c:pt idx="605">
                  <c:v>18415</c:v>
                </c:pt>
                <c:pt idx="606">
                  <c:v>18445</c:v>
                </c:pt>
                <c:pt idx="607">
                  <c:v>18476</c:v>
                </c:pt>
                <c:pt idx="608">
                  <c:v>18507</c:v>
                </c:pt>
                <c:pt idx="609">
                  <c:v>18537</c:v>
                </c:pt>
                <c:pt idx="610">
                  <c:v>18568</c:v>
                </c:pt>
                <c:pt idx="611">
                  <c:v>18598</c:v>
                </c:pt>
                <c:pt idx="612">
                  <c:v>18629</c:v>
                </c:pt>
                <c:pt idx="613">
                  <c:v>18660</c:v>
                </c:pt>
                <c:pt idx="614">
                  <c:v>18688</c:v>
                </c:pt>
                <c:pt idx="615">
                  <c:v>18719</c:v>
                </c:pt>
                <c:pt idx="616">
                  <c:v>18749</c:v>
                </c:pt>
                <c:pt idx="617">
                  <c:v>18780</c:v>
                </c:pt>
                <c:pt idx="618">
                  <c:v>18810</c:v>
                </c:pt>
                <c:pt idx="619">
                  <c:v>18841</c:v>
                </c:pt>
                <c:pt idx="620">
                  <c:v>18872</c:v>
                </c:pt>
                <c:pt idx="621">
                  <c:v>18902</c:v>
                </c:pt>
                <c:pt idx="622">
                  <c:v>18933</c:v>
                </c:pt>
                <c:pt idx="623">
                  <c:v>18963</c:v>
                </c:pt>
                <c:pt idx="624">
                  <c:v>18994</c:v>
                </c:pt>
                <c:pt idx="625">
                  <c:v>19025</c:v>
                </c:pt>
                <c:pt idx="626">
                  <c:v>19054</c:v>
                </c:pt>
                <c:pt idx="627">
                  <c:v>19085</c:v>
                </c:pt>
                <c:pt idx="628">
                  <c:v>19115</c:v>
                </c:pt>
                <c:pt idx="629">
                  <c:v>19146</c:v>
                </c:pt>
                <c:pt idx="630">
                  <c:v>19176</c:v>
                </c:pt>
                <c:pt idx="631">
                  <c:v>19207</c:v>
                </c:pt>
                <c:pt idx="632">
                  <c:v>19238</c:v>
                </c:pt>
                <c:pt idx="633">
                  <c:v>19268</c:v>
                </c:pt>
                <c:pt idx="634">
                  <c:v>19299</c:v>
                </c:pt>
                <c:pt idx="635">
                  <c:v>19329</c:v>
                </c:pt>
                <c:pt idx="636">
                  <c:v>19360</c:v>
                </c:pt>
                <c:pt idx="637">
                  <c:v>19391</c:v>
                </c:pt>
                <c:pt idx="638">
                  <c:v>19419</c:v>
                </c:pt>
                <c:pt idx="639">
                  <c:v>19450</c:v>
                </c:pt>
                <c:pt idx="640">
                  <c:v>19480</c:v>
                </c:pt>
                <c:pt idx="641">
                  <c:v>19511</c:v>
                </c:pt>
                <c:pt idx="642">
                  <c:v>19541</c:v>
                </c:pt>
                <c:pt idx="643">
                  <c:v>19572</c:v>
                </c:pt>
                <c:pt idx="644">
                  <c:v>19603</c:v>
                </c:pt>
                <c:pt idx="645">
                  <c:v>19633</c:v>
                </c:pt>
                <c:pt idx="646">
                  <c:v>19664</c:v>
                </c:pt>
                <c:pt idx="647">
                  <c:v>19694</c:v>
                </c:pt>
                <c:pt idx="648">
                  <c:v>19725</c:v>
                </c:pt>
                <c:pt idx="649">
                  <c:v>19756</c:v>
                </c:pt>
                <c:pt idx="650">
                  <c:v>19784</c:v>
                </c:pt>
                <c:pt idx="651">
                  <c:v>19815</c:v>
                </c:pt>
                <c:pt idx="652">
                  <c:v>19845</c:v>
                </c:pt>
                <c:pt idx="653">
                  <c:v>19876</c:v>
                </c:pt>
                <c:pt idx="654">
                  <c:v>19906</c:v>
                </c:pt>
                <c:pt idx="655">
                  <c:v>19937</c:v>
                </c:pt>
                <c:pt idx="656">
                  <c:v>19968</c:v>
                </c:pt>
                <c:pt idx="657">
                  <c:v>19998</c:v>
                </c:pt>
                <c:pt idx="658">
                  <c:v>20029</c:v>
                </c:pt>
                <c:pt idx="659">
                  <c:v>20059</c:v>
                </c:pt>
                <c:pt idx="660">
                  <c:v>20090</c:v>
                </c:pt>
                <c:pt idx="661">
                  <c:v>20121</c:v>
                </c:pt>
                <c:pt idx="662">
                  <c:v>20149</c:v>
                </c:pt>
                <c:pt idx="663">
                  <c:v>20180</c:v>
                </c:pt>
                <c:pt idx="664">
                  <c:v>20210</c:v>
                </c:pt>
                <c:pt idx="665">
                  <c:v>20241</c:v>
                </c:pt>
                <c:pt idx="666">
                  <c:v>20271</c:v>
                </c:pt>
                <c:pt idx="667">
                  <c:v>20302</c:v>
                </c:pt>
                <c:pt idx="668">
                  <c:v>20333</c:v>
                </c:pt>
                <c:pt idx="669">
                  <c:v>20363</c:v>
                </c:pt>
                <c:pt idx="670">
                  <c:v>20394</c:v>
                </c:pt>
                <c:pt idx="671">
                  <c:v>20424</c:v>
                </c:pt>
                <c:pt idx="672">
                  <c:v>20455</c:v>
                </c:pt>
                <c:pt idx="673">
                  <c:v>20486</c:v>
                </c:pt>
                <c:pt idx="674">
                  <c:v>20515</c:v>
                </c:pt>
                <c:pt idx="675">
                  <c:v>20546</c:v>
                </c:pt>
                <c:pt idx="676">
                  <c:v>20576</c:v>
                </c:pt>
                <c:pt idx="677">
                  <c:v>20607</c:v>
                </c:pt>
                <c:pt idx="678">
                  <c:v>20637</c:v>
                </c:pt>
                <c:pt idx="679">
                  <c:v>20668</c:v>
                </c:pt>
                <c:pt idx="680">
                  <c:v>20699</c:v>
                </c:pt>
                <c:pt idx="681">
                  <c:v>20729</c:v>
                </c:pt>
                <c:pt idx="682">
                  <c:v>20760</c:v>
                </c:pt>
                <c:pt idx="683">
                  <c:v>20790</c:v>
                </c:pt>
                <c:pt idx="684">
                  <c:v>20821</c:v>
                </c:pt>
                <c:pt idx="685">
                  <c:v>20852</c:v>
                </c:pt>
                <c:pt idx="686">
                  <c:v>20880</c:v>
                </c:pt>
                <c:pt idx="687">
                  <c:v>20911</c:v>
                </c:pt>
                <c:pt idx="688">
                  <c:v>20941</c:v>
                </c:pt>
                <c:pt idx="689">
                  <c:v>20972</c:v>
                </c:pt>
                <c:pt idx="690">
                  <c:v>21002</c:v>
                </c:pt>
                <c:pt idx="691">
                  <c:v>21033</c:v>
                </c:pt>
                <c:pt idx="692">
                  <c:v>21064</c:v>
                </c:pt>
                <c:pt idx="693">
                  <c:v>21094</c:v>
                </c:pt>
                <c:pt idx="694">
                  <c:v>21125</c:v>
                </c:pt>
                <c:pt idx="695">
                  <c:v>21155</c:v>
                </c:pt>
                <c:pt idx="696">
                  <c:v>21186</c:v>
                </c:pt>
                <c:pt idx="697">
                  <c:v>21217</c:v>
                </c:pt>
                <c:pt idx="698">
                  <c:v>21245</c:v>
                </c:pt>
                <c:pt idx="699">
                  <c:v>21276</c:v>
                </c:pt>
                <c:pt idx="700">
                  <c:v>21306</c:v>
                </c:pt>
                <c:pt idx="701">
                  <c:v>21337</c:v>
                </c:pt>
                <c:pt idx="702">
                  <c:v>21367</c:v>
                </c:pt>
                <c:pt idx="703">
                  <c:v>21398</c:v>
                </c:pt>
                <c:pt idx="704">
                  <c:v>21429</c:v>
                </c:pt>
                <c:pt idx="705">
                  <c:v>21459</c:v>
                </c:pt>
                <c:pt idx="706">
                  <c:v>21490</c:v>
                </c:pt>
                <c:pt idx="707">
                  <c:v>21520</c:v>
                </c:pt>
                <c:pt idx="708">
                  <c:v>21551</c:v>
                </c:pt>
                <c:pt idx="709">
                  <c:v>21582</c:v>
                </c:pt>
                <c:pt idx="710">
                  <c:v>21610</c:v>
                </c:pt>
                <c:pt idx="711">
                  <c:v>21641</c:v>
                </c:pt>
                <c:pt idx="712">
                  <c:v>21671</c:v>
                </c:pt>
                <c:pt idx="713">
                  <c:v>21702</c:v>
                </c:pt>
                <c:pt idx="714">
                  <c:v>21732</c:v>
                </c:pt>
                <c:pt idx="715">
                  <c:v>21763</c:v>
                </c:pt>
                <c:pt idx="716">
                  <c:v>21794</c:v>
                </c:pt>
                <c:pt idx="717">
                  <c:v>21824</c:v>
                </c:pt>
                <c:pt idx="718">
                  <c:v>21855</c:v>
                </c:pt>
                <c:pt idx="719">
                  <c:v>21885</c:v>
                </c:pt>
                <c:pt idx="720">
                  <c:v>21916</c:v>
                </c:pt>
                <c:pt idx="721">
                  <c:v>21947</c:v>
                </c:pt>
                <c:pt idx="722">
                  <c:v>21976</c:v>
                </c:pt>
                <c:pt idx="723">
                  <c:v>22007</c:v>
                </c:pt>
                <c:pt idx="724">
                  <c:v>22037</c:v>
                </c:pt>
                <c:pt idx="725">
                  <c:v>22068</c:v>
                </c:pt>
                <c:pt idx="726">
                  <c:v>22098</c:v>
                </c:pt>
                <c:pt idx="727">
                  <c:v>22129</c:v>
                </c:pt>
                <c:pt idx="728">
                  <c:v>22160</c:v>
                </c:pt>
                <c:pt idx="729">
                  <c:v>22190</c:v>
                </c:pt>
                <c:pt idx="730">
                  <c:v>22221</c:v>
                </c:pt>
                <c:pt idx="731">
                  <c:v>22251</c:v>
                </c:pt>
                <c:pt idx="732">
                  <c:v>22282</c:v>
                </c:pt>
                <c:pt idx="733">
                  <c:v>22313</c:v>
                </c:pt>
                <c:pt idx="734">
                  <c:v>22341</c:v>
                </c:pt>
                <c:pt idx="735">
                  <c:v>22372</c:v>
                </c:pt>
                <c:pt idx="736">
                  <c:v>22402</c:v>
                </c:pt>
                <c:pt idx="737">
                  <c:v>22433</c:v>
                </c:pt>
                <c:pt idx="738">
                  <c:v>22463</c:v>
                </c:pt>
                <c:pt idx="739">
                  <c:v>22494</c:v>
                </c:pt>
                <c:pt idx="740">
                  <c:v>22525</c:v>
                </c:pt>
                <c:pt idx="741">
                  <c:v>22555</c:v>
                </c:pt>
                <c:pt idx="742">
                  <c:v>22586</c:v>
                </c:pt>
                <c:pt idx="743">
                  <c:v>22616</c:v>
                </c:pt>
                <c:pt idx="744">
                  <c:v>22647</c:v>
                </c:pt>
                <c:pt idx="745">
                  <c:v>22678</c:v>
                </c:pt>
                <c:pt idx="746">
                  <c:v>22706</c:v>
                </c:pt>
                <c:pt idx="747">
                  <c:v>22737</c:v>
                </c:pt>
                <c:pt idx="748">
                  <c:v>22767</c:v>
                </c:pt>
                <c:pt idx="749">
                  <c:v>22798</c:v>
                </c:pt>
                <c:pt idx="750">
                  <c:v>22828</c:v>
                </c:pt>
                <c:pt idx="751">
                  <c:v>22859</c:v>
                </c:pt>
                <c:pt idx="752">
                  <c:v>22890</c:v>
                </c:pt>
                <c:pt idx="753">
                  <c:v>22920</c:v>
                </c:pt>
                <c:pt idx="754">
                  <c:v>22951</c:v>
                </c:pt>
                <c:pt idx="755">
                  <c:v>22981</c:v>
                </c:pt>
                <c:pt idx="756">
                  <c:v>23012</c:v>
                </c:pt>
                <c:pt idx="757">
                  <c:v>23043</c:v>
                </c:pt>
                <c:pt idx="758">
                  <c:v>23071</c:v>
                </c:pt>
                <c:pt idx="759">
                  <c:v>23102</c:v>
                </c:pt>
                <c:pt idx="760">
                  <c:v>23132</c:v>
                </c:pt>
                <c:pt idx="761">
                  <c:v>23163</c:v>
                </c:pt>
                <c:pt idx="762">
                  <c:v>23193</c:v>
                </c:pt>
                <c:pt idx="763">
                  <c:v>23224</c:v>
                </c:pt>
                <c:pt idx="764">
                  <c:v>23255</c:v>
                </c:pt>
                <c:pt idx="765">
                  <c:v>23285</c:v>
                </c:pt>
                <c:pt idx="766">
                  <c:v>23316</c:v>
                </c:pt>
                <c:pt idx="767">
                  <c:v>23346</c:v>
                </c:pt>
                <c:pt idx="768">
                  <c:v>23377</c:v>
                </c:pt>
                <c:pt idx="769">
                  <c:v>23408</c:v>
                </c:pt>
                <c:pt idx="770">
                  <c:v>23437</c:v>
                </c:pt>
                <c:pt idx="771">
                  <c:v>23468</c:v>
                </c:pt>
                <c:pt idx="772">
                  <c:v>23498</c:v>
                </c:pt>
                <c:pt idx="773">
                  <c:v>23529</c:v>
                </c:pt>
                <c:pt idx="774">
                  <c:v>23559</c:v>
                </c:pt>
                <c:pt idx="775">
                  <c:v>23590</c:v>
                </c:pt>
                <c:pt idx="776">
                  <c:v>23621</c:v>
                </c:pt>
                <c:pt idx="777">
                  <c:v>23651</c:v>
                </c:pt>
                <c:pt idx="778">
                  <c:v>23682</c:v>
                </c:pt>
                <c:pt idx="779">
                  <c:v>23712</c:v>
                </c:pt>
                <c:pt idx="780">
                  <c:v>23743</c:v>
                </c:pt>
                <c:pt idx="781">
                  <c:v>23774</c:v>
                </c:pt>
                <c:pt idx="782">
                  <c:v>23802</c:v>
                </c:pt>
                <c:pt idx="783">
                  <c:v>23833</c:v>
                </c:pt>
                <c:pt idx="784">
                  <c:v>23863</c:v>
                </c:pt>
                <c:pt idx="785">
                  <c:v>23894</c:v>
                </c:pt>
                <c:pt idx="786">
                  <c:v>23924</c:v>
                </c:pt>
                <c:pt idx="787">
                  <c:v>23955</c:v>
                </c:pt>
                <c:pt idx="788">
                  <c:v>23986</c:v>
                </c:pt>
                <c:pt idx="789">
                  <c:v>24016</c:v>
                </c:pt>
                <c:pt idx="790">
                  <c:v>24047</c:v>
                </c:pt>
                <c:pt idx="791">
                  <c:v>24077</c:v>
                </c:pt>
                <c:pt idx="792">
                  <c:v>24108</c:v>
                </c:pt>
                <c:pt idx="793">
                  <c:v>24139</c:v>
                </c:pt>
                <c:pt idx="794">
                  <c:v>24167</c:v>
                </c:pt>
                <c:pt idx="795">
                  <c:v>24198</c:v>
                </c:pt>
                <c:pt idx="796">
                  <c:v>24228</c:v>
                </c:pt>
                <c:pt idx="797">
                  <c:v>24259</c:v>
                </c:pt>
                <c:pt idx="798">
                  <c:v>24289</c:v>
                </c:pt>
                <c:pt idx="799">
                  <c:v>24320</c:v>
                </c:pt>
                <c:pt idx="800">
                  <c:v>24351</c:v>
                </c:pt>
                <c:pt idx="801">
                  <c:v>24381</c:v>
                </c:pt>
                <c:pt idx="802">
                  <c:v>24412</c:v>
                </c:pt>
                <c:pt idx="803">
                  <c:v>24442</c:v>
                </c:pt>
                <c:pt idx="804">
                  <c:v>24473</c:v>
                </c:pt>
                <c:pt idx="805">
                  <c:v>24504</c:v>
                </c:pt>
                <c:pt idx="806">
                  <c:v>24532</c:v>
                </c:pt>
                <c:pt idx="807">
                  <c:v>24563</c:v>
                </c:pt>
                <c:pt idx="808">
                  <c:v>24593</c:v>
                </c:pt>
                <c:pt idx="809">
                  <c:v>24624</c:v>
                </c:pt>
                <c:pt idx="810">
                  <c:v>24654</c:v>
                </c:pt>
                <c:pt idx="811">
                  <c:v>24685</c:v>
                </c:pt>
                <c:pt idx="812">
                  <c:v>24716</c:v>
                </c:pt>
                <c:pt idx="813">
                  <c:v>24746</c:v>
                </c:pt>
                <c:pt idx="814">
                  <c:v>24777</c:v>
                </c:pt>
                <c:pt idx="815">
                  <c:v>24807</c:v>
                </c:pt>
                <c:pt idx="816">
                  <c:v>24838</c:v>
                </c:pt>
                <c:pt idx="817">
                  <c:v>24869</c:v>
                </c:pt>
                <c:pt idx="818">
                  <c:v>24898</c:v>
                </c:pt>
                <c:pt idx="819">
                  <c:v>24929</c:v>
                </c:pt>
                <c:pt idx="820">
                  <c:v>24959</c:v>
                </c:pt>
                <c:pt idx="821">
                  <c:v>24990</c:v>
                </c:pt>
                <c:pt idx="822">
                  <c:v>25020</c:v>
                </c:pt>
                <c:pt idx="823">
                  <c:v>25051</c:v>
                </c:pt>
                <c:pt idx="824">
                  <c:v>25082</c:v>
                </c:pt>
                <c:pt idx="825">
                  <c:v>25112</c:v>
                </c:pt>
                <c:pt idx="826">
                  <c:v>25143</c:v>
                </c:pt>
                <c:pt idx="827">
                  <c:v>25173</c:v>
                </c:pt>
                <c:pt idx="828">
                  <c:v>25204</c:v>
                </c:pt>
                <c:pt idx="829">
                  <c:v>25235</c:v>
                </c:pt>
                <c:pt idx="830">
                  <c:v>25263</c:v>
                </c:pt>
                <c:pt idx="831">
                  <c:v>25294</c:v>
                </c:pt>
                <c:pt idx="832">
                  <c:v>25324</c:v>
                </c:pt>
                <c:pt idx="833">
                  <c:v>25355</c:v>
                </c:pt>
                <c:pt idx="834">
                  <c:v>25385</c:v>
                </c:pt>
                <c:pt idx="835">
                  <c:v>25416</c:v>
                </c:pt>
                <c:pt idx="836">
                  <c:v>25447</c:v>
                </c:pt>
                <c:pt idx="837">
                  <c:v>25477</c:v>
                </c:pt>
                <c:pt idx="838">
                  <c:v>25508</c:v>
                </c:pt>
                <c:pt idx="839">
                  <c:v>25538</c:v>
                </c:pt>
                <c:pt idx="840">
                  <c:v>25569</c:v>
                </c:pt>
                <c:pt idx="841">
                  <c:v>25600</c:v>
                </c:pt>
                <c:pt idx="842">
                  <c:v>25628</c:v>
                </c:pt>
                <c:pt idx="843">
                  <c:v>25659</c:v>
                </c:pt>
                <c:pt idx="844">
                  <c:v>25689</c:v>
                </c:pt>
                <c:pt idx="845">
                  <c:v>25720</c:v>
                </c:pt>
                <c:pt idx="846">
                  <c:v>25750</c:v>
                </c:pt>
                <c:pt idx="847">
                  <c:v>25781</c:v>
                </c:pt>
                <c:pt idx="848">
                  <c:v>25812</c:v>
                </c:pt>
                <c:pt idx="849">
                  <c:v>25842</c:v>
                </c:pt>
                <c:pt idx="850">
                  <c:v>25873</c:v>
                </c:pt>
                <c:pt idx="851">
                  <c:v>25903</c:v>
                </c:pt>
                <c:pt idx="852">
                  <c:v>25934</c:v>
                </c:pt>
                <c:pt idx="853">
                  <c:v>25965</c:v>
                </c:pt>
                <c:pt idx="854">
                  <c:v>25993</c:v>
                </c:pt>
                <c:pt idx="855">
                  <c:v>26024</c:v>
                </c:pt>
                <c:pt idx="856">
                  <c:v>26054</c:v>
                </c:pt>
                <c:pt idx="857">
                  <c:v>26085</c:v>
                </c:pt>
                <c:pt idx="858">
                  <c:v>26115</c:v>
                </c:pt>
                <c:pt idx="859">
                  <c:v>26146</c:v>
                </c:pt>
                <c:pt idx="860">
                  <c:v>26177</c:v>
                </c:pt>
                <c:pt idx="861">
                  <c:v>26207</c:v>
                </c:pt>
                <c:pt idx="862">
                  <c:v>26238</c:v>
                </c:pt>
                <c:pt idx="863">
                  <c:v>26268</c:v>
                </c:pt>
                <c:pt idx="864">
                  <c:v>26299</c:v>
                </c:pt>
                <c:pt idx="865">
                  <c:v>26330</c:v>
                </c:pt>
                <c:pt idx="866">
                  <c:v>26359</c:v>
                </c:pt>
                <c:pt idx="867">
                  <c:v>26390</c:v>
                </c:pt>
                <c:pt idx="868">
                  <c:v>26420</c:v>
                </c:pt>
                <c:pt idx="869">
                  <c:v>26451</c:v>
                </c:pt>
                <c:pt idx="870">
                  <c:v>26481</c:v>
                </c:pt>
                <c:pt idx="871">
                  <c:v>26512</c:v>
                </c:pt>
                <c:pt idx="872">
                  <c:v>26543</c:v>
                </c:pt>
                <c:pt idx="873">
                  <c:v>26573</c:v>
                </c:pt>
                <c:pt idx="874">
                  <c:v>26604</c:v>
                </c:pt>
                <c:pt idx="875">
                  <c:v>26634</c:v>
                </c:pt>
                <c:pt idx="876">
                  <c:v>26665</c:v>
                </c:pt>
                <c:pt idx="877">
                  <c:v>26696</c:v>
                </c:pt>
                <c:pt idx="878">
                  <c:v>26724</c:v>
                </c:pt>
                <c:pt idx="879">
                  <c:v>26755</c:v>
                </c:pt>
                <c:pt idx="880">
                  <c:v>26785</c:v>
                </c:pt>
                <c:pt idx="881">
                  <c:v>26816</c:v>
                </c:pt>
                <c:pt idx="882">
                  <c:v>26846</c:v>
                </c:pt>
                <c:pt idx="883">
                  <c:v>26877</c:v>
                </c:pt>
                <c:pt idx="884">
                  <c:v>26908</c:v>
                </c:pt>
                <c:pt idx="885">
                  <c:v>26938</c:v>
                </c:pt>
                <c:pt idx="886">
                  <c:v>26969</c:v>
                </c:pt>
                <c:pt idx="887">
                  <c:v>26999</c:v>
                </c:pt>
                <c:pt idx="888">
                  <c:v>27030</c:v>
                </c:pt>
                <c:pt idx="889">
                  <c:v>27061</c:v>
                </c:pt>
                <c:pt idx="890">
                  <c:v>27089</c:v>
                </c:pt>
                <c:pt idx="891">
                  <c:v>27120</c:v>
                </c:pt>
                <c:pt idx="892">
                  <c:v>27150</c:v>
                </c:pt>
                <c:pt idx="893">
                  <c:v>27181</c:v>
                </c:pt>
                <c:pt idx="894">
                  <c:v>27211</c:v>
                </c:pt>
                <c:pt idx="895">
                  <c:v>27242</c:v>
                </c:pt>
                <c:pt idx="896">
                  <c:v>27273</c:v>
                </c:pt>
                <c:pt idx="897">
                  <c:v>27303</c:v>
                </c:pt>
                <c:pt idx="898">
                  <c:v>27334</c:v>
                </c:pt>
                <c:pt idx="899">
                  <c:v>27364</c:v>
                </c:pt>
                <c:pt idx="900">
                  <c:v>27395</c:v>
                </c:pt>
                <c:pt idx="901">
                  <c:v>27426</c:v>
                </c:pt>
                <c:pt idx="902">
                  <c:v>27454</c:v>
                </c:pt>
                <c:pt idx="903">
                  <c:v>27485</c:v>
                </c:pt>
                <c:pt idx="904">
                  <c:v>27515</c:v>
                </c:pt>
                <c:pt idx="905">
                  <c:v>27546</c:v>
                </c:pt>
                <c:pt idx="906">
                  <c:v>27576</c:v>
                </c:pt>
                <c:pt idx="907">
                  <c:v>27607</c:v>
                </c:pt>
                <c:pt idx="908">
                  <c:v>27638</c:v>
                </c:pt>
                <c:pt idx="909">
                  <c:v>27668</c:v>
                </c:pt>
                <c:pt idx="910">
                  <c:v>27699</c:v>
                </c:pt>
                <c:pt idx="911">
                  <c:v>27729</c:v>
                </c:pt>
                <c:pt idx="912">
                  <c:v>27760</c:v>
                </c:pt>
                <c:pt idx="913">
                  <c:v>27791</c:v>
                </c:pt>
                <c:pt idx="914">
                  <c:v>27820</c:v>
                </c:pt>
                <c:pt idx="915">
                  <c:v>27851</c:v>
                </c:pt>
                <c:pt idx="916">
                  <c:v>27881</c:v>
                </c:pt>
                <c:pt idx="917">
                  <c:v>27912</c:v>
                </c:pt>
                <c:pt idx="918">
                  <c:v>27942</c:v>
                </c:pt>
                <c:pt idx="919">
                  <c:v>27973</c:v>
                </c:pt>
                <c:pt idx="920">
                  <c:v>28004</c:v>
                </c:pt>
                <c:pt idx="921">
                  <c:v>28034</c:v>
                </c:pt>
                <c:pt idx="922">
                  <c:v>28065</c:v>
                </c:pt>
                <c:pt idx="923">
                  <c:v>28095</c:v>
                </c:pt>
                <c:pt idx="924">
                  <c:v>28126</c:v>
                </c:pt>
                <c:pt idx="925">
                  <c:v>28157</c:v>
                </c:pt>
                <c:pt idx="926">
                  <c:v>28185</c:v>
                </c:pt>
                <c:pt idx="927">
                  <c:v>28216</c:v>
                </c:pt>
                <c:pt idx="928">
                  <c:v>28246</c:v>
                </c:pt>
                <c:pt idx="929">
                  <c:v>28277</c:v>
                </c:pt>
                <c:pt idx="930">
                  <c:v>28307</c:v>
                </c:pt>
                <c:pt idx="931">
                  <c:v>28338</c:v>
                </c:pt>
                <c:pt idx="932">
                  <c:v>28369</c:v>
                </c:pt>
                <c:pt idx="933">
                  <c:v>28399</c:v>
                </c:pt>
                <c:pt idx="934">
                  <c:v>28430</c:v>
                </c:pt>
                <c:pt idx="935">
                  <c:v>28460</c:v>
                </c:pt>
                <c:pt idx="936">
                  <c:v>28491</c:v>
                </c:pt>
                <c:pt idx="937">
                  <c:v>28522</c:v>
                </c:pt>
                <c:pt idx="938">
                  <c:v>28550</c:v>
                </c:pt>
                <c:pt idx="939">
                  <c:v>28581</c:v>
                </c:pt>
                <c:pt idx="940">
                  <c:v>28611</c:v>
                </c:pt>
                <c:pt idx="941">
                  <c:v>28642</c:v>
                </c:pt>
                <c:pt idx="942">
                  <c:v>28672</c:v>
                </c:pt>
                <c:pt idx="943">
                  <c:v>28703</c:v>
                </c:pt>
                <c:pt idx="944">
                  <c:v>28734</c:v>
                </c:pt>
                <c:pt idx="945">
                  <c:v>28764</c:v>
                </c:pt>
                <c:pt idx="946">
                  <c:v>28795</c:v>
                </c:pt>
                <c:pt idx="947">
                  <c:v>28825</c:v>
                </c:pt>
                <c:pt idx="948">
                  <c:v>28856</c:v>
                </c:pt>
                <c:pt idx="949">
                  <c:v>28887</c:v>
                </c:pt>
                <c:pt idx="950">
                  <c:v>28915</c:v>
                </c:pt>
                <c:pt idx="951">
                  <c:v>28946</c:v>
                </c:pt>
                <c:pt idx="952">
                  <c:v>28976</c:v>
                </c:pt>
                <c:pt idx="953">
                  <c:v>29007</c:v>
                </c:pt>
                <c:pt idx="954">
                  <c:v>29037</c:v>
                </c:pt>
                <c:pt idx="955">
                  <c:v>29068</c:v>
                </c:pt>
                <c:pt idx="956">
                  <c:v>29099</c:v>
                </c:pt>
                <c:pt idx="957">
                  <c:v>29129</c:v>
                </c:pt>
                <c:pt idx="958">
                  <c:v>29160</c:v>
                </c:pt>
                <c:pt idx="959">
                  <c:v>29190</c:v>
                </c:pt>
                <c:pt idx="960">
                  <c:v>29221</c:v>
                </c:pt>
                <c:pt idx="961">
                  <c:v>29252</c:v>
                </c:pt>
                <c:pt idx="962">
                  <c:v>29281</c:v>
                </c:pt>
                <c:pt idx="963">
                  <c:v>29312</c:v>
                </c:pt>
                <c:pt idx="964">
                  <c:v>29342</c:v>
                </c:pt>
                <c:pt idx="965">
                  <c:v>29373</c:v>
                </c:pt>
                <c:pt idx="966">
                  <c:v>29403</c:v>
                </c:pt>
                <c:pt idx="967">
                  <c:v>29434</c:v>
                </c:pt>
                <c:pt idx="968">
                  <c:v>29465</c:v>
                </c:pt>
                <c:pt idx="969">
                  <c:v>29495</c:v>
                </c:pt>
                <c:pt idx="970">
                  <c:v>29526</c:v>
                </c:pt>
                <c:pt idx="971">
                  <c:v>29556</c:v>
                </c:pt>
                <c:pt idx="972">
                  <c:v>29587</c:v>
                </c:pt>
                <c:pt idx="973">
                  <c:v>29618</c:v>
                </c:pt>
                <c:pt idx="974">
                  <c:v>29646</c:v>
                </c:pt>
                <c:pt idx="975">
                  <c:v>29677</c:v>
                </c:pt>
                <c:pt idx="976">
                  <c:v>29707</c:v>
                </c:pt>
                <c:pt idx="977">
                  <c:v>29738</c:v>
                </c:pt>
                <c:pt idx="978">
                  <c:v>29768</c:v>
                </c:pt>
                <c:pt idx="979">
                  <c:v>29799</c:v>
                </c:pt>
                <c:pt idx="980">
                  <c:v>29830</c:v>
                </c:pt>
                <c:pt idx="981">
                  <c:v>29860</c:v>
                </c:pt>
                <c:pt idx="982">
                  <c:v>29891</c:v>
                </c:pt>
                <c:pt idx="983">
                  <c:v>29921</c:v>
                </c:pt>
                <c:pt idx="984">
                  <c:v>29952</c:v>
                </c:pt>
                <c:pt idx="985">
                  <c:v>29983</c:v>
                </c:pt>
                <c:pt idx="986">
                  <c:v>30011</c:v>
                </c:pt>
                <c:pt idx="987">
                  <c:v>30042</c:v>
                </c:pt>
                <c:pt idx="988">
                  <c:v>30072</c:v>
                </c:pt>
                <c:pt idx="989">
                  <c:v>30103</c:v>
                </c:pt>
                <c:pt idx="990">
                  <c:v>30133</c:v>
                </c:pt>
                <c:pt idx="991">
                  <c:v>30164</c:v>
                </c:pt>
                <c:pt idx="992">
                  <c:v>30195</c:v>
                </c:pt>
                <c:pt idx="993">
                  <c:v>30225</c:v>
                </c:pt>
                <c:pt idx="994">
                  <c:v>30256</c:v>
                </c:pt>
                <c:pt idx="995">
                  <c:v>30286</c:v>
                </c:pt>
                <c:pt idx="996">
                  <c:v>30317</c:v>
                </c:pt>
                <c:pt idx="997">
                  <c:v>30348</c:v>
                </c:pt>
                <c:pt idx="998">
                  <c:v>30376</c:v>
                </c:pt>
                <c:pt idx="999">
                  <c:v>30407</c:v>
                </c:pt>
                <c:pt idx="1000">
                  <c:v>30437</c:v>
                </c:pt>
                <c:pt idx="1001">
                  <c:v>30468</c:v>
                </c:pt>
                <c:pt idx="1002">
                  <c:v>30498</c:v>
                </c:pt>
                <c:pt idx="1003">
                  <c:v>30529</c:v>
                </c:pt>
                <c:pt idx="1004">
                  <c:v>30560</c:v>
                </c:pt>
                <c:pt idx="1005">
                  <c:v>30590</c:v>
                </c:pt>
                <c:pt idx="1006">
                  <c:v>30621</c:v>
                </c:pt>
                <c:pt idx="1007">
                  <c:v>30651</c:v>
                </c:pt>
                <c:pt idx="1008">
                  <c:v>30682</c:v>
                </c:pt>
                <c:pt idx="1009">
                  <c:v>30713</c:v>
                </c:pt>
                <c:pt idx="1010">
                  <c:v>30742</c:v>
                </c:pt>
                <c:pt idx="1011">
                  <c:v>30773</c:v>
                </c:pt>
                <c:pt idx="1012">
                  <c:v>30803</c:v>
                </c:pt>
                <c:pt idx="1013">
                  <c:v>30834</c:v>
                </c:pt>
                <c:pt idx="1014">
                  <c:v>30864</c:v>
                </c:pt>
                <c:pt idx="1015">
                  <c:v>30895</c:v>
                </c:pt>
                <c:pt idx="1016">
                  <c:v>30926</c:v>
                </c:pt>
                <c:pt idx="1017">
                  <c:v>30956</c:v>
                </c:pt>
                <c:pt idx="1018">
                  <c:v>30987</c:v>
                </c:pt>
                <c:pt idx="1019">
                  <c:v>31017</c:v>
                </c:pt>
                <c:pt idx="1020">
                  <c:v>31048</c:v>
                </c:pt>
                <c:pt idx="1021">
                  <c:v>31079</c:v>
                </c:pt>
                <c:pt idx="1022">
                  <c:v>31107</c:v>
                </c:pt>
                <c:pt idx="1023">
                  <c:v>31138</c:v>
                </c:pt>
                <c:pt idx="1024">
                  <c:v>31168</c:v>
                </c:pt>
                <c:pt idx="1025">
                  <c:v>31199</c:v>
                </c:pt>
                <c:pt idx="1026">
                  <c:v>31229</c:v>
                </c:pt>
                <c:pt idx="1027">
                  <c:v>31260</c:v>
                </c:pt>
                <c:pt idx="1028">
                  <c:v>31291</c:v>
                </c:pt>
                <c:pt idx="1029">
                  <c:v>31321</c:v>
                </c:pt>
                <c:pt idx="1030">
                  <c:v>31352</c:v>
                </c:pt>
                <c:pt idx="1031">
                  <c:v>31382</c:v>
                </c:pt>
                <c:pt idx="1032">
                  <c:v>31413</c:v>
                </c:pt>
                <c:pt idx="1033">
                  <c:v>31444</c:v>
                </c:pt>
                <c:pt idx="1034">
                  <c:v>31472</c:v>
                </c:pt>
                <c:pt idx="1035">
                  <c:v>31503</c:v>
                </c:pt>
                <c:pt idx="1036">
                  <c:v>31533</c:v>
                </c:pt>
                <c:pt idx="1037">
                  <c:v>31564</c:v>
                </c:pt>
                <c:pt idx="1038">
                  <c:v>31594</c:v>
                </c:pt>
                <c:pt idx="1039">
                  <c:v>31625</c:v>
                </c:pt>
                <c:pt idx="1040">
                  <c:v>31656</c:v>
                </c:pt>
                <c:pt idx="1041">
                  <c:v>31686</c:v>
                </c:pt>
                <c:pt idx="1042">
                  <c:v>31717</c:v>
                </c:pt>
                <c:pt idx="1043">
                  <c:v>31747</c:v>
                </c:pt>
                <c:pt idx="1044">
                  <c:v>31778</c:v>
                </c:pt>
                <c:pt idx="1045">
                  <c:v>31809</c:v>
                </c:pt>
                <c:pt idx="1046">
                  <c:v>31837</c:v>
                </c:pt>
                <c:pt idx="1047">
                  <c:v>31868</c:v>
                </c:pt>
                <c:pt idx="1048">
                  <c:v>31898</c:v>
                </c:pt>
                <c:pt idx="1049">
                  <c:v>31929</c:v>
                </c:pt>
                <c:pt idx="1050">
                  <c:v>31959</c:v>
                </c:pt>
                <c:pt idx="1051">
                  <c:v>31990</c:v>
                </c:pt>
                <c:pt idx="1052">
                  <c:v>32021</c:v>
                </c:pt>
                <c:pt idx="1053">
                  <c:v>32051</c:v>
                </c:pt>
                <c:pt idx="1054">
                  <c:v>32082</c:v>
                </c:pt>
                <c:pt idx="1055">
                  <c:v>32112</c:v>
                </c:pt>
                <c:pt idx="1056">
                  <c:v>32143</c:v>
                </c:pt>
                <c:pt idx="1057">
                  <c:v>32174</c:v>
                </c:pt>
                <c:pt idx="1058">
                  <c:v>32203</c:v>
                </c:pt>
                <c:pt idx="1059">
                  <c:v>32234</c:v>
                </c:pt>
                <c:pt idx="1060">
                  <c:v>32264</c:v>
                </c:pt>
                <c:pt idx="1061">
                  <c:v>32295</c:v>
                </c:pt>
                <c:pt idx="1062">
                  <c:v>32325</c:v>
                </c:pt>
                <c:pt idx="1063">
                  <c:v>32356</c:v>
                </c:pt>
                <c:pt idx="1064">
                  <c:v>32387</c:v>
                </c:pt>
                <c:pt idx="1065">
                  <c:v>32417</c:v>
                </c:pt>
                <c:pt idx="1066">
                  <c:v>32448</c:v>
                </c:pt>
                <c:pt idx="1067">
                  <c:v>32478</c:v>
                </c:pt>
                <c:pt idx="1068">
                  <c:v>32509</c:v>
                </c:pt>
                <c:pt idx="1069">
                  <c:v>32540</c:v>
                </c:pt>
                <c:pt idx="1070">
                  <c:v>32568</c:v>
                </c:pt>
                <c:pt idx="1071">
                  <c:v>32599</c:v>
                </c:pt>
                <c:pt idx="1072">
                  <c:v>32629</c:v>
                </c:pt>
                <c:pt idx="1073">
                  <c:v>32660</c:v>
                </c:pt>
                <c:pt idx="1074">
                  <c:v>32690</c:v>
                </c:pt>
                <c:pt idx="1075">
                  <c:v>32721</c:v>
                </c:pt>
                <c:pt idx="1076">
                  <c:v>32752</c:v>
                </c:pt>
                <c:pt idx="1077">
                  <c:v>32782</c:v>
                </c:pt>
                <c:pt idx="1078">
                  <c:v>32813</c:v>
                </c:pt>
                <c:pt idx="1079">
                  <c:v>32843</c:v>
                </c:pt>
                <c:pt idx="1080">
                  <c:v>32874</c:v>
                </c:pt>
                <c:pt idx="1081">
                  <c:v>32905</c:v>
                </c:pt>
                <c:pt idx="1082">
                  <c:v>32933</c:v>
                </c:pt>
                <c:pt idx="1083">
                  <c:v>32964</c:v>
                </c:pt>
                <c:pt idx="1084">
                  <c:v>32994</c:v>
                </c:pt>
                <c:pt idx="1085">
                  <c:v>33025</c:v>
                </c:pt>
                <c:pt idx="1086">
                  <c:v>33055</c:v>
                </c:pt>
                <c:pt idx="1087">
                  <c:v>33086</c:v>
                </c:pt>
                <c:pt idx="1088">
                  <c:v>33117</c:v>
                </c:pt>
                <c:pt idx="1089">
                  <c:v>33147</c:v>
                </c:pt>
                <c:pt idx="1090">
                  <c:v>33178</c:v>
                </c:pt>
                <c:pt idx="1091">
                  <c:v>33208</c:v>
                </c:pt>
                <c:pt idx="1092">
                  <c:v>33239</c:v>
                </c:pt>
                <c:pt idx="1093">
                  <c:v>33270</c:v>
                </c:pt>
                <c:pt idx="1094">
                  <c:v>33298</c:v>
                </c:pt>
                <c:pt idx="1095">
                  <c:v>33329</c:v>
                </c:pt>
                <c:pt idx="1096">
                  <c:v>33359</c:v>
                </c:pt>
                <c:pt idx="1097">
                  <c:v>33390</c:v>
                </c:pt>
                <c:pt idx="1098">
                  <c:v>33420</c:v>
                </c:pt>
                <c:pt idx="1099">
                  <c:v>33451</c:v>
                </c:pt>
                <c:pt idx="1100">
                  <c:v>33482</c:v>
                </c:pt>
                <c:pt idx="1101">
                  <c:v>33512</c:v>
                </c:pt>
                <c:pt idx="1102">
                  <c:v>33543</c:v>
                </c:pt>
                <c:pt idx="1103">
                  <c:v>33573</c:v>
                </c:pt>
                <c:pt idx="1104">
                  <c:v>33604</c:v>
                </c:pt>
                <c:pt idx="1105">
                  <c:v>33635</c:v>
                </c:pt>
                <c:pt idx="1106">
                  <c:v>33664</c:v>
                </c:pt>
                <c:pt idx="1107">
                  <c:v>33695</c:v>
                </c:pt>
                <c:pt idx="1108">
                  <c:v>33725</c:v>
                </c:pt>
                <c:pt idx="1109">
                  <c:v>33756</c:v>
                </c:pt>
                <c:pt idx="1110">
                  <c:v>33786</c:v>
                </c:pt>
                <c:pt idx="1111">
                  <c:v>33817</c:v>
                </c:pt>
                <c:pt idx="1112">
                  <c:v>33848</c:v>
                </c:pt>
                <c:pt idx="1113">
                  <c:v>33878</c:v>
                </c:pt>
                <c:pt idx="1114">
                  <c:v>33909</c:v>
                </c:pt>
                <c:pt idx="1115">
                  <c:v>33939</c:v>
                </c:pt>
                <c:pt idx="1116">
                  <c:v>33970</c:v>
                </c:pt>
                <c:pt idx="1117">
                  <c:v>34001</c:v>
                </c:pt>
                <c:pt idx="1118">
                  <c:v>34029</c:v>
                </c:pt>
                <c:pt idx="1119">
                  <c:v>34060</c:v>
                </c:pt>
                <c:pt idx="1120">
                  <c:v>34090</c:v>
                </c:pt>
                <c:pt idx="1121">
                  <c:v>34121</c:v>
                </c:pt>
                <c:pt idx="1122">
                  <c:v>34151</c:v>
                </c:pt>
                <c:pt idx="1123">
                  <c:v>34182</c:v>
                </c:pt>
                <c:pt idx="1124">
                  <c:v>34213</c:v>
                </c:pt>
                <c:pt idx="1125">
                  <c:v>34243</c:v>
                </c:pt>
                <c:pt idx="1126">
                  <c:v>34274</c:v>
                </c:pt>
                <c:pt idx="1127">
                  <c:v>34304</c:v>
                </c:pt>
                <c:pt idx="1128">
                  <c:v>34335</c:v>
                </c:pt>
                <c:pt idx="1129">
                  <c:v>34366</c:v>
                </c:pt>
                <c:pt idx="1130">
                  <c:v>34394</c:v>
                </c:pt>
                <c:pt idx="1131">
                  <c:v>34425</c:v>
                </c:pt>
                <c:pt idx="1132">
                  <c:v>34455</c:v>
                </c:pt>
                <c:pt idx="1133">
                  <c:v>34486</c:v>
                </c:pt>
                <c:pt idx="1134">
                  <c:v>34516</c:v>
                </c:pt>
                <c:pt idx="1135">
                  <c:v>34547</c:v>
                </c:pt>
                <c:pt idx="1136">
                  <c:v>34578</c:v>
                </c:pt>
                <c:pt idx="1137">
                  <c:v>34608</c:v>
                </c:pt>
                <c:pt idx="1138">
                  <c:v>34639</c:v>
                </c:pt>
                <c:pt idx="1139">
                  <c:v>34669</c:v>
                </c:pt>
                <c:pt idx="1140">
                  <c:v>34700</c:v>
                </c:pt>
                <c:pt idx="1141">
                  <c:v>34731</c:v>
                </c:pt>
                <c:pt idx="1142">
                  <c:v>34759</c:v>
                </c:pt>
                <c:pt idx="1143">
                  <c:v>34790</c:v>
                </c:pt>
                <c:pt idx="1144">
                  <c:v>34820</c:v>
                </c:pt>
                <c:pt idx="1145">
                  <c:v>34851</c:v>
                </c:pt>
                <c:pt idx="1146">
                  <c:v>34881</c:v>
                </c:pt>
                <c:pt idx="1147">
                  <c:v>34912</c:v>
                </c:pt>
                <c:pt idx="1148">
                  <c:v>34943</c:v>
                </c:pt>
                <c:pt idx="1149">
                  <c:v>34973</c:v>
                </c:pt>
                <c:pt idx="1150">
                  <c:v>35004</c:v>
                </c:pt>
                <c:pt idx="1151">
                  <c:v>35034</c:v>
                </c:pt>
                <c:pt idx="1152">
                  <c:v>35065</c:v>
                </c:pt>
                <c:pt idx="1153">
                  <c:v>35096</c:v>
                </c:pt>
                <c:pt idx="1154">
                  <c:v>35125</c:v>
                </c:pt>
                <c:pt idx="1155">
                  <c:v>35156</c:v>
                </c:pt>
                <c:pt idx="1156">
                  <c:v>35186</c:v>
                </c:pt>
                <c:pt idx="1157">
                  <c:v>35217</c:v>
                </c:pt>
                <c:pt idx="1158">
                  <c:v>35247</c:v>
                </c:pt>
                <c:pt idx="1159">
                  <c:v>35278</c:v>
                </c:pt>
                <c:pt idx="1160">
                  <c:v>35309</c:v>
                </c:pt>
                <c:pt idx="1161">
                  <c:v>35339</c:v>
                </c:pt>
                <c:pt idx="1162">
                  <c:v>35370</c:v>
                </c:pt>
                <c:pt idx="1163">
                  <c:v>35400</c:v>
                </c:pt>
                <c:pt idx="1164">
                  <c:v>35431</c:v>
                </c:pt>
                <c:pt idx="1165">
                  <c:v>35462</c:v>
                </c:pt>
                <c:pt idx="1166">
                  <c:v>35490</c:v>
                </c:pt>
                <c:pt idx="1167">
                  <c:v>35521</c:v>
                </c:pt>
                <c:pt idx="1168">
                  <c:v>35551</c:v>
                </c:pt>
                <c:pt idx="1169">
                  <c:v>35582</c:v>
                </c:pt>
                <c:pt idx="1170">
                  <c:v>35612</c:v>
                </c:pt>
                <c:pt idx="1171">
                  <c:v>35643</c:v>
                </c:pt>
                <c:pt idx="1172">
                  <c:v>35674</c:v>
                </c:pt>
                <c:pt idx="1173">
                  <c:v>35704</c:v>
                </c:pt>
                <c:pt idx="1174">
                  <c:v>35735</c:v>
                </c:pt>
                <c:pt idx="1175">
                  <c:v>35765</c:v>
                </c:pt>
                <c:pt idx="1176">
                  <c:v>35796</c:v>
                </c:pt>
                <c:pt idx="1177">
                  <c:v>35827</c:v>
                </c:pt>
                <c:pt idx="1178">
                  <c:v>35855</c:v>
                </c:pt>
                <c:pt idx="1179">
                  <c:v>35886</c:v>
                </c:pt>
                <c:pt idx="1180">
                  <c:v>35916</c:v>
                </c:pt>
                <c:pt idx="1181">
                  <c:v>35947</c:v>
                </c:pt>
                <c:pt idx="1182">
                  <c:v>35977</c:v>
                </c:pt>
                <c:pt idx="1183">
                  <c:v>36008</c:v>
                </c:pt>
                <c:pt idx="1184">
                  <c:v>36039</c:v>
                </c:pt>
                <c:pt idx="1185">
                  <c:v>36069</c:v>
                </c:pt>
                <c:pt idx="1186">
                  <c:v>36100</c:v>
                </c:pt>
                <c:pt idx="1187">
                  <c:v>36130</c:v>
                </c:pt>
                <c:pt idx="1188">
                  <c:v>36161</c:v>
                </c:pt>
                <c:pt idx="1189">
                  <c:v>36192</c:v>
                </c:pt>
                <c:pt idx="1190">
                  <c:v>36220</c:v>
                </c:pt>
                <c:pt idx="1191">
                  <c:v>36251</c:v>
                </c:pt>
                <c:pt idx="1192">
                  <c:v>36281</c:v>
                </c:pt>
                <c:pt idx="1193">
                  <c:v>36312</c:v>
                </c:pt>
                <c:pt idx="1194">
                  <c:v>36342</c:v>
                </c:pt>
                <c:pt idx="1195">
                  <c:v>36373</c:v>
                </c:pt>
                <c:pt idx="1196">
                  <c:v>36404</c:v>
                </c:pt>
                <c:pt idx="1197">
                  <c:v>36434</c:v>
                </c:pt>
                <c:pt idx="1198">
                  <c:v>36465</c:v>
                </c:pt>
                <c:pt idx="1199">
                  <c:v>36495</c:v>
                </c:pt>
                <c:pt idx="1200">
                  <c:v>36526</c:v>
                </c:pt>
                <c:pt idx="1201">
                  <c:v>36557</c:v>
                </c:pt>
                <c:pt idx="1202">
                  <c:v>36586</c:v>
                </c:pt>
                <c:pt idx="1203">
                  <c:v>36617</c:v>
                </c:pt>
                <c:pt idx="1204">
                  <c:v>36647</c:v>
                </c:pt>
                <c:pt idx="1205">
                  <c:v>36678</c:v>
                </c:pt>
                <c:pt idx="1206">
                  <c:v>36708</c:v>
                </c:pt>
                <c:pt idx="1207">
                  <c:v>36739</c:v>
                </c:pt>
                <c:pt idx="1208">
                  <c:v>36770</c:v>
                </c:pt>
                <c:pt idx="1209">
                  <c:v>36800</c:v>
                </c:pt>
                <c:pt idx="1210">
                  <c:v>36831</c:v>
                </c:pt>
                <c:pt idx="1211">
                  <c:v>36861</c:v>
                </c:pt>
                <c:pt idx="1212">
                  <c:v>36892</c:v>
                </c:pt>
                <c:pt idx="1213">
                  <c:v>36923</c:v>
                </c:pt>
                <c:pt idx="1214">
                  <c:v>36951</c:v>
                </c:pt>
                <c:pt idx="1215">
                  <c:v>36982</c:v>
                </c:pt>
                <c:pt idx="1216">
                  <c:v>37012</c:v>
                </c:pt>
                <c:pt idx="1217">
                  <c:v>37043</c:v>
                </c:pt>
                <c:pt idx="1218">
                  <c:v>37073</c:v>
                </c:pt>
                <c:pt idx="1219">
                  <c:v>37104</c:v>
                </c:pt>
                <c:pt idx="1220">
                  <c:v>37135</c:v>
                </c:pt>
                <c:pt idx="1221">
                  <c:v>37165</c:v>
                </c:pt>
                <c:pt idx="1222">
                  <c:v>37196</c:v>
                </c:pt>
                <c:pt idx="1223">
                  <c:v>37226</c:v>
                </c:pt>
                <c:pt idx="1224">
                  <c:v>37257</c:v>
                </c:pt>
                <c:pt idx="1225">
                  <c:v>37288</c:v>
                </c:pt>
                <c:pt idx="1226">
                  <c:v>37316</c:v>
                </c:pt>
                <c:pt idx="1227">
                  <c:v>37347</c:v>
                </c:pt>
                <c:pt idx="1228">
                  <c:v>37377</c:v>
                </c:pt>
                <c:pt idx="1229">
                  <c:v>37408</c:v>
                </c:pt>
                <c:pt idx="1230">
                  <c:v>37438</c:v>
                </c:pt>
                <c:pt idx="1231">
                  <c:v>37469</c:v>
                </c:pt>
                <c:pt idx="1232">
                  <c:v>37500</c:v>
                </c:pt>
                <c:pt idx="1233">
                  <c:v>37530</c:v>
                </c:pt>
                <c:pt idx="1234">
                  <c:v>37561</c:v>
                </c:pt>
                <c:pt idx="1235">
                  <c:v>37591</c:v>
                </c:pt>
                <c:pt idx="1236">
                  <c:v>37622</c:v>
                </c:pt>
                <c:pt idx="1237">
                  <c:v>37653</c:v>
                </c:pt>
                <c:pt idx="1238">
                  <c:v>37681</c:v>
                </c:pt>
                <c:pt idx="1239">
                  <c:v>37712</c:v>
                </c:pt>
                <c:pt idx="1240">
                  <c:v>37742</c:v>
                </c:pt>
                <c:pt idx="1241">
                  <c:v>37773</c:v>
                </c:pt>
                <c:pt idx="1242">
                  <c:v>37803</c:v>
                </c:pt>
                <c:pt idx="1243">
                  <c:v>37834</c:v>
                </c:pt>
                <c:pt idx="1244">
                  <c:v>37865</c:v>
                </c:pt>
                <c:pt idx="1245">
                  <c:v>37895</c:v>
                </c:pt>
                <c:pt idx="1246">
                  <c:v>37926</c:v>
                </c:pt>
                <c:pt idx="1247">
                  <c:v>37956</c:v>
                </c:pt>
                <c:pt idx="1248">
                  <c:v>37987</c:v>
                </c:pt>
                <c:pt idx="1249">
                  <c:v>38018</c:v>
                </c:pt>
                <c:pt idx="1250">
                  <c:v>38047</c:v>
                </c:pt>
                <c:pt idx="1251">
                  <c:v>38078</c:v>
                </c:pt>
                <c:pt idx="1252">
                  <c:v>38108</c:v>
                </c:pt>
                <c:pt idx="1253">
                  <c:v>38139</c:v>
                </c:pt>
                <c:pt idx="1254">
                  <c:v>38169</c:v>
                </c:pt>
                <c:pt idx="1255">
                  <c:v>38200</c:v>
                </c:pt>
                <c:pt idx="1256">
                  <c:v>38231</c:v>
                </c:pt>
                <c:pt idx="1257">
                  <c:v>38261</c:v>
                </c:pt>
                <c:pt idx="1258">
                  <c:v>38292</c:v>
                </c:pt>
                <c:pt idx="1259">
                  <c:v>38322</c:v>
                </c:pt>
                <c:pt idx="1260">
                  <c:v>38353</c:v>
                </c:pt>
                <c:pt idx="1261">
                  <c:v>38384</c:v>
                </c:pt>
                <c:pt idx="1262">
                  <c:v>38412</c:v>
                </c:pt>
                <c:pt idx="1263">
                  <c:v>38443</c:v>
                </c:pt>
                <c:pt idx="1264">
                  <c:v>38473</c:v>
                </c:pt>
                <c:pt idx="1265">
                  <c:v>38504</c:v>
                </c:pt>
                <c:pt idx="1266">
                  <c:v>38534</c:v>
                </c:pt>
                <c:pt idx="1267">
                  <c:v>38565</c:v>
                </c:pt>
                <c:pt idx="1268">
                  <c:v>38596</c:v>
                </c:pt>
                <c:pt idx="1269">
                  <c:v>38626</c:v>
                </c:pt>
                <c:pt idx="1270">
                  <c:v>38657</c:v>
                </c:pt>
                <c:pt idx="1271">
                  <c:v>38687</c:v>
                </c:pt>
                <c:pt idx="1272">
                  <c:v>38718</c:v>
                </c:pt>
                <c:pt idx="1273">
                  <c:v>38749</c:v>
                </c:pt>
                <c:pt idx="1274">
                  <c:v>38777</c:v>
                </c:pt>
                <c:pt idx="1275">
                  <c:v>38808</c:v>
                </c:pt>
                <c:pt idx="1276">
                  <c:v>38838</c:v>
                </c:pt>
                <c:pt idx="1277">
                  <c:v>38869</c:v>
                </c:pt>
                <c:pt idx="1278">
                  <c:v>38899</c:v>
                </c:pt>
                <c:pt idx="1279">
                  <c:v>38930</c:v>
                </c:pt>
                <c:pt idx="1280">
                  <c:v>38961</c:v>
                </c:pt>
                <c:pt idx="1281">
                  <c:v>38991</c:v>
                </c:pt>
                <c:pt idx="1282">
                  <c:v>39022</c:v>
                </c:pt>
                <c:pt idx="1283">
                  <c:v>39052</c:v>
                </c:pt>
                <c:pt idx="1284">
                  <c:v>39083</c:v>
                </c:pt>
                <c:pt idx="1285">
                  <c:v>39114</c:v>
                </c:pt>
                <c:pt idx="1286">
                  <c:v>39142</c:v>
                </c:pt>
                <c:pt idx="1287">
                  <c:v>39173</c:v>
                </c:pt>
                <c:pt idx="1288">
                  <c:v>39203</c:v>
                </c:pt>
                <c:pt idx="1289">
                  <c:v>39234</c:v>
                </c:pt>
                <c:pt idx="1290">
                  <c:v>39264</c:v>
                </c:pt>
                <c:pt idx="1291">
                  <c:v>39295</c:v>
                </c:pt>
                <c:pt idx="1292">
                  <c:v>39326</c:v>
                </c:pt>
                <c:pt idx="1293">
                  <c:v>39356</c:v>
                </c:pt>
                <c:pt idx="1294">
                  <c:v>39387</c:v>
                </c:pt>
                <c:pt idx="1295">
                  <c:v>39417</c:v>
                </c:pt>
                <c:pt idx="1296">
                  <c:v>39448</c:v>
                </c:pt>
                <c:pt idx="1297">
                  <c:v>39479</c:v>
                </c:pt>
                <c:pt idx="1298">
                  <c:v>39508</c:v>
                </c:pt>
                <c:pt idx="1299">
                  <c:v>39539</c:v>
                </c:pt>
                <c:pt idx="1300">
                  <c:v>39569</c:v>
                </c:pt>
                <c:pt idx="1301">
                  <c:v>39600</c:v>
                </c:pt>
                <c:pt idx="1302">
                  <c:v>39630</c:v>
                </c:pt>
                <c:pt idx="1303">
                  <c:v>39661</c:v>
                </c:pt>
                <c:pt idx="1304">
                  <c:v>39692</c:v>
                </c:pt>
                <c:pt idx="1305">
                  <c:v>39722</c:v>
                </c:pt>
                <c:pt idx="1306">
                  <c:v>39753</c:v>
                </c:pt>
                <c:pt idx="1307">
                  <c:v>39783</c:v>
                </c:pt>
                <c:pt idx="1308">
                  <c:v>39814</c:v>
                </c:pt>
                <c:pt idx="1309">
                  <c:v>39845</c:v>
                </c:pt>
                <c:pt idx="1310">
                  <c:v>39873</c:v>
                </c:pt>
                <c:pt idx="1311">
                  <c:v>39904</c:v>
                </c:pt>
                <c:pt idx="1312">
                  <c:v>39934</c:v>
                </c:pt>
                <c:pt idx="1313">
                  <c:v>39965</c:v>
                </c:pt>
                <c:pt idx="1314">
                  <c:v>39995</c:v>
                </c:pt>
                <c:pt idx="1315">
                  <c:v>40026</c:v>
                </c:pt>
                <c:pt idx="1316">
                  <c:v>40057</c:v>
                </c:pt>
                <c:pt idx="1317">
                  <c:v>40087</c:v>
                </c:pt>
                <c:pt idx="1318">
                  <c:v>40118</c:v>
                </c:pt>
                <c:pt idx="1319">
                  <c:v>40148</c:v>
                </c:pt>
                <c:pt idx="1320">
                  <c:v>40179</c:v>
                </c:pt>
                <c:pt idx="1321">
                  <c:v>40210</c:v>
                </c:pt>
                <c:pt idx="1322">
                  <c:v>40238</c:v>
                </c:pt>
                <c:pt idx="1323">
                  <c:v>40269</c:v>
                </c:pt>
                <c:pt idx="1324">
                  <c:v>40299</c:v>
                </c:pt>
                <c:pt idx="1325">
                  <c:v>40330</c:v>
                </c:pt>
                <c:pt idx="1326">
                  <c:v>40360</c:v>
                </c:pt>
                <c:pt idx="1327">
                  <c:v>40391</c:v>
                </c:pt>
                <c:pt idx="1328">
                  <c:v>40422</c:v>
                </c:pt>
                <c:pt idx="1329">
                  <c:v>40452</c:v>
                </c:pt>
                <c:pt idx="1330">
                  <c:v>40483</c:v>
                </c:pt>
                <c:pt idx="1331">
                  <c:v>40513</c:v>
                </c:pt>
                <c:pt idx="1332">
                  <c:v>40544</c:v>
                </c:pt>
                <c:pt idx="1333">
                  <c:v>40575</c:v>
                </c:pt>
                <c:pt idx="1334">
                  <c:v>40603</c:v>
                </c:pt>
                <c:pt idx="1335">
                  <c:v>40634</c:v>
                </c:pt>
                <c:pt idx="1336">
                  <c:v>40664</c:v>
                </c:pt>
                <c:pt idx="1337">
                  <c:v>40695</c:v>
                </c:pt>
                <c:pt idx="1338">
                  <c:v>40725</c:v>
                </c:pt>
                <c:pt idx="1339">
                  <c:v>40756</c:v>
                </c:pt>
                <c:pt idx="1340">
                  <c:v>40787</c:v>
                </c:pt>
                <c:pt idx="1341">
                  <c:v>40817</c:v>
                </c:pt>
                <c:pt idx="1342">
                  <c:v>40848</c:v>
                </c:pt>
                <c:pt idx="1343">
                  <c:v>40878</c:v>
                </c:pt>
                <c:pt idx="1344">
                  <c:v>40909</c:v>
                </c:pt>
                <c:pt idx="1345">
                  <c:v>40940</c:v>
                </c:pt>
                <c:pt idx="1346">
                  <c:v>40969</c:v>
                </c:pt>
                <c:pt idx="1347">
                  <c:v>41000</c:v>
                </c:pt>
                <c:pt idx="1348">
                  <c:v>41030</c:v>
                </c:pt>
                <c:pt idx="1349">
                  <c:v>41061</c:v>
                </c:pt>
                <c:pt idx="1350">
                  <c:v>41091</c:v>
                </c:pt>
                <c:pt idx="1351">
                  <c:v>41122</c:v>
                </c:pt>
                <c:pt idx="1352">
                  <c:v>41153</c:v>
                </c:pt>
                <c:pt idx="1353">
                  <c:v>41183</c:v>
                </c:pt>
                <c:pt idx="1354">
                  <c:v>41214</c:v>
                </c:pt>
                <c:pt idx="1355">
                  <c:v>41244</c:v>
                </c:pt>
                <c:pt idx="1356">
                  <c:v>41275</c:v>
                </c:pt>
                <c:pt idx="1357">
                  <c:v>41306</c:v>
                </c:pt>
                <c:pt idx="1358">
                  <c:v>41334</c:v>
                </c:pt>
                <c:pt idx="1359">
                  <c:v>41365</c:v>
                </c:pt>
                <c:pt idx="1360">
                  <c:v>41395</c:v>
                </c:pt>
                <c:pt idx="1361">
                  <c:v>41426</c:v>
                </c:pt>
                <c:pt idx="1362">
                  <c:v>41456</c:v>
                </c:pt>
                <c:pt idx="1363">
                  <c:v>41487</c:v>
                </c:pt>
                <c:pt idx="1364">
                  <c:v>41518</c:v>
                </c:pt>
                <c:pt idx="1365">
                  <c:v>41548</c:v>
                </c:pt>
                <c:pt idx="1366">
                  <c:v>41579</c:v>
                </c:pt>
                <c:pt idx="1367">
                  <c:v>41609</c:v>
                </c:pt>
                <c:pt idx="1368">
                  <c:v>41640</c:v>
                </c:pt>
                <c:pt idx="1369">
                  <c:v>41671</c:v>
                </c:pt>
                <c:pt idx="1370">
                  <c:v>41699</c:v>
                </c:pt>
                <c:pt idx="1371">
                  <c:v>41730</c:v>
                </c:pt>
                <c:pt idx="1372">
                  <c:v>41760</c:v>
                </c:pt>
                <c:pt idx="1373">
                  <c:v>41791</c:v>
                </c:pt>
                <c:pt idx="1374">
                  <c:v>41821</c:v>
                </c:pt>
                <c:pt idx="1375">
                  <c:v>41852</c:v>
                </c:pt>
                <c:pt idx="1376">
                  <c:v>41883</c:v>
                </c:pt>
                <c:pt idx="1377">
                  <c:v>41913</c:v>
                </c:pt>
                <c:pt idx="1378">
                  <c:v>41944</c:v>
                </c:pt>
                <c:pt idx="1379">
                  <c:v>41974</c:v>
                </c:pt>
                <c:pt idx="1380">
                  <c:v>42005</c:v>
                </c:pt>
                <c:pt idx="1381">
                  <c:v>42036</c:v>
                </c:pt>
                <c:pt idx="1382">
                  <c:v>42064</c:v>
                </c:pt>
                <c:pt idx="1383">
                  <c:v>42095</c:v>
                </c:pt>
                <c:pt idx="1384">
                  <c:v>42125</c:v>
                </c:pt>
                <c:pt idx="1385">
                  <c:v>42156</c:v>
                </c:pt>
                <c:pt idx="1386">
                  <c:v>42186</c:v>
                </c:pt>
                <c:pt idx="1387">
                  <c:v>42217</c:v>
                </c:pt>
                <c:pt idx="1388">
                  <c:v>42248</c:v>
                </c:pt>
                <c:pt idx="1389">
                  <c:v>42278</c:v>
                </c:pt>
                <c:pt idx="1390">
                  <c:v>42309</c:v>
                </c:pt>
                <c:pt idx="1391">
                  <c:v>42339</c:v>
                </c:pt>
                <c:pt idx="1392">
                  <c:v>42370</c:v>
                </c:pt>
                <c:pt idx="1393">
                  <c:v>42401</c:v>
                </c:pt>
                <c:pt idx="1394">
                  <c:v>42430</c:v>
                </c:pt>
                <c:pt idx="1395">
                  <c:v>42461</c:v>
                </c:pt>
                <c:pt idx="1396">
                  <c:v>42491</c:v>
                </c:pt>
                <c:pt idx="1397">
                  <c:v>42522</c:v>
                </c:pt>
                <c:pt idx="1398">
                  <c:v>42552</c:v>
                </c:pt>
                <c:pt idx="1399">
                  <c:v>42583</c:v>
                </c:pt>
                <c:pt idx="1400">
                  <c:v>42614</c:v>
                </c:pt>
                <c:pt idx="1401">
                  <c:v>42644</c:v>
                </c:pt>
                <c:pt idx="1402">
                  <c:v>42675</c:v>
                </c:pt>
                <c:pt idx="1403">
                  <c:v>42705</c:v>
                </c:pt>
                <c:pt idx="1404">
                  <c:v>42736</c:v>
                </c:pt>
                <c:pt idx="1405">
                  <c:v>42767</c:v>
                </c:pt>
                <c:pt idx="1406">
                  <c:v>42795</c:v>
                </c:pt>
                <c:pt idx="1407">
                  <c:v>42826</c:v>
                </c:pt>
                <c:pt idx="1408">
                  <c:v>42856</c:v>
                </c:pt>
                <c:pt idx="1409">
                  <c:v>42887</c:v>
                </c:pt>
                <c:pt idx="1410">
                  <c:v>42917</c:v>
                </c:pt>
                <c:pt idx="1411">
                  <c:v>42948</c:v>
                </c:pt>
                <c:pt idx="1412">
                  <c:v>42979</c:v>
                </c:pt>
                <c:pt idx="1413">
                  <c:v>43009</c:v>
                </c:pt>
                <c:pt idx="1414">
                  <c:v>43040</c:v>
                </c:pt>
                <c:pt idx="1415">
                  <c:v>43070</c:v>
                </c:pt>
                <c:pt idx="1416">
                  <c:v>43101</c:v>
                </c:pt>
                <c:pt idx="1417">
                  <c:v>43132</c:v>
                </c:pt>
                <c:pt idx="1418">
                  <c:v>43160</c:v>
                </c:pt>
                <c:pt idx="1419">
                  <c:v>43191</c:v>
                </c:pt>
                <c:pt idx="1420">
                  <c:v>43221</c:v>
                </c:pt>
                <c:pt idx="1421">
                  <c:v>43252</c:v>
                </c:pt>
                <c:pt idx="1422">
                  <c:v>43282</c:v>
                </c:pt>
                <c:pt idx="1423">
                  <c:v>43313</c:v>
                </c:pt>
                <c:pt idx="1424">
                  <c:v>43344</c:v>
                </c:pt>
                <c:pt idx="1425">
                  <c:v>43374</c:v>
                </c:pt>
                <c:pt idx="1426">
                  <c:v>43405</c:v>
                </c:pt>
                <c:pt idx="1427">
                  <c:v>43435</c:v>
                </c:pt>
                <c:pt idx="1428">
                  <c:v>43466</c:v>
                </c:pt>
                <c:pt idx="1429">
                  <c:v>43497</c:v>
                </c:pt>
                <c:pt idx="1430">
                  <c:v>43525</c:v>
                </c:pt>
                <c:pt idx="1431">
                  <c:v>43556</c:v>
                </c:pt>
                <c:pt idx="1432">
                  <c:v>43586</c:v>
                </c:pt>
                <c:pt idx="1433">
                  <c:v>43617</c:v>
                </c:pt>
                <c:pt idx="1434">
                  <c:v>43647</c:v>
                </c:pt>
                <c:pt idx="1435">
                  <c:v>43678</c:v>
                </c:pt>
                <c:pt idx="1436">
                  <c:v>43709</c:v>
                </c:pt>
                <c:pt idx="1437">
                  <c:v>43739</c:v>
                </c:pt>
                <c:pt idx="1438">
                  <c:v>43770</c:v>
                </c:pt>
                <c:pt idx="1439">
                  <c:v>43800</c:v>
                </c:pt>
                <c:pt idx="1440">
                  <c:v>43831</c:v>
                </c:pt>
                <c:pt idx="1441">
                  <c:v>43862</c:v>
                </c:pt>
                <c:pt idx="1442">
                  <c:v>43891</c:v>
                </c:pt>
                <c:pt idx="1443">
                  <c:v>43922</c:v>
                </c:pt>
                <c:pt idx="1444">
                  <c:v>43952</c:v>
                </c:pt>
                <c:pt idx="1445">
                  <c:v>43983</c:v>
                </c:pt>
                <c:pt idx="1446">
                  <c:v>44013</c:v>
                </c:pt>
                <c:pt idx="1447">
                  <c:v>44044</c:v>
                </c:pt>
                <c:pt idx="1448">
                  <c:v>44075</c:v>
                </c:pt>
                <c:pt idx="1449">
                  <c:v>44105</c:v>
                </c:pt>
                <c:pt idx="1450">
                  <c:v>44136</c:v>
                </c:pt>
                <c:pt idx="1451">
                  <c:v>44166</c:v>
                </c:pt>
                <c:pt idx="1452">
                  <c:v>44197</c:v>
                </c:pt>
                <c:pt idx="1453">
                  <c:v>44228</c:v>
                </c:pt>
                <c:pt idx="1454">
                  <c:v>44256</c:v>
                </c:pt>
                <c:pt idx="1455">
                  <c:v>44287</c:v>
                </c:pt>
                <c:pt idx="1456">
                  <c:v>44317</c:v>
                </c:pt>
                <c:pt idx="1457">
                  <c:v>44348</c:v>
                </c:pt>
                <c:pt idx="1458">
                  <c:v>44378</c:v>
                </c:pt>
                <c:pt idx="1459">
                  <c:v>44409</c:v>
                </c:pt>
                <c:pt idx="1460">
                  <c:v>44440</c:v>
                </c:pt>
                <c:pt idx="1461">
                  <c:v>44470</c:v>
                </c:pt>
                <c:pt idx="1462">
                  <c:v>44501</c:v>
                </c:pt>
                <c:pt idx="1463">
                  <c:v>44531</c:v>
                </c:pt>
                <c:pt idx="1464">
                  <c:v>44562</c:v>
                </c:pt>
                <c:pt idx="1465">
                  <c:v>44593</c:v>
                </c:pt>
                <c:pt idx="1466">
                  <c:v>44621</c:v>
                </c:pt>
                <c:pt idx="1467">
                  <c:v>44652</c:v>
                </c:pt>
                <c:pt idx="1468">
                  <c:v>44682</c:v>
                </c:pt>
                <c:pt idx="1469">
                  <c:v>44713</c:v>
                </c:pt>
                <c:pt idx="1470">
                  <c:v>44743</c:v>
                </c:pt>
                <c:pt idx="1471">
                  <c:v>44774</c:v>
                </c:pt>
                <c:pt idx="1472">
                  <c:v>44805</c:v>
                </c:pt>
                <c:pt idx="1473">
                  <c:v>44835</c:v>
                </c:pt>
                <c:pt idx="1474">
                  <c:v>44866</c:v>
                </c:pt>
                <c:pt idx="1475">
                  <c:v>44896</c:v>
                </c:pt>
              </c:numCache>
            </c:numRef>
          </c:xVal>
          <c:yVal>
            <c:numRef>
              <c:f>'NOAA WLs'!$J$27:$J$1502</c:f>
              <c:numCache>
                <c:formatCode>0.0000</c:formatCode>
                <c:ptCount val="1476"/>
                <c:pt idx="0">
                  <c:v>3.8964566929133859</c:v>
                </c:pt>
                <c:pt idx="1">
                  <c:v>3.7192913385826771</c:v>
                </c:pt>
                <c:pt idx="2">
                  <c:v>3.9719160104986875</c:v>
                </c:pt>
                <c:pt idx="3">
                  <c:v>3.7488188976377952</c:v>
                </c:pt>
                <c:pt idx="4">
                  <c:v>4.0244094488188971</c:v>
                </c:pt>
                <c:pt idx="5">
                  <c:v>4.0244094488188971</c:v>
                </c:pt>
                <c:pt idx="6">
                  <c:v>3.7619422572178474</c:v>
                </c:pt>
                <c:pt idx="7">
                  <c:v>3.630708661417323</c:v>
                </c:pt>
                <c:pt idx="8">
                  <c:v>3.561811023622047</c:v>
                </c:pt>
                <c:pt idx="9">
                  <c:v>3.8898950131233594</c:v>
                </c:pt>
                <c:pt idx="10">
                  <c:v>3.7455380577427819</c:v>
                </c:pt>
                <c:pt idx="11">
                  <c:v>3.9062992125984248</c:v>
                </c:pt>
                <c:pt idx="12">
                  <c:v>3.7455380577427819</c:v>
                </c:pt>
                <c:pt idx="13">
                  <c:v>3.5486876640419944</c:v>
                </c:pt>
                <c:pt idx="14">
                  <c:v>3.6110236220472443</c:v>
                </c:pt>
                <c:pt idx="15">
                  <c:v>3.4272965879265089</c:v>
                </c:pt>
                <c:pt idx="16">
                  <c:v>3.7520997375328085</c:v>
                </c:pt>
                <c:pt idx="17">
                  <c:v>3.6044619422572177</c:v>
                </c:pt>
                <c:pt idx="18">
                  <c:v>3.5814960629921258</c:v>
                </c:pt>
                <c:pt idx="19">
                  <c:v>3.6110236220472443</c:v>
                </c:pt>
                <c:pt idx="20">
                  <c:v>3.7192913385826771</c:v>
                </c:pt>
                <c:pt idx="21">
                  <c:v>3.5388451443569551</c:v>
                </c:pt>
                <c:pt idx="22">
                  <c:v>3.7652230971128606</c:v>
                </c:pt>
                <c:pt idx="23">
                  <c:v>3.3780839895013122</c:v>
                </c:pt>
                <c:pt idx="24">
                  <c:v>3.3551181102362202</c:v>
                </c:pt>
                <c:pt idx="25">
                  <c:v>4.0900262467191597</c:v>
                </c:pt>
                <c:pt idx="26">
                  <c:v>3.8111548556430446</c:v>
                </c:pt>
                <c:pt idx="27">
                  <c:v>3.6864829396325458</c:v>
                </c:pt>
                <c:pt idx="28">
                  <c:v>3.8144356955380578</c:v>
                </c:pt>
                <c:pt idx="29">
                  <c:v>3.7028871391076112</c:v>
                </c:pt>
                <c:pt idx="30">
                  <c:v>3.7094488188976378</c:v>
                </c:pt>
                <c:pt idx="31">
                  <c:v>3.7422572178477687</c:v>
                </c:pt>
                <c:pt idx="32">
                  <c:v>3.6799212598425193</c:v>
                </c:pt>
                <c:pt idx="33">
                  <c:v>3.8374015748031494</c:v>
                </c:pt>
                <c:pt idx="34">
                  <c:v>3.9358267716535433</c:v>
                </c:pt>
                <c:pt idx="35">
                  <c:v>3.9784776902887136</c:v>
                </c:pt>
                <c:pt idx="36">
                  <c:v>3.9161417322834646</c:v>
                </c:pt>
                <c:pt idx="37">
                  <c:v>3.509317585301837</c:v>
                </c:pt>
                <c:pt idx="38">
                  <c:v>3.8013123359580052</c:v>
                </c:pt>
                <c:pt idx="39">
                  <c:v>3.6667979002624671</c:v>
                </c:pt>
                <c:pt idx="40">
                  <c:v>3.6044619422572177</c:v>
                </c:pt>
                <c:pt idx="41">
                  <c:v>3.7028871391076112</c:v>
                </c:pt>
                <c:pt idx="42">
                  <c:v>3.6700787401574804</c:v>
                </c:pt>
                <c:pt idx="43">
                  <c:v>3.6799212598425193</c:v>
                </c:pt>
                <c:pt idx="44">
                  <c:v>3.630708661417323</c:v>
                </c:pt>
                <c:pt idx="45">
                  <c:v>3.7488188976377952</c:v>
                </c:pt>
                <c:pt idx="46">
                  <c:v>4.0244094488188971</c:v>
                </c:pt>
                <c:pt idx="47">
                  <c:v>3.5585301837270338</c:v>
                </c:pt>
                <c:pt idx="48">
                  <c:v>3.4863517060367455</c:v>
                </c:pt>
                <c:pt idx="49">
                  <c:v>4.3295275590551183</c:v>
                </c:pt>
                <c:pt idx="50">
                  <c:v>4.2015748031496063</c:v>
                </c:pt>
                <c:pt idx="51">
                  <c:v>3.9194225721784774</c:v>
                </c:pt>
                <c:pt idx="52">
                  <c:v>3.6733595800524932</c:v>
                </c:pt>
                <c:pt idx="53">
                  <c:v>3.6143044619422571</c:v>
                </c:pt>
                <c:pt idx="54">
                  <c:v>3.7619422572178474</c:v>
                </c:pt>
                <c:pt idx="55">
                  <c:v>3.6405511811023619</c:v>
                </c:pt>
                <c:pt idx="56">
                  <c:v>3.6799212598425193</c:v>
                </c:pt>
                <c:pt idx="57">
                  <c:v>3.6471128608923884</c:v>
                </c:pt>
                <c:pt idx="58">
                  <c:v>4.1556430446194224</c:v>
                </c:pt>
                <c:pt idx="59">
                  <c:v>3.8177165354330707</c:v>
                </c:pt>
                <c:pt idx="60">
                  <c:v>3.8439632545931754</c:v>
                </c:pt>
                <c:pt idx="61">
                  <c:v>3.9489501312335955</c:v>
                </c:pt>
                <c:pt idx="62">
                  <c:v>4.1425196850393702</c:v>
                </c:pt>
                <c:pt idx="63">
                  <c:v>3.8964566929133859</c:v>
                </c:pt>
                <c:pt idx="64">
                  <c:v>3.8242782152230967</c:v>
                </c:pt>
                <c:pt idx="65">
                  <c:v>3.6832020997375325</c:v>
                </c:pt>
                <c:pt idx="66">
                  <c:v>3.7389763779527558</c:v>
                </c:pt>
                <c:pt idx="67">
                  <c:v>3.7717847769028872</c:v>
                </c:pt>
                <c:pt idx="68">
                  <c:v>3.8209973753280839</c:v>
                </c:pt>
                <c:pt idx="69">
                  <c:v>3.7192913385826771</c:v>
                </c:pt>
                <c:pt idx="70">
                  <c:v>3.6339895013123358</c:v>
                </c:pt>
                <c:pt idx="71">
                  <c:v>3.6864829396325458</c:v>
                </c:pt>
                <c:pt idx="72">
                  <c:v>3.8439632545931754</c:v>
                </c:pt>
                <c:pt idx="73">
                  <c:v>4.0506561679790023</c:v>
                </c:pt>
                <c:pt idx="74">
                  <c:v>3.9620734908136481</c:v>
                </c:pt>
                <c:pt idx="75">
                  <c:v>3.7881889763779526</c:v>
                </c:pt>
                <c:pt idx="76">
                  <c:v>3.9227034120734907</c:v>
                </c:pt>
                <c:pt idx="77">
                  <c:v>4.1031496062992128</c:v>
                </c:pt>
                <c:pt idx="78">
                  <c:v>3.850524934383202</c:v>
                </c:pt>
                <c:pt idx="79">
                  <c:v>3.8209973753280839</c:v>
                </c:pt>
                <c:pt idx="80">
                  <c:v>3.6602362204724406</c:v>
                </c:pt>
                <c:pt idx="81">
                  <c:v>3.5388451443569551</c:v>
                </c:pt>
                <c:pt idx="82">
                  <c:v>3.6438320209973751</c:v>
                </c:pt>
                <c:pt idx="83">
                  <c:v>3.798031496062992</c:v>
                </c:pt>
                <c:pt idx="84">
                  <c:v>3.7750656167979</c:v>
                </c:pt>
                <c:pt idx="85">
                  <c:v>3.7685039370078739</c:v>
                </c:pt>
                <c:pt idx="86">
                  <c:v>4.0801837270341208</c:v>
                </c:pt>
                <c:pt idx="87">
                  <c:v>3.9784776902887136</c:v>
                </c:pt>
                <c:pt idx="88">
                  <c:v>3.9751968503937007</c:v>
                </c:pt>
                <c:pt idx="89">
                  <c:v>3.9850393700787401</c:v>
                </c:pt>
                <c:pt idx="90">
                  <c:v>3.9391076115485562</c:v>
                </c:pt>
                <c:pt idx="91">
                  <c:v>3.88005249343832</c:v>
                </c:pt>
                <c:pt idx="92">
                  <c:v>3.8898950131233594</c:v>
                </c:pt>
                <c:pt idx="93">
                  <c:v>3.7094488188976378</c:v>
                </c:pt>
                <c:pt idx="94">
                  <c:v>3.6667979002624671</c:v>
                </c:pt>
                <c:pt idx="95">
                  <c:v>4.047375328083989</c:v>
                </c:pt>
                <c:pt idx="96">
                  <c:v>4.0440944881889767</c:v>
                </c:pt>
                <c:pt idx="97">
                  <c:v>3.6799212598425193</c:v>
                </c:pt>
                <c:pt idx="98">
                  <c:v>3.7422572178477687</c:v>
                </c:pt>
                <c:pt idx="99">
                  <c:v>3.7586614173228345</c:v>
                </c:pt>
                <c:pt idx="100">
                  <c:v>3.8833333333333333</c:v>
                </c:pt>
                <c:pt idx="101">
                  <c:v>3.804593175853018</c:v>
                </c:pt>
                <c:pt idx="102">
                  <c:v>3.8702099737532807</c:v>
                </c:pt>
                <c:pt idx="103">
                  <c:v>3.8898950131233594</c:v>
                </c:pt>
                <c:pt idx="104">
                  <c:v>3.7422572178477687</c:v>
                </c:pt>
                <c:pt idx="105">
                  <c:v>3.6897637795275591</c:v>
                </c:pt>
                <c:pt idx="106">
                  <c:v>3.8636482939632546</c:v>
                </c:pt>
                <c:pt idx="107">
                  <c:v>3.637270341207349</c:v>
                </c:pt>
                <c:pt idx="108">
                  <c:v>4.1950131233595798</c:v>
                </c:pt>
                <c:pt idx="109">
                  <c:v>4.3393700787401572</c:v>
                </c:pt>
                <c:pt idx="110">
                  <c:v>3.712729658792651</c:v>
                </c:pt>
                <c:pt idx="111">
                  <c:v>3.5290026246719162</c:v>
                </c:pt>
                <c:pt idx="112">
                  <c:v>3.6536745406824145</c:v>
                </c:pt>
                <c:pt idx="113">
                  <c:v>3.7849081364829393</c:v>
                </c:pt>
                <c:pt idx="114">
                  <c:v>3.8209973753280839</c:v>
                </c:pt>
                <c:pt idx="115">
                  <c:v>3.7422572178477687</c:v>
                </c:pt>
                <c:pt idx="116">
                  <c:v>3.7520997375328085</c:v>
                </c:pt>
                <c:pt idx="117">
                  <c:v>3.8374015748031494</c:v>
                </c:pt>
                <c:pt idx="118">
                  <c:v>4.0769028871391075</c:v>
                </c:pt>
                <c:pt idx="119">
                  <c:v>3.7291338582677165</c:v>
                </c:pt>
                <c:pt idx="120">
                  <c:v>3.873490813648294</c:v>
                </c:pt>
                <c:pt idx="121">
                  <c:v>3.6011811023622045</c:v>
                </c:pt>
                <c:pt idx="122">
                  <c:v>3.7520997375328085</c:v>
                </c:pt>
                <c:pt idx="123">
                  <c:v>3.7291338582677165</c:v>
                </c:pt>
                <c:pt idx="124">
                  <c:v>3.8144356955380578</c:v>
                </c:pt>
                <c:pt idx="125">
                  <c:v>3.7849081364829393</c:v>
                </c:pt>
                <c:pt idx="126">
                  <c:v>3.7094488188976378</c:v>
                </c:pt>
                <c:pt idx="127">
                  <c:v>3.5814960629921258</c:v>
                </c:pt>
                <c:pt idx="128">
                  <c:v>3.5913385826771651</c:v>
                </c:pt>
                <c:pt idx="129">
                  <c:v>3.6799212598425193</c:v>
                </c:pt>
                <c:pt idx="130">
                  <c:v>3.8144356955380578</c:v>
                </c:pt>
                <c:pt idx="131">
                  <c:v>3.5191601049868764</c:v>
                </c:pt>
                <c:pt idx="132">
                  <c:v>3.7455380577427819</c:v>
                </c:pt>
                <c:pt idx="133">
                  <c:v>3.5290026246719162</c:v>
                </c:pt>
                <c:pt idx="134">
                  <c:v>3.6011811023622045</c:v>
                </c:pt>
                <c:pt idx="135">
                  <c:v>3.6274278215223097</c:v>
                </c:pt>
                <c:pt idx="136">
                  <c:v>3.8636482939632546</c:v>
                </c:pt>
                <c:pt idx="137">
                  <c:v>3.712729658792651</c:v>
                </c:pt>
                <c:pt idx="138">
                  <c:v>3.8209973753280839</c:v>
                </c:pt>
                <c:pt idx="139">
                  <c:v>3.6799212598425193</c:v>
                </c:pt>
                <c:pt idx="140">
                  <c:v>3.7520997375328085</c:v>
                </c:pt>
                <c:pt idx="141">
                  <c:v>3.8472440944881887</c:v>
                </c:pt>
                <c:pt idx="142">
                  <c:v>3.555249343832021</c:v>
                </c:pt>
                <c:pt idx="143">
                  <c:v>3.3977690288713909</c:v>
                </c:pt>
                <c:pt idx="144">
                  <c:v>3.8242782152230967</c:v>
                </c:pt>
                <c:pt idx="145">
                  <c:v>3.479790026246719</c:v>
                </c:pt>
                <c:pt idx="146">
                  <c:v>3.561811023622047</c:v>
                </c:pt>
                <c:pt idx="147">
                  <c:v>3.6569553805774277</c:v>
                </c:pt>
                <c:pt idx="148">
                  <c:v>3.7422572178477687</c:v>
                </c:pt>
                <c:pt idx="149">
                  <c:v>3.7422572178477687</c:v>
                </c:pt>
                <c:pt idx="150">
                  <c:v>3.7520997375328085</c:v>
                </c:pt>
                <c:pt idx="151">
                  <c:v>3.6700787401574804</c:v>
                </c:pt>
                <c:pt idx="152">
                  <c:v>3.6700787401574804</c:v>
                </c:pt>
                <c:pt idx="153">
                  <c:v>3.7488188976377952</c:v>
                </c:pt>
                <c:pt idx="154">
                  <c:v>3.8964566929133859</c:v>
                </c:pt>
                <c:pt idx="155">
                  <c:v>3.4371391076115483</c:v>
                </c:pt>
                <c:pt idx="156">
                  <c:v>3.6536745406824145</c:v>
                </c:pt>
                <c:pt idx="157">
                  <c:v>3.3190288713910761</c:v>
                </c:pt>
                <c:pt idx="158">
                  <c:v>3.4502624671916009</c:v>
                </c:pt>
                <c:pt idx="159">
                  <c:v>3.82755905511811</c:v>
                </c:pt>
                <c:pt idx="160">
                  <c:v>3.6438320209973751</c:v>
                </c:pt>
                <c:pt idx="161">
                  <c:v>3.8931758530183727</c:v>
                </c:pt>
                <c:pt idx="162">
                  <c:v>3.7520997375328085</c:v>
                </c:pt>
                <c:pt idx="163">
                  <c:v>3.7816272965879265</c:v>
                </c:pt>
                <c:pt idx="164">
                  <c:v>3.7324146981627297</c:v>
                </c:pt>
                <c:pt idx="165">
                  <c:v>3.4371391076115483</c:v>
                </c:pt>
                <c:pt idx="166">
                  <c:v>3.9456692913385827</c:v>
                </c:pt>
                <c:pt idx="167">
                  <c:v>3.7061679790026245</c:v>
                </c:pt>
                <c:pt idx="168">
                  <c:v>4.6477690288713909</c:v>
                </c:pt>
                <c:pt idx="169">
                  <c:v>3.6799212598425193</c:v>
                </c:pt>
                <c:pt idx="170">
                  <c:v>3.6799212598425193</c:v>
                </c:pt>
                <c:pt idx="171">
                  <c:v>3.9883202099737529</c:v>
                </c:pt>
                <c:pt idx="172">
                  <c:v>3.903018372703412</c:v>
                </c:pt>
                <c:pt idx="173">
                  <c:v>3.873490813648294</c:v>
                </c:pt>
                <c:pt idx="174">
                  <c:v>3.7717847769028872</c:v>
                </c:pt>
                <c:pt idx="175">
                  <c:v>3.7422572178477687</c:v>
                </c:pt>
                <c:pt idx="176">
                  <c:v>3.7717847769028872</c:v>
                </c:pt>
                <c:pt idx="177">
                  <c:v>4.047375328083989</c:v>
                </c:pt>
                <c:pt idx="178">
                  <c:v>3.6766404199475065</c:v>
                </c:pt>
                <c:pt idx="179">
                  <c:v>3.8472440944881887</c:v>
                </c:pt>
                <c:pt idx="180">
                  <c:v>3.8833333333333333</c:v>
                </c:pt>
                <c:pt idx="181">
                  <c:v>4.2704724409448813</c:v>
                </c:pt>
                <c:pt idx="182">
                  <c:v>3.8111548556430446</c:v>
                </c:pt>
                <c:pt idx="183">
                  <c:v>4.0769028871391075</c:v>
                </c:pt>
                <c:pt idx="184">
                  <c:v>4.1720472440944878</c:v>
                </c:pt>
                <c:pt idx="185">
                  <c:v>3.7324146981627297</c:v>
                </c:pt>
                <c:pt idx="186">
                  <c:v>3.88005249343832</c:v>
                </c:pt>
                <c:pt idx="187">
                  <c:v>3.88005249343832</c:v>
                </c:pt>
                <c:pt idx="188">
                  <c:v>3.8997375328083987</c:v>
                </c:pt>
                <c:pt idx="189">
                  <c:v>3.798031496062992</c:v>
                </c:pt>
                <c:pt idx="190">
                  <c:v>3.9751968503937007</c:v>
                </c:pt>
                <c:pt idx="191">
                  <c:v>4.0178477690288714</c:v>
                </c:pt>
                <c:pt idx="192">
                  <c:v>3.8964566929133859</c:v>
                </c:pt>
                <c:pt idx="193">
                  <c:v>3.7685039370078739</c:v>
                </c:pt>
                <c:pt idx="194">
                  <c:v>4.0112860892388449</c:v>
                </c:pt>
                <c:pt idx="195">
                  <c:v>3.8866141732283461</c:v>
                </c:pt>
                <c:pt idx="196">
                  <c:v>3.873490813648294</c:v>
                </c:pt>
                <c:pt idx="197">
                  <c:v>3.7947506561679791</c:v>
                </c:pt>
                <c:pt idx="198">
                  <c:v>3.9719160104986875</c:v>
                </c:pt>
                <c:pt idx="199">
                  <c:v>3.9194225721784774</c:v>
                </c:pt>
                <c:pt idx="200">
                  <c:v>3.8702099737532807</c:v>
                </c:pt>
                <c:pt idx="201">
                  <c:v>3.479790026246719</c:v>
                </c:pt>
                <c:pt idx="202">
                  <c:v>3.4666666666666668</c:v>
                </c:pt>
                <c:pt idx="203">
                  <c:v>3.6963254593175852</c:v>
                </c:pt>
                <c:pt idx="204">
                  <c:v>3.3059055118110234</c:v>
                </c:pt>
                <c:pt idx="205">
                  <c:v>3.3616797900262467</c:v>
                </c:pt>
                <c:pt idx="206">
                  <c:v>3.4699475065616796</c:v>
                </c:pt>
                <c:pt idx="207">
                  <c:v>3.8472440944881887</c:v>
                </c:pt>
                <c:pt idx="208">
                  <c:v>3.6044619422572177</c:v>
                </c:pt>
                <c:pt idx="209">
                  <c:v>3.6930446194225719</c:v>
                </c:pt>
                <c:pt idx="210">
                  <c:v>3.8406824146981626</c:v>
                </c:pt>
                <c:pt idx="211">
                  <c:v>3.6700787401574804</c:v>
                </c:pt>
                <c:pt idx="212">
                  <c:v>3.7619422572178474</c:v>
                </c:pt>
                <c:pt idx="213">
                  <c:v>3.4174540682414696</c:v>
                </c:pt>
                <c:pt idx="214">
                  <c:v>3.5158792650918635</c:v>
                </c:pt>
                <c:pt idx="215">
                  <c:v>3.798031496062992</c:v>
                </c:pt>
                <c:pt idx="216">
                  <c:v>3.7750656167979</c:v>
                </c:pt>
                <c:pt idx="217">
                  <c:v>3.9194225721784774</c:v>
                </c:pt>
                <c:pt idx="218">
                  <c:v>4.0408136482939634</c:v>
                </c:pt>
                <c:pt idx="219">
                  <c:v>3.8374015748031494</c:v>
                </c:pt>
                <c:pt idx="220">
                  <c:v>3.8833333333333333</c:v>
                </c:pt>
                <c:pt idx="221">
                  <c:v>3.8833333333333333</c:v>
                </c:pt>
                <c:pt idx="222">
                  <c:v>3.8997375328083987</c:v>
                </c:pt>
                <c:pt idx="223">
                  <c:v>3.850524934383202</c:v>
                </c:pt>
                <c:pt idx="224">
                  <c:v>3.9423884514435694</c:v>
                </c:pt>
                <c:pt idx="225">
                  <c:v>3.9489501312335955</c:v>
                </c:pt>
                <c:pt idx="226">
                  <c:v>3.9948818897637794</c:v>
                </c:pt>
                <c:pt idx="227">
                  <c:v>3.8472440944881887</c:v>
                </c:pt>
                <c:pt idx="228">
                  <c:v>4.0637795275590554</c:v>
                </c:pt>
                <c:pt idx="229">
                  <c:v>4.0309711286089236</c:v>
                </c:pt>
                <c:pt idx="230">
                  <c:v>3.8702099737532807</c:v>
                </c:pt>
                <c:pt idx="231">
                  <c:v>3.9391076115485562</c:v>
                </c:pt>
                <c:pt idx="232">
                  <c:v>3.9325459317585301</c:v>
                </c:pt>
                <c:pt idx="233">
                  <c:v>3.7553805774278213</c:v>
                </c:pt>
                <c:pt idx="234">
                  <c:v>3.7619422572178474</c:v>
                </c:pt>
                <c:pt idx="235">
                  <c:v>3.7422572178477687</c:v>
                </c:pt>
                <c:pt idx="236">
                  <c:v>3.8308398950131233</c:v>
                </c:pt>
                <c:pt idx="237">
                  <c:v>3.5585301837270338</c:v>
                </c:pt>
                <c:pt idx="238">
                  <c:v>3.5749343832020997</c:v>
                </c:pt>
                <c:pt idx="239">
                  <c:v>3.5585301837270338</c:v>
                </c:pt>
                <c:pt idx="240">
                  <c:v>3.3944881889763776</c:v>
                </c:pt>
                <c:pt idx="241">
                  <c:v>3.2698162729658788</c:v>
                </c:pt>
                <c:pt idx="242">
                  <c:v>3.8209973753280839</c:v>
                </c:pt>
                <c:pt idx="243">
                  <c:v>3.5191601049868764</c:v>
                </c:pt>
                <c:pt idx="244">
                  <c:v>3.5946194225721784</c:v>
                </c:pt>
                <c:pt idx="245">
                  <c:v>3.6930446194225719</c:v>
                </c:pt>
                <c:pt idx="246">
                  <c:v>3.7619422572178474</c:v>
                </c:pt>
                <c:pt idx="247">
                  <c:v>3.7094488188976378</c:v>
                </c:pt>
                <c:pt idx="248">
                  <c:v>3.9095800524934381</c:v>
                </c:pt>
                <c:pt idx="249">
                  <c:v>4.0998687664041995</c:v>
                </c:pt>
                <c:pt idx="250">
                  <c:v>3.6864829396325458</c:v>
                </c:pt>
                <c:pt idx="251">
                  <c:v>4.1064304461942251</c:v>
                </c:pt>
                <c:pt idx="252">
                  <c:v>3.9062992125984248</c:v>
                </c:pt>
                <c:pt idx="253">
                  <c:v>3.6799212598425193</c:v>
                </c:pt>
                <c:pt idx="254">
                  <c:v>3.7914698162729659</c:v>
                </c:pt>
                <c:pt idx="255">
                  <c:v>3.5880577427821523</c:v>
                </c:pt>
                <c:pt idx="256">
                  <c:v>3.72257217847769</c:v>
                </c:pt>
                <c:pt idx="257">
                  <c:v>3.8833333333333333</c:v>
                </c:pt>
                <c:pt idx="258">
                  <c:v>3.6799212598425193</c:v>
                </c:pt>
                <c:pt idx="259">
                  <c:v>3.6700787401574804</c:v>
                </c:pt>
                <c:pt idx="260">
                  <c:v>3.7094488188976378</c:v>
                </c:pt>
                <c:pt idx="261">
                  <c:v>3.88005249343832</c:v>
                </c:pt>
                <c:pt idx="262">
                  <c:v>3.7553805774278213</c:v>
                </c:pt>
                <c:pt idx="263">
                  <c:v>3.6471128608923884</c:v>
                </c:pt>
                <c:pt idx="264">
                  <c:v>3.2763779527559054</c:v>
                </c:pt>
                <c:pt idx="265">
                  <c:v>3.7389763779527558</c:v>
                </c:pt>
                <c:pt idx="266">
                  <c:v>3.6208661417322832</c:v>
                </c:pt>
                <c:pt idx="267">
                  <c:v>3.3879265091863515</c:v>
                </c:pt>
                <c:pt idx="268">
                  <c:v>3.6241469816272964</c:v>
                </c:pt>
                <c:pt idx="269">
                  <c:v>3.7750656167979</c:v>
                </c:pt>
                <c:pt idx="270">
                  <c:v>3.7520997375328085</c:v>
                </c:pt>
                <c:pt idx="271">
                  <c:v>3.8013123359580052</c:v>
                </c:pt>
                <c:pt idx="272">
                  <c:v>3.7717847769028872</c:v>
                </c:pt>
                <c:pt idx="273">
                  <c:v>3.82755905511811</c:v>
                </c:pt>
                <c:pt idx="274">
                  <c:v>3.5158792650918635</c:v>
                </c:pt>
                <c:pt idx="275">
                  <c:v>3.8078740157480313</c:v>
                </c:pt>
                <c:pt idx="276">
                  <c:v>4.0637795275590554</c:v>
                </c:pt>
                <c:pt idx="277">
                  <c:v>3.3288713910761154</c:v>
                </c:pt>
                <c:pt idx="278">
                  <c:v>3.1024934383202099</c:v>
                </c:pt>
                <c:pt idx="279">
                  <c:v>3.8078740157480313</c:v>
                </c:pt>
                <c:pt idx="280">
                  <c:v>3.712729658792651</c:v>
                </c:pt>
                <c:pt idx="281">
                  <c:v>3.8931758530183727</c:v>
                </c:pt>
                <c:pt idx="282">
                  <c:v>3.7717847769028872</c:v>
                </c:pt>
                <c:pt idx="283">
                  <c:v>3.8013123359580052</c:v>
                </c:pt>
                <c:pt idx="284">
                  <c:v>3.8209973753280839</c:v>
                </c:pt>
                <c:pt idx="285">
                  <c:v>3.88005249343832</c:v>
                </c:pt>
                <c:pt idx="286">
                  <c:v>3.7356955380577426</c:v>
                </c:pt>
                <c:pt idx="287">
                  <c:v>3.7685039370078739</c:v>
                </c:pt>
                <c:pt idx="288">
                  <c:v>3.5060367454068242</c:v>
                </c:pt>
                <c:pt idx="289">
                  <c:v>3.88005249343832</c:v>
                </c:pt>
                <c:pt idx="290">
                  <c:v>3.3518372703412074</c:v>
                </c:pt>
                <c:pt idx="291">
                  <c:v>3.456824146981627</c:v>
                </c:pt>
                <c:pt idx="292">
                  <c:v>3.5946194225721784</c:v>
                </c:pt>
                <c:pt idx="293">
                  <c:v>3.6339895013123358</c:v>
                </c:pt>
                <c:pt idx="294">
                  <c:v>3.5913385826771651</c:v>
                </c:pt>
                <c:pt idx="295">
                  <c:v>3.3091863517060367</c:v>
                </c:pt>
                <c:pt idx="296">
                  <c:v>3.6897637795275591</c:v>
                </c:pt>
                <c:pt idx="297">
                  <c:v>4.0769028871391075</c:v>
                </c:pt>
                <c:pt idx="298">
                  <c:v>3.8242782152230967</c:v>
                </c:pt>
                <c:pt idx="299">
                  <c:v>3.509317585301837</c:v>
                </c:pt>
                <c:pt idx="300">
                  <c:v>3.7061679790026245</c:v>
                </c:pt>
                <c:pt idx="301">
                  <c:v>4.2311023622047239</c:v>
                </c:pt>
                <c:pt idx="302">
                  <c:v>3.6602362204724406</c:v>
                </c:pt>
                <c:pt idx="303">
                  <c:v>3.7586614173228345</c:v>
                </c:pt>
                <c:pt idx="304">
                  <c:v>3.873490813648294</c:v>
                </c:pt>
                <c:pt idx="305">
                  <c:v>3.8833333333333333</c:v>
                </c:pt>
                <c:pt idx="306">
                  <c:v>3.8702099737532807</c:v>
                </c:pt>
                <c:pt idx="307">
                  <c:v>3.8308398950131233</c:v>
                </c:pt>
                <c:pt idx="308">
                  <c:v>3.7717847769028872</c:v>
                </c:pt>
                <c:pt idx="309">
                  <c:v>3.6799212598425193</c:v>
                </c:pt>
                <c:pt idx="310">
                  <c:v>3.7553805774278213</c:v>
                </c:pt>
                <c:pt idx="311">
                  <c:v>3.82755905511811</c:v>
                </c:pt>
                <c:pt idx="312">
                  <c:v>3.8636482939632546</c:v>
                </c:pt>
                <c:pt idx="313">
                  <c:v>4.221259842519685</c:v>
                </c:pt>
                <c:pt idx="314">
                  <c:v>3.630708661417323</c:v>
                </c:pt>
                <c:pt idx="315">
                  <c:v>3.8964566929133859</c:v>
                </c:pt>
                <c:pt idx="316">
                  <c:v>3.903018372703412</c:v>
                </c:pt>
                <c:pt idx="317">
                  <c:v>3.6143044619422571</c:v>
                </c:pt>
                <c:pt idx="318">
                  <c:v>3.6700787401574804</c:v>
                </c:pt>
                <c:pt idx="319">
                  <c:v>3.7816272965879265</c:v>
                </c:pt>
                <c:pt idx="320">
                  <c:v>3.7717847769028872</c:v>
                </c:pt>
                <c:pt idx="321">
                  <c:v>3.9587926509186349</c:v>
                </c:pt>
                <c:pt idx="322">
                  <c:v>4.0867454068241464</c:v>
                </c:pt>
                <c:pt idx="323">
                  <c:v>3.6569553805774277</c:v>
                </c:pt>
                <c:pt idx="324">
                  <c:v>3.9948818897637794</c:v>
                </c:pt>
                <c:pt idx="325">
                  <c:v>4.1687664041994745</c:v>
                </c:pt>
                <c:pt idx="326">
                  <c:v>3.6011811023622045</c:v>
                </c:pt>
                <c:pt idx="327">
                  <c:v>3.7685039370078739</c:v>
                </c:pt>
                <c:pt idx="328">
                  <c:v>3.7422572178477687</c:v>
                </c:pt>
                <c:pt idx="329">
                  <c:v>3.8931758530183727</c:v>
                </c:pt>
                <c:pt idx="330">
                  <c:v>3.7520997375328085</c:v>
                </c:pt>
                <c:pt idx="331">
                  <c:v>3.850524934383202</c:v>
                </c:pt>
                <c:pt idx="332">
                  <c:v>3.8997375328083987</c:v>
                </c:pt>
                <c:pt idx="333">
                  <c:v>4.0080052493438316</c:v>
                </c:pt>
                <c:pt idx="334">
                  <c:v>4.0539370078740156</c:v>
                </c:pt>
                <c:pt idx="335">
                  <c:v>3.5782152230971125</c:v>
                </c:pt>
                <c:pt idx="336">
                  <c:v>3.7652230971128606</c:v>
                </c:pt>
                <c:pt idx="337">
                  <c:v>3.5913385826771651</c:v>
                </c:pt>
                <c:pt idx="338">
                  <c:v>3.9423884514435694</c:v>
                </c:pt>
                <c:pt idx="339">
                  <c:v>4.0670603674540677</c:v>
                </c:pt>
                <c:pt idx="340">
                  <c:v>3.804593175853018</c:v>
                </c:pt>
                <c:pt idx="341">
                  <c:v>3.8341207349081365</c:v>
                </c:pt>
                <c:pt idx="342">
                  <c:v>3.8209973753280839</c:v>
                </c:pt>
                <c:pt idx="343">
                  <c:v>3.8702099737532807</c:v>
                </c:pt>
                <c:pt idx="344">
                  <c:v>3.7324146981627297</c:v>
                </c:pt>
                <c:pt idx="345">
                  <c:v>3.7192913385826771</c:v>
                </c:pt>
                <c:pt idx="346">
                  <c:v>3.7553805774278213</c:v>
                </c:pt>
                <c:pt idx="347">
                  <c:v>3.6864829396325458</c:v>
                </c:pt>
                <c:pt idx="348">
                  <c:v>3.3255905511811021</c:v>
                </c:pt>
                <c:pt idx="349">
                  <c:v>3.1713910761154853</c:v>
                </c:pt>
                <c:pt idx="350">
                  <c:v>3.4305774278215222</c:v>
                </c:pt>
                <c:pt idx="351">
                  <c:v>3.8078740157480313</c:v>
                </c:pt>
                <c:pt idx="352">
                  <c:v>3.6438320209973751</c:v>
                </c:pt>
                <c:pt idx="353">
                  <c:v>4.0637795275590554</c:v>
                </c:pt>
                <c:pt idx="354">
                  <c:v>3.8702099737532807</c:v>
                </c:pt>
                <c:pt idx="355">
                  <c:v>3.8702099737532807</c:v>
                </c:pt>
                <c:pt idx="356">
                  <c:v>3.7520997375328085</c:v>
                </c:pt>
                <c:pt idx="357">
                  <c:v>3.7685039370078739</c:v>
                </c:pt>
                <c:pt idx="358">
                  <c:v>3.1057742782152231</c:v>
                </c:pt>
                <c:pt idx="359">
                  <c:v>3.5486876640419944</c:v>
                </c:pt>
                <c:pt idx="360">
                  <c:v>3.3944881889763776</c:v>
                </c:pt>
                <c:pt idx="361">
                  <c:v>3.9194225721784774</c:v>
                </c:pt>
                <c:pt idx="362">
                  <c:v>3.6602362204724406</c:v>
                </c:pt>
                <c:pt idx="363">
                  <c:v>4.0276902887139103</c:v>
                </c:pt>
                <c:pt idx="364">
                  <c:v>3.8242782152230967</c:v>
                </c:pt>
                <c:pt idx="365">
                  <c:v>3.8242782152230967</c:v>
                </c:pt>
                <c:pt idx="366">
                  <c:v>3.7914698162729659</c:v>
                </c:pt>
                <c:pt idx="367">
                  <c:v>3.9817585301837268</c:v>
                </c:pt>
                <c:pt idx="368">
                  <c:v>3.9916010498687662</c:v>
                </c:pt>
                <c:pt idx="369">
                  <c:v>3.8997375328083987</c:v>
                </c:pt>
                <c:pt idx="370">
                  <c:v>3.7356955380577426</c:v>
                </c:pt>
                <c:pt idx="371">
                  <c:v>3.6274278215223097</c:v>
                </c:pt>
                <c:pt idx="372">
                  <c:v>3.9161417322834646</c:v>
                </c:pt>
                <c:pt idx="373">
                  <c:v>3.8406824146981626</c:v>
                </c:pt>
                <c:pt idx="374">
                  <c:v>3.6110236220472443</c:v>
                </c:pt>
                <c:pt idx="375">
                  <c:v>3.798031496062992</c:v>
                </c:pt>
                <c:pt idx="376">
                  <c:v>3.8538057742782152</c:v>
                </c:pt>
                <c:pt idx="377">
                  <c:v>3.9653543307086614</c:v>
                </c:pt>
                <c:pt idx="378">
                  <c:v>3.7816272965879265</c:v>
                </c:pt>
                <c:pt idx="379">
                  <c:v>3.7619422572178474</c:v>
                </c:pt>
                <c:pt idx="380">
                  <c:v>3.8406824146981626</c:v>
                </c:pt>
                <c:pt idx="381">
                  <c:v>3.8177165354330707</c:v>
                </c:pt>
                <c:pt idx="382">
                  <c:v>3.6241469816272964</c:v>
                </c:pt>
                <c:pt idx="383">
                  <c:v>4.0769028871391075</c:v>
                </c:pt>
                <c:pt idx="384">
                  <c:v>3.6339895013123358</c:v>
                </c:pt>
                <c:pt idx="385">
                  <c:v>3.7389763779527558</c:v>
                </c:pt>
                <c:pt idx="386">
                  <c:v>3.7914698162729659</c:v>
                </c:pt>
                <c:pt idx="387">
                  <c:v>4.2573490813648291</c:v>
                </c:pt>
                <c:pt idx="388">
                  <c:v>4.0047244094488184</c:v>
                </c:pt>
                <c:pt idx="389">
                  <c:v>3.7750656167979</c:v>
                </c:pt>
                <c:pt idx="390">
                  <c:v>3.8702099737532807</c:v>
                </c:pt>
                <c:pt idx="391">
                  <c:v>3.88005249343832</c:v>
                </c:pt>
                <c:pt idx="392">
                  <c:v>3.6897637795275591</c:v>
                </c:pt>
                <c:pt idx="393">
                  <c:v>3.798031496062992</c:v>
                </c:pt>
                <c:pt idx="394">
                  <c:v>3.9358267716535433</c:v>
                </c:pt>
                <c:pt idx="395">
                  <c:v>3.7685039370078739</c:v>
                </c:pt>
                <c:pt idx="396">
                  <c:v>3.955511811023622</c:v>
                </c:pt>
                <c:pt idx="397">
                  <c:v>3.5486876640419944</c:v>
                </c:pt>
                <c:pt idx="398">
                  <c:v>4.001443569553806</c:v>
                </c:pt>
                <c:pt idx="399">
                  <c:v>3.6274278215223097</c:v>
                </c:pt>
                <c:pt idx="400">
                  <c:v>4.0145669291338582</c:v>
                </c:pt>
                <c:pt idx="401">
                  <c:v>3.9325459317585301</c:v>
                </c:pt>
                <c:pt idx="402">
                  <c:v>3.8111548556430446</c:v>
                </c:pt>
                <c:pt idx="403">
                  <c:v>3.8013123359580052</c:v>
                </c:pt>
                <c:pt idx="404">
                  <c:v>4.0112860892388449</c:v>
                </c:pt>
                <c:pt idx="405">
                  <c:v>3.6471128608923884</c:v>
                </c:pt>
                <c:pt idx="406">
                  <c:v>3.456824146981627</c:v>
                </c:pt>
                <c:pt idx="407">
                  <c:v>4.4279527559055119</c:v>
                </c:pt>
                <c:pt idx="408">
                  <c:v>3.9751968503937007</c:v>
                </c:pt>
                <c:pt idx="409">
                  <c:v>3.8997375328083987</c:v>
                </c:pt>
                <c:pt idx="410">
                  <c:v>3.88005249343832</c:v>
                </c:pt>
                <c:pt idx="411">
                  <c:v>3.8374015748031494</c:v>
                </c:pt>
                <c:pt idx="412">
                  <c:v>4.0637795275590554</c:v>
                </c:pt>
                <c:pt idx="413">
                  <c:v>3.7947506561679791</c:v>
                </c:pt>
                <c:pt idx="414">
                  <c:v>3.8013123359580052</c:v>
                </c:pt>
                <c:pt idx="415">
                  <c:v>3.7520997375328085</c:v>
                </c:pt>
                <c:pt idx="416">
                  <c:v>3.7619422572178474</c:v>
                </c:pt>
                <c:pt idx="417">
                  <c:v>3.8997375328083987</c:v>
                </c:pt>
                <c:pt idx="418">
                  <c:v>4.2639107611548557</c:v>
                </c:pt>
                <c:pt idx="419">
                  <c:v>3.7783464566929132</c:v>
                </c:pt>
                <c:pt idx="420">
                  <c:v>4.1753280839895011</c:v>
                </c:pt>
                <c:pt idx="421">
                  <c:v>3.9194225721784774</c:v>
                </c:pt>
                <c:pt idx="422">
                  <c:v>4.0998687664041995</c:v>
                </c:pt>
                <c:pt idx="423">
                  <c:v>3.8669291338582674</c:v>
                </c:pt>
                <c:pt idx="424">
                  <c:v>3.6635170603674538</c:v>
                </c:pt>
                <c:pt idx="425">
                  <c:v>3.7652230971128606</c:v>
                </c:pt>
                <c:pt idx="426">
                  <c:v>3.9194225721784774</c:v>
                </c:pt>
                <c:pt idx="427">
                  <c:v>3.8406824146981626</c:v>
                </c:pt>
                <c:pt idx="428">
                  <c:v>3.8702099737532807</c:v>
                </c:pt>
                <c:pt idx="429">
                  <c:v>3.7881889763779526</c:v>
                </c:pt>
                <c:pt idx="430">
                  <c:v>3.456824146981627</c:v>
                </c:pt>
                <c:pt idx="431">
                  <c:v>3.8866141732283461</c:v>
                </c:pt>
                <c:pt idx="432">
                  <c:v>3.955511811023622</c:v>
                </c:pt>
                <c:pt idx="433">
                  <c:v>3.9095800524934381</c:v>
                </c:pt>
                <c:pt idx="434">
                  <c:v>3.5814960629921258</c:v>
                </c:pt>
                <c:pt idx="435">
                  <c:v>3.6274278215223097</c:v>
                </c:pt>
                <c:pt idx="436">
                  <c:v>4.0145669291338582</c:v>
                </c:pt>
                <c:pt idx="437">
                  <c:v>4.1425196850393702</c:v>
                </c:pt>
                <c:pt idx="438">
                  <c:v>3.8898950131233594</c:v>
                </c:pt>
                <c:pt idx="439">
                  <c:v>3.8209973753280839</c:v>
                </c:pt>
                <c:pt idx="440">
                  <c:v>3.6996062992125984</c:v>
                </c:pt>
                <c:pt idx="441">
                  <c:v>3.6175853018372703</c:v>
                </c:pt>
                <c:pt idx="442">
                  <c:v>3.3354330708661415</c:v>
                </c:pt>
                <c:pt idx="443">
                  <c:v>3.6667979002624671</c:v>
                </c:pt>
                <c:pt idx="444">
                  <c:v>3.2960629921259841</c:v>
                </c:pt>
                <c:pt idx="445">
                  <c:v>3.9587926509186349</c:v>
                </c:pt>
                <c:pt idx="446">
                  <c:v>3.8898950131233594</c:v>
                </c:pt>
                <c:pt idx="447">
                  <c:v>3.9784776902887136</c:v>
                </c:pt>
                <c:pt idx="448">
                  <c:v>3.9128608923884514</c:v>
                </c:pt>
                <c:pt idx="449">
                  <c:v>4.0342519685039369</c:v>
                </c:pt>
                <c:pt idx="450">
                  <c:v>3.88005249343832</c:v>
                </c:pt>
                <c:pt idx="451">
                  <c:v>3.7816272965879265</c:v>
                </c:pt>
                <c:pt idx="452">
                  <c:v>3.7520997375328085</c:v>
                </c:pt>
                <c:pt idx="453">
                  <c:v>3.8997375328083987</c:v>
                </c:pt>
                <c:pt idx="454">
                  <c:v>4.1654855643044622</c:v>
                </c:pt>
                <c:pt idx="455">
                  <c:v>3.9587926509186349</c:v>
                </c:pt>
                <c:pt idx="456">
                  <c:v>3.8538057742782152</c:v>
                </c:pt>
                <c:pt idx="457">
                  <c:v>4.3098425196850396</c:v>
                </c:pt>
                <c:pt idx="458">
                  <c:v>4.2507874015748026</c:v>
                </c:pt>
                <c:pt idx="459">
                  <c:v>3.8767716535433068</c:v>
                </c:pt>
                <c:pt idx="460">
                  <c:v>3.7652230971128606</c:v>
                </c:pt>
                <c:pt idx="461">
                  <c:v>3.7553805774278213</c:v>
                </c:pt>
                <c:pt idx="462">
                  <c:v>3.8702099737532807</c:v>
                </c:pt>
                <c:pt idx="463">
                  <c:v>3.7291338582677165</c:v>
                </c:pt>
                <c:pt idx="464">
                  <c:v>3.7914698162729659</c:v>
                </c:pt>
                <c:pt idx="465">
                  <c:v>3.8669291338582674</c:v>
                </c:pt>
                <c:pt idx="466">
                  <c:v>3.4961942257217844</c:v>
                </c:pt>
                <c:pt idx="467">
                  <c:v>3.5486876640419944</c:v>
                </c:pt>
                <c:pt idx="468">
                  <c:v>3.7750656167979</c:v>
                </c:pt>
                <c:pt idx="469">
                  <c:v>3.4502624671916009</c:v>
                </c:pt>
                <c:pt idx="470">
                  <c:v>3.5027559055118109</c:v>
                </c:pt>
                <c:pt idx="471">
                  <c:v>3.5880577427821523</c:v>
                </c:pt>
                <c:pt idx="472">
                  <c:v>3.873490813648294</c:v>
                </c:pt>
                <c:pt idx="473">
                  <c:v>3.804593175853018</c:v>
                </c:pt>
                <c:pt idx="474">
                  <c:v>3.8013123359580052</c:v>
                </c:pt>
                <c:pt idx="475">
                  <c:v>3.8997375328083987</c:v>
                </c:pt>
                <c:pt idx="476">
                  <c:v>3.8898950131233594</c:v>
                </c:pt>
                <c:pt idx="477">
                  <c:v>3.8078740157480313</c:v>
                </c:pt>
                <c:pt idx="478">
                  <c:v>3.804593175853018</c:v>
                </c:pt>
                <c:pt idx="479">
                  <c:v>4.1490813648293958</c:v>
                </c:pt>
                <c:pt idx="480">
                  <c:v>4.0244094488188971</c:v>
                </c:pt>
                <c:pt idx="481">
                  <c:v>4.29015748031496</c:v>
                </c:pt>
                <c:pt idx="482">
                  <c:v>4.1228346456692915</c:v>
                </c:pt>
                <c:pt idx="483">
                  <c:v>3.8767716535433068</c:v>
                </c:pt>
                <c:pt idx="484">
                  <c:v>3.9948818897637794</c:v>
                </c:pt>
                <c:pt idx="485">
                  <c:v>3.7750656167979</c:v>
                </c:pt>
                <c:pt idx="486">
                  <c:v>3.8898950131233594</c:v>
                </c:pt>
                <c:pt idx="487">
                  <c:v>3.8111548556430446</c:v>
                </c:pt>
                <c:pt idx="488">
                  <c:v>4.0801837270341208</c:v>
                </c:pt>
                <c:pt idx="489">
                  <c:v>4.2179790026246717</c:v>
                </c:pt>
                <c:pt idx="490">
                  <c:v>3.8866141732283461</c:v>
                </c:pt>
                <c:pt idx="491">
                  <c:v>4.3164041994750653</c:v>
                </c:pt>
                <c:pt idx="492">
                  <c:v>4.2639107611548557</c:v>
                </c:pt>
                <c:pt idx="493">
                  <c:v>4.3196850393700785</c:v>
                </c:pt>
                <c:pt idx="494">
                  <c:v>4.2803149606299211</c:v>
                </c:pt>
                <c:pt idx="495">
                  <c:v>4.0965879265091862</c:v>
                </c:pt>
                <c:pt idx="496">
                  <c:v>4.1720472440944878</c:v>
                </c:pt>
                <c:pt idx="497">
                  <c:v>3.9128608923884514</c:v>
                </c:pt>
                <c:pt idx="498">
                  <c:v>3.9620734908136481</c:v>
                </c:pt>
                <c:pt idx="499">
                  <c:v>4.0211286089238847</c:v>
                </c:pt>
                <c:pt idx="500">
                  <c:v>4.0998687664041995</c:v>
                </c:pt>
                <c:pt idx="501">
                  <c:v>3.9292650918635168</c:v>
                </c:pt>
                <c:pt idx="502">
                  <c:v>4.1359580052493436</c:v>
                </c:pt>
                <c:pt idx="503">
                  <c:v>4.3787401574803146</c:v>
                </c:pt>
                <c:pt idx="504">
                  <c:v>3.9062992125984248</c:v>
                </c:pt>
                <c:pt idx="505">
                  <c:v>3.8702099737532807</c:v>
                </c:pt>
                <c:pt idx="506">
                  <c:v>3.6405511811023619</c:v>
                </c:pt>
                <c:pt idx="507">
                  <c:v>4.2376640419947504</c:v>
                </c:pt>
                <c:pt idx="508">
                  <c:v>4.0440944881889767</c:v>
                </c:pt>
                <c:pt idx="509">
                  <c:v>3.8636482939632546</c:v>
                </c:pt>
                <c:pt idx="510">
                  <c:v>3.9916010498687662</c:v>
                </c:pt>
                <c:pt idx="511">
                  <c:v>3.8997375328083987</c:v>
                </c:pt>
                <c:pt idx="512">
                  <c:v>3.8111548556430446</c:v>
                </c:pt>
                <c:pt idx="513">
                  <c:v>3.8177165354330707</c:v>
                </c:pt>
                <c:pt idx="514">
                  <c:v>4.0047244094488184</c:v>
                </c:pt>
                <c:pt idx="515">
                  <c:v>3.8669291338582674</c:v>
                </c:pt>
                <c:pt idx="516">
                  <c:v>3.6536745406824145</c:v>
                </c:pt>
                <c:pt idx="517">
                  <c:v>3.8898950131233594</c:v>
                </c:pt>
                <c:pt idx="518">
                  <c:v>3.7816272965879265</c:v>
                </c:pt>
                <c:pt idx="519">
                  <c:v>4.0769028871391075</c:v>
                </c:pt>
                <c:pt idx="520">
                  <c:v>3.7652230971128606</c:v>
                </c:pt>
                <c:pt idx="521">
                  <c:v>4.0145669291338582</c:v>
                </c:pt>
                <c:pt idx="522">
                  <c:v>3.9194225721784774</c:v>
                </c:pt>
                <c:pt idx="523">
                  <c:v>3.8898950131233594</c:v>
                </c:pt>
                <c:pt idx="524">
                  <c:v>3.8603674540682413</c:v>
                </c:pt>
                <c:pt idx="525">
                  <c:v>4.0998687664041995</c:v>
                </c:pt>
                <c:pt idx="526">
                  <c:v>3.7455380577427819</c:v>
                </c:pt>
                <c:pt idx="527">
                  <c:v>3.5683727034120736</c:v>
                </c:pt>
                <c:pt idx="528">
                  <c:v>3.8538057742782152</c:v>
                </c:pt>
                <c:pt idx="529">
                  <c:v>3.6799212598425193</c:v>
                </c:pt>
                <c:pt idx="530">
                  <c:v>3.561811023622047</c:v>
                </c:pt>
                <c:pt idx="531">
                  <c:v>3.8964566929133859</c:v>
                </c:pt>
                <c:pt idx="532">
                  <c:v>3.7947506561679791</c:v>
                </c:pt>
                <c:pt idx="533">
                  <c:v>3.873490813648294</c:v>
                </c:pt>
                <c:pt idx="534">
                  <c:v>3.8406824146981626</c:v>
                </c:pt>
                <c:pt idx="535">
                  <c:v>3.7914698162729659</c:v>
                </c:pt>
                <c:pt idx="536">
                  <c:v>3.8898950131233594</c:v>
                </c:pt>
                <c:pt idx="537">
                  <c:v>3.8374015748031494</c:v>
                </c:pt>
                <c:pt idx="538">
                  <c:v>4.0965879265091862</c:v>
                </c:pt>
                <c:pt idx="539">
                  <c:v>3.7291338582677165</c:v>
                </c:pt>
                <c:pt idx="540">
                  <c:v>3.8242782152230967</c:v>
                </c:pt>
                <c:pt idx="541">
                  <c:v>3.8111548556430446</c:v>
                </c:pt>
                <c:pt idx="542">
                  <c:v>3.9620734908136481</c:v>
                </c:pt>
                <c:pt idx="543">
                  <c:v>3.5486876640419944</c:v>
                </c:pt>
                <c:pt idx="544">
                  <c:v>4.0834645669291341</c:v>
                </c:pt>
                <c:pt idx="545">
                  <c:v>3.8242782152230967</c:v>
                </c:pt>
                <c:pt idx="546">
                  <c:v>3.9391076115485562</c:v>
                </c:pt>
                <c:pt idx="547">
                  <c:v>3.8702099737532807</c:v>
                </c:pt>
                <c:pt idx="548">
                  <c:v>3.8209973753280839</c:v>
                </c:pt>
                <c:pt idx="549">
                  <c:v>3.7881889763779526</c:v>
                </c:pt>
                <c:pt idx="550">
                  <c:v>4.1359580052493436</c:v>
                </c:pt>
                <c:pt idx="551">
                  <c:v>4.2475065616797902</c:v>
                </c:pt>
                <c:pt idx="552">
                  <c:v>3.804593175853018</c:v>
                </c:pt>
                <c:pt idx="553">
                  <c:v>4.070341207349081</c:v>
                </c:pt>
                <c:pt idx="554">
                  <c:v>3.9522309711286088</c:v>
                </c:pt>
                <c:pt idx="555">
                  <c:v>3.9587926509186349</c:v>
                </c:pt>
                <c:pt idx="556">
                  <c:v>3.9948818897637794</c:v>
                </c:pt>
                <c:pt idx="557">
                  <c:v>4.0342519685039369</c:v>
                </c:pt>
                <c:pt idx="558">
                  <c:v>4.001443569553806</c:v>
                </c:pt>
                <c:pt idx="559">
                  <c:v>3.7914698162729659</c:v>
                </c:pt>
                <c:pt idx="560">
                  <c:v>3.9719160104986875</c:v>
                </c:pt>
                <c:pt idx="561">
                  <c:v>3.82755905511811</c:v>
                </c:pt>
                <c:pt idx="562">
                  <c:v>3.7750656167979</c:v>
                </c:pt>
                <c:pt idx="563">
                  <c:v>3.9194225721784774</c:v>
                </c:pt>
                <c:pt idx="564">
                  <c:v>3.6832020997375325</c:v>
                </c:pt>
                <c:pt idx="565">
                  <c:v>3.9194225721784774</c:v>
                </c:pt>
                <c:pt idx="566">
                  <c:v>3.9620734908136481</c:v>
                </c:pt>
                <c:pt idx="567">
                  <c:v>3.8177165354330707</c:v>
                </c:pt>
                <c:pt idx="568">
                  <c:v>3.903018372703412</c:v>
                </c:pt>
                <c:pt idx="569">
                  <c:v>4.0834645669291341</c:v>
                </c:pt>
                <c:pt idx="570">
                  <c:v>3.9817585301837268</c:v>
                </c:pt>
                <c:pt idx="571">
                  <c:v>3.9095800524934381</c:v>
                </c:pt>
                <c:pt idx="572">
                  <c:v>3.8111548556430446</c:v>
                </c:pt>
                <c:pt idx="573">
                  <c:v>4.3229658792650918</c:v>
                </c:pt>
                <c:pt idx="574">
                  <c:v>3.6667979002624671</c:v>
                </c:pt>
                <c:pt idx="575">
                  <c:v>3.7881889763779526</c:v>
                </c:pt>
                <c:pt idx="576">
                  <c:v>3.7849081364829393</c:v>
                </c:pt>
                <c:pt idx="577">
                  <c:v>3.9095800524934381</c:v>
                </c:pt>
                <c:pt idx="578">
                  <c:v>3.8702099737532807</c:v>
                </c:pt>
                <c:pt idx="579">
                  <c:v>4.4181102362204721</c:v>
                </c:pt>
                <c:pt idx="580">
                  <c:v>4.2343832020997372</c:v>
                </c:pt>
                <c:pt idx="581">
                  <c:v>4.1031496062992128</c:v>
                </c:pt>
                <c:pt idx="582">
                  <c:v>4.0506561679790023</c:v>
                </c:pt>
                <c:pt idx="583">
                  <c:v>4.001443569553806</c:v>
                </c:pt>
                <c:pt idx="584">
                  <c:v>3.9719160104986875</c:v>
                </c:pt>
                <c:pt idx="585">
                  <c:v>3.8078740157480313</c:v>
                </c:pt>
                <c:pt idx="586">
                  <c:v>3.7652230971128606</c:v>
                </c:pt>
                <c:pt idx="587">
                  <c:v>3.9587926509186349</c:v>
                </c:pt>
                <c:pt idx="588">
                  <c:v>3.2763779527559054</c:v>
                </c:pt>
                <c:pt idx="589">
                  <c:v>4.1293963254593171</c:v>
                </c:pt>
                <c:pt idx="590">
                  <c:v>4.1097112860892384</c:v>
                </c:pt>
                <c:pt idx="591">
                  <c:v>3.7586614173228345</c:v>
                </c:pt>
                <c:pt idx="592">
                  <c:v>4.0539370078740156</c:v>
                </c:pt>
                <c:pt idx="593">
                  <c:v>3.873490813648294</c:v>
                </c:pt>
                <c:pt idx="594">
                  <c:v>3.8406824146981626</c:v>
                </c:pt>
                <c:pt idx="595">
                  <c:v>3.9194225721784774</c:v>
                </c:pt>
                <c:pt idx="596">
                  <c:v>3.8898950131233594</c:v>
                </c:pt>
                <c:pt idx="597">
                  <c:v>3.5290026246719162</c:v>
                </c:pt>
                <c:pt idx="598">
                  <c:v>3.8964566929133859</c:v>
                </c:pt>
                <c:pt idx="599">
                  <c:v>3.7291338582677165</c:v>
                </c:pt>
                <c:pt idx="600">
                  <c:v>3.9062992125984248</c:v>
                </c:pt>
                <c:pt idx="601">
                  <c:v>3.9817585301837268</c:v>
                </c:pt>
                <c:pt idx="602">
                  <c:v>4.1097112860892384</c:v>
                </c:pt>
                <c:pt idx="603">
                  <c:v>4.0276902887139103</c:v>
                </c:pt>
                <c:pt idx="604">
                  <c:v>3.7947506561679791</c:v>
                </c:pt>
                <c:pt idx="605">
                  <c:v>4.0047244094488184</c:v>
                </c:pt>
                <c:pt idx="606">
                  <c:v>4.0309711286089236</c:v>
                </c:pt>
                <c:pt idx="607">
                  <c:v>3.9817585301837268</c:v>
                </c:pt>
                <c:pt idx="608">
                  <c:v>3.9522309711286088</c:v>
                </c:pt>
                <c:pt idx="609">
                  <c:v>4.4213910761154853</c:v>
                </c:pt>
                <c:pt idx="610">
                  <c:v>4.1261154855643039</c:v>
                </c:pt>
                <c:pt idx="611">
                  <c:v>4.2376640419947504</c:v>
                </c:pt>
                <c:pt idx="612">
                  <c:v>4.0637795275590554</c:v>
                </c:pt>
                <c:pt idx="613">
                  <c:v>4.221259842519685</c:v>
                </c:pt>
                <c:pt idx="614">
                  <c:v>3.9227034120734907</c:v>
                </c:pt>
                <c:pt idx="615">
                  <c:v>3.8669291338582674</c:v>
                </c:pt>
                <c:pt idx="616">
                  <c:v>4.093307086614173</c:v>
                </c:pt>
                <c:pt idx="617">
                  <c:v>3.9948818897637794</c:v>
                </c:pt>
                <c:pt idx="618">
                  <c:v>4.1097112860892384</c:v>
                </c:pt>
                <c:pt idx="619">
                  <c:v>3.9391076115485562</c:v>
                </c:pt>
                <c:pt idx="620">
                  <c:v>4.070341207349081</c:v>
                </c:pt>
                <c:pt idx="621">
                  <c:v>4.2081364829396319</c:v>
                </c:pt>
                <c:pt idx="622">
                  <c:v>4.244225721784777</c:v>
                </c:pt>
                <c:pt idx="623">
                  <c:v>4.0178477690288714</c:v>
                </c:pt>
                <c:pt idx="624">
                  <c:v>4.3065616797900264</c:v>
                </c:pt>
                <c:pt idx="625">
                  <c:v>4.0408136482939634</c:v>
                </c:pt>
                <c:pt idx="626">
                  <c:v>3.8898950131233594</c:v>
                </c:pt>
                <c:pt idx="627">
                  <c:v>3.8767716535433068</c:v>
                </c:pt>
                <c:pt idx="628">
                  <c:v>3.7849081364829393</c:v>
                </c:pt>
                <c:pt idx="629">
                  <c:v>3.9325459317585301</c:v>
                </c:pt>
                <c:pt idx="630">
                  <c:v>3.9095800524934381</c:v>
                </c:pt>
                <c:pt idx="631">
                  <c:v>4.070341207349081</c:v>
                </c:pt>
                <c:pt idx="632">
                  <c:v>3.9292650918635168</c:v>
                </c:pt>
                <c:pt idx="633">
                  <c:v>3.7389763779527558</c:v>
                </c:pt>
                <c:pt idx="634">
                  <c:v>3.804593175853018</c:v>
                </c:pt>
                <c:pt idx="635">
                  <c:v>4.4476377952755906</c:v>
                </c:pt>
                <c:pt idx="636">
                  <c:v>4.5591863517060363</c:v>
                </c:pt>
                <c:pt idx="637">
                  <c:v>3.6799212598425193</c:v>
                </c:pt>
                <c:pt idx="638">
                  <c:v>3.9522309711286088</c:v>
                </c:pt>
                <c:pt idx="639">
                  <c:v>3.8964566929133859</c:v>
                </c:pt>
                <c:pt idx="640">
                  <c:v>4.1523622047244091</c:v>
                </c:pt>
                <c:pt idx="641">
                  <c:v>3.903018372703412</c:v>
                </c:pt>
                <c:pt idx="642">
                  <c:v>3.8898950131233594</c:v>
                </c:pt>
                <c:pt idx="643">
                  <c:v>4.0309711286089236</c:v>
                </c:pt>
                <c:pt idx="644">
                  <c:v>4.0408136482939634</c:v>
                </c:pt>
                <c:pt idx="645">
                  <c:v>3.9883202099737529</c:v>
                </c:pt>
                <c:pt idx="646">
                  <c:v>4.4738845144356958</c:v>
                </c:pt>
                <c:pt idx="647">
                  <c:v>3.9062992125984248</c:v>
                </c:pt>
                <c:pt idx="648">
                  <c:v>4.4476377952755906</c:v>
                </c:pt>
                <c:pt idx="649">
                  <c:v>4.2606299212598424</c:v>
                </c:pt>
                <c:pt idx="650">
                  <c:v>4.0211286089238847</c:v>
                </c:pt>
                <c:pt idx="651">
                  <c:v>4.047375328083989</c:v>
                </c:pt>
                <c:pt idx="652">
                  <c:v>4.0047244094488184</c:v>
                </c:pt>
                <c:pt idx="653">
                  <c:v>4.1851706036745409</c:v>
                </c:pt>
                <c:pt idx="654">
                  <c:v>4.001443569553806</c:v>
                </c:pt>
                <c:pt idx="655">
                  <c:v>4.001443569553806</c:v>
                </c:pt>
                <c:pt idx="656">
                  <c:v>4.001443569553806</c:v>
                </c:pt>
                <c:pt idx="657">
                  <c:v>4.0178477690288714</c:v>
                </c:pt>
                <c:pt idx="658">
                  <c:v>4.1458005249343834</c:v>
                </c:pt>
                <c:pt idx="659">
                  <c:v>4.1589238845144356</c:v>
                </c:pt>
                <c:pt idx="660">
                  <c:v>3.7652230971128606</c:v>
                </c:pt>
                <c:pt idx="661">
                  <c:v>3.6208661417322832</c:v>
                </c:pt>
                <c:pt idx="662">
                  <c:v>3.5913385826771651</c:v>
                </c:pt>
                <c:pt idx="663">
                  <c:v>4.1064304461942251</c:v>
                </c:pt>
                <c:pt idx="664">
                  <c:v>3.72257217847769</c:v>
                </c:pt>
                <c:pt idx="665">
                  <c:v>3.903018372703412</c:v>
                </c:pt>
                <c:pt idx="666">
                  <c:v>3.9194225721784774</c:v>
                </c:pt>
                <c:pt idx="667">
                  <c:v>3.7914698162729659</c:v>
                </c:pt>
                <c:pt idx="668">
                  <c:v>3.8013123359580052</c:v>
                </c:pt>
                <c:pt idx="669">
                  <c:v>3.9095800524934381</c:v>
                </c:pt>
                <c:pt idx="670">
                  <c:v>3.9456692913385827</c:v>
                </c:pt>
                <c:pt idx="671">
                  <c:v>4.3262467191601051</c:v>
                </c:pt>
                <c:pt idx="672">
                  <c:v>4.5165354330708656</c:v>
                </c:pt>
                <c:pt idx="673">
                  <c:v>3.8603674540682413</c:v>
                </c:pt>
                <c:pt idx="674">
                  <c:v>4.0211286089238847</c:v>
                </c:pt>
                <c:pt idx="675">
                  <c:v>3.9391076115485562</c:v>
                </c:pt>
                <c:pt idx="676">
                  <c:v>4.1129921259842517</c:v>
                </c:pt>
                <c:pt idx="677">
                  <c:v>4.1326771653543304</c:v>
                </c:pt>
                <c:pt idx="678">
                  <c:v>4.0408136482939634</c:v>
                </c:pt>
                <c:pt idx="679">
                  <c:v>3.9620734908136481</c:v>
                </c:pt>
                <c:pt idx="680">
                  <c:v>4.0112860892388449</c:v>
                </c:pt>
                <c:pt idx="681">
                  <c:v>4.0769028871391075</c:v>
                </c:pt>
                <c:pt idx="682">
                  <c:v>3.5355643044619418</c:v>
                </c:pt>
                <c:pt idx="683">
                  <c:v>3.7881889763779526</c:v>
                </c:pt>
                <c:pt idx="684">
                  <c:v>3.5946194225721784</c:v>
                </c:pt>
                <c:pt idx="685">
                  <c:v>3.9194225721784774</c:v>
                </c:pt>
                <c:pt idx="686">
                  <c:v>4.2015748031496063</c:v>
                </c:pt>
                <c:pt idx="687">
                  <c:v>4.0080052493438316</c:v>
                </c:pt>
                <c:pt idx="688">
                  <c:v>4.4049868766404199</c:v>
                </c:pt>
                <c:pt idx="689">
                  <c:v>4.1129921259842517</c:v>
                </c:pt>
                <c:pt idx="690">
                  <c:v>4.0801837270341208</c:v>
                </c:pt>
                <c:pt idx="691">
                  <c:v>4.0998687664041995</c:v>
                </c:pt>
                <c:pt idx="692">
                  <c:v>4.2015748031496063</c:v>
                </c:pt>
                <c:pt idx="693">
                  <c:v>4.2081364829396319</c:v>
                </c:pt>
                <c:pt idx="694">
                  <c:v>3.8964566929133859</c:v>
                </c:pt>
                <c:pt idx="695">
                  <c:v>4.3787401574803146</c:v>
                </c:pt>
                <c:pt idx="696">
                  <c:v>4.4082677165354331</c:v>
                </c:pt>
                <c:pt idx="697">
                  <c:v>4.7986876640419949</c:v>
                </c:pt>
                <c:pt idx="698">
                  <c:v>4.1523622047244091</c:v>
                </c:pt>
                <c:pt idx="699">
                  <c:v>4.3196850393700785</c:v>
                </c:pt>
                <c:pt idx="700">
                  <c:v>4.093307086614173</c:v>
                </c:pt>
                <c:pt idx="701">
                  <c:v>4.2146981627296585</c:v>
                </c:pt>
                <c:pt idx="702">
                  <c:v>4.070341207349081</c:v>
                </c:pt>
                <c:pt idx="703">
                  <c:v>4.1818897637795276</c:v>
                </c:pt>
                <c:pt idx="704">
                  <c:v>4.1392388451443569</c:v>
                </c:pt>
                <c:pt idx="705">
                  <c:v>4.1490813648293958</c:v>
                </c:pt>
                <c:pt idx="706">
                  <c:v>4.1162729658792649</c:v>
                </c:pt>
                <c:pt idx="707">
                  <c:v>4.2376640419947504</c:v>
                </c:pt>
                <c:pt idx="708">
                  <c:v>4.3590551181102359</c:v>
                </c:pt>
                <c:pt idx="709">
                  <c:v>4.3590551181102359</c:v>
                </c:pt>
                <c:pt idx="710">
                  <c:v>3.9620734908136481</c:v>
                </c:pt>
                <c:pt idx="711">
                  <c:v>4.1293963254593171</c:v>
                </c:pt>
                <c:pt idx="712">
                  <c:v>4.0440944881889767</c:v>
                </c:pt>
                <c:pt idx="713">
                  <c:v>4.1228346456692915</c:v>
                </c:pt>
                <c:pt idx="714">
                  <c:v>4.0900262467191597</c:v>
                </c:pt>
                <c:pt idx="715">
                  <c:v>4.070341207349081</c:v>
                </c:pt>
                <c:pt idx="716">
                  <c:v>4.2704724409448813</c:v>
                </c:pt>
                <c:pt idx="717">
                  <c:v>4.1589238845144356</c:v>
                </c:pt>
                <c:pt idx="718">
                  <c:v>3.8866141732283461</c:v>
                </c:pt>
                <c:pt idx="719">
                  <c:v>3.9883202099737529</c:v>
                </c:pt>
                <c:pt idx="720">
                  <c:v>4.0440944881889767</c:v>
                </c:pt>
                <c:pt idx="721">
                  <c:v>4.1392388451443569</c:v>
                </c:pt>
                <c:pt idx="722">
                  <c:v>4.070341207349081</c:v>
                </c:pt>
                <c:pt idx="723">
                  <c:v>4.2868766404199476</c:v>
                </c:pt>
                <c:pt idx="724">
                  <c:v>4.2343832020997372</c:v>
                </c:pt>
                <c:pt idx="725">
                  <c:v>4.0342519685039369</c:v>
                </c:pt>
                <c:pt idx="726">
                  <c:v>3.9620734908136481</c:v>
                </c:pt>
                <c:pt idx="727">
                  <c:v>4.0309711286089236</c:v>
                </c:pt>
                <c:pt idx="728">
                  <c:v>3.9817585301837268</c:v>
                </c:pt>
                <c:pt idx="729">
                  <c:v>4.0276902887139103</c:v>
                </c:pt>
                <c:pt idx="730">
                  <c:v>4.0769028871391075</c:v>
                </c:pt>
                <c:pt idx="731">
                  <c:v>3.9489501312335955</c:v>
                </c:pt>
                <c:pt idx="732">
                  <c:v>4.2540682414698159</c:v>
                </c:pt>
                <c:pt idx="733">
                  <c:v>4.3590551181102359</c:v>
                </c:pt>
                <c:pt idx="734">
                  <c:v>4.4509186351706038</c:v>
                </c:pt>
                <c:pt idx="735">
                  <c:v>3.9784776902887136</c:v>
                </c:pt>
                <c:pt idx="736">
                  <c:v>4.1851706036745409</c:v>
                </c:pt>
                <c:pt idx="737">
                  <c:v>4.1228346456692915</c:v>
                </c:pt>
                <c:pt idx="738">
                  <c:v>4.0408136482939634</c:v>
                </c:pt>
                <c:pt idx="739">
                  <c:v>4.0801837270341208</c:v>
                </c:pt>
                <c:pt idx="740">
                  <c:v>3.9817585301837268</c:v>
                </c:pt>
                <c:pt idx="741">
                  <c:v>3.8669291338582674</c:v>
                </c:pt>
                <c:pt idx="742">
                  <c:v>3.8144356955380578</c:v>
                </c:pt>
                <c:pt idx="743">
                  <c:v>3.9194225721784774</c:v>
                </c:pt>
                <c:pt idx="744">
                  <c:v>3.6339895013123358</c:v>
                </c:pt>
                <c:pt idx="745">
                  <c:v>4.1195538057742782</c:v>
                </c:pt>
                <c:pt idx="746">
                  <c:v>3.9227034120734907</c:v>
                </c:pt>
                <c:pt idx="747">
                  <c:v>3.9292650918635168</c:v>
                </c:pt>
                <c:pt idx="748">
                  <c:v>4.0440944881889767</c:v>
                </c:pt>
                <c:pt idx="749">
                  <c:v>3.8538057742782152</c:v>
                </c:pt>
                <c:pt idx="750">
                  <c:v>3.8997375328083987</c:v>
                </c:pt>
                <c:pt idx="751">
                  <c:v>3.9916010498687662</c:v>
                </c:pt>
                <c:pt idx="752">
                  <c:v>4.0408136482939634</c:v>
                </c:pt>
                <c:pt idx="753">
                  <c:v>4.2573490813648291</c:v>
                </c:pt>
                <c:pt idx="754">
                  <c:v>4.1162729658792649</c:v>
                </c:pt>
                <c:pt idx="755">
                  <c:v>3.9784776902887136</c:v>
                </c:pt>
                <c:pt idx="756">
                  <c:v>3.433858267716535</c:v>
                </c:pt>
                <c:pt idx="757">
                  <c:v>4.1786089238845143</c:v>
                </c:pt>
                <c:pt idx="758">
                  <c:v>3.9325459317585301</c:v>
                </c:pt>
                <c:pt idx="759">
                  <c:v>4.4377952755905508</c:v>
                </c:pt>
                <c:pt idx="760">
                  <c:v>4.2048556430446196</c:v>
                </c:pt>
                <c:pt idx="761">
                  <c:v>4.0440944881889767</c:v>
                </c:pt>
                <c:pt idx="762">
                  <c:v>4.1490813648293958</c:v>
                </c:pt>
                <c:pt idx="763">
                  <c:v>4.0408136482939634</c:v>
                </c:pt>
                <c:pt idx="764">
                  <c:v>4.3098425196850396</c:v>
                </c:pt>
                <c:pt idx="765">
                  <c:v>4.4213910761154853</c:v>
                </c:pt>
                <c:pt idx="766">
                  <c:v>4.4345144356955375</c:v>
                </c:pt>
                <c:pt idx="767">
                  <c:v>4.0080052493438316</c:v>
                </c:pt>
                <c:pt idx="768">
                  <c:v>4.2934383202099733</c:v>
                </c:pt>
                <c:pt idx="769">
                  <c:v>3.3912073490813643</c:v>
                </c:pt>
                <c:pt idx="770">
                  <c:v>3.8603674540682413</c:v>
                </c:pt>
                <c:pt idx="771">
                  <c:v>3.6274278215223097</c:v>
                </c:pt>
                <c:pt idx="772">
                  <c:v>3.7652230971128606</c:v>
                </c:pt>
                <c:pt idx="773">
                  <c:v>4.0145669291338582</c:v>
                </c:pt>
                <c:pt idx="774">
                  <c:v>4.0309711286089236</c:v>
                </c:pt>
                <c:pt idx="775">
                  <c:v>4.1392388451443569</c:v>
                </c:pt>
                <c:pt idx="776">
                  <c:v>3.9916010498687662</c:v>
                </c:pt>
                <c:pt idx="777">
                  <c:v>3.9391076115485562</c:v>
                </c:pt>
                <c:pt idx="778">
                  <c:v>4.0342519685039369</c:v>
                </c:pt>
                <c:pt idx="779">
                  <c:v>4.2868766404199476</c:v>
                </c:pt>
                <c:pt idx="780">
                  <c:v>4.1753280839895011</c:v>
                </c:pt>
                <c:pt idx="781">
                  <c:v>3.8111548556430446</c:v>
                </c:pt>
                <c:pt idx="782">
                  <c:v>3.8111548556430446</c:v>
                </c:pt>
                <c:pt idx="783">
                  <c:v>4.2770341207349079</c:v>
                </c:pt>
                <c:pt idx="784">
                  <c:v>3.7520997375328085</c:v>
                </c:pt>
                <c:pt idx="785">
                  <c:v>3.903018372703412</c:v>
                </c:pt>
                <c:pt idx="786">
                  <c:v>4.0900262467191597</c:v>
                </c:pt>
                <c:pt idx="787">
                  <c:v>4.2114173228346452</c:v>
                </c:pt>
                <c:pt idx="788">
                  <c:v>4.0998687664041995</c:v>
                </c:pt>
                <c:pt idx="789">
                  <c:v>4.2081364829396319</c:v>
                </c:pt>
                <c:pt idx="790">
                  <c:v>4.464041994750656</c:v>
                </c:pt>
                <c:pt idx="791">
                  <c:v>4.2573490813648291</c:v>
                </c:pt>
                <c:pt idx="792">
                  <c:v>4.3196850393700785</c:v>
                </c:pt>
                <c:pt idx="793">
                  <c:v>4.1097112860892384</c:v>
                </c:pt>
                <c:pt idx="794">
                  <c:v>4.2114173228346452</c:v>
                </c:pt>
                <c:pt idx="795">
                  <c:v>3.9981627296587927</c:v>
                </c:pt>
                <c:pt idx="796">
                  <c:v>3.9522309711286088</c:v>
                </c:pt>
                <c:pt idx="797">
                  <c:v>3.9128608923884514</c:v>
                </c:pt>
                <c:pt idx="798">
                  <c:v>4.0801837270341208</c:v>
                </c:pt>
                <c:pt idx="799">
                  <c:v>4.0309711286089236</c:v>
                </c:pt>
                <c:pt idx="800">
                  <c:v>4.0801837270341208</c:v>
                </c:pt>
                <c:pt idx="801">
                  <c:v>4.0178477690288714</c:v>
                </c:pt>
                <c:pt idx="802">
                  <c:v>4.244225721784777</c:v>
                </c:pt>
                <c:pt idx="803">
                  <c:v>4.4771653543307082</c:v>
                </c:pt>
                <c:pt idx="804">
                  <c:v>4.2146981627296585</c:v>
                </c:pt>
                <c:pt idx="805">
                  <c:v>3.9292650918635168</c:v>
                </c:pt>
                <c:pt idx="806">
                  <c:v>4.3426509186351705</c:v>
                </c:pt>
                <c:pt idx="807">
                  <c:v>4.2868766404199476</c:v>
                </c:pt>
                <c:pt idx="808">
                  <c:v>3.903018372703412</c:v>
                </c:pt>
                <c:pt idx="809">
                  <c:v>4.2639107611548557</c:v>
                </c:pt>
                <c:pt idx="810">
                  <c:v>4.1293963254593171</c:v>
                </c:pt>
                <c:pt idx="811">
                  <c:v>4.1490813648293958</c:v>
                </c:pt>
                <c:pt idx="812">
                  <c:v>4.0506561679790023</c:v>
                </c:pt>
                <c:pt idx="813">
                  <c:v>4.29015748031496</c:v>
                </c:pt>
                <c:pt idx="814">
                  <c:v>3.9948818897637794</c:v>
                </c:pt>
                <c:pt idx="815">
                  <c:v>3.9981627296587927</c:v>
                </c:pt>
                <c:pt idx="816">
                  <c:v>4.2048556430446196</c:v>
                </c:pt>
                <c:pt idx="817">
                  <c:v>4.3196850393700785</c:v>
                </c:pt>
                <c:pt idx="818">
                  <c:v>4.2311023622047239</c:v>
                </c:pt>
                <c:pt idx="819">
                  <c:v>3.8669291338582674</c:v>
                </c:pt>
                <c:pt idx="820">
                  <c:v>4.1523622047244091</c:v>
                </c:pt>
                <c:pt idx="821">
                  <c:v>4.0440944881889767</c:v>
                </c:pt>
                <c:pt idx="822">
                  <c:v>4.2114173228346452</c:v>
                </c:pt>
                <c:pt idx="823">
                  <c:v>4.4213910761154853</c:v>
                </c:pt>
                <c:pt idx="824">
                  <c:v>4.2114173228346452</c:v>
                </c:pt>
                <c:pt idx="825">
                  <c:v>4.4017060367454066</c:v>
                </c:pt>
                <c:pt idx="826">
                  <c:v>4.3262467191601051</c:v>
                </c:pt>
                <c:pt idx="827">
                  <c:v>4.5263779527559054</c:v>
                </c:pt>
                <c:pt idx="828">
                  <c:v>4.5493438320209973</c:v>
                </c:pt>
                <c:pt idx="829">
                  <c:v>4.5985564304461937</c:v>
                </c:pt>
                <c:pt idx="830">
                  <c:v>4.0801837270341208</c:v>
                </c:pt>
                <c:pt idx="831">
                  <c:v>4.5690288713910761</c:v>
                </c:pt>
                <c:pt idx="832">
                  <c:v>4.3328083989501307</c:v>
                </c:pt>
                <c:pt idx="833">
                  <c:v>4.3853018372703412</c:v>
                </c:pt>
                <c:pt idx="834">
                  <c:v>4.1195538057742782</c:v>
                </c:pt>
                <c:pt idx="835">
                  <c:v>4.1195538057742782</c:v>
                </c:pt>
                <c:pt idx="836">
                  <c:v>4.3098425196850396</c:v>
                </c:pt>
                <c:pt idx="837">
                  <c:v>4.2179790026246717</c:v>
                </c:pt>
                <c:pt idx="838">
                  <c:v>4.0637795275590554</c:v>
                </c:pt>
                <c:pt idx="839">
                  <c:v>4.3164041994750653</c:v>
                </c:pt>
                <c:pt idx="840">
                  <c:v>4.2934383202099733</c:v>
                </c:pt>
                <c:pt idx="841">
                  <c:v>4.1589238845144356</c:v>
                </c:pt>
                <c:pt idx="842">
                  <c:v>4.0506561679790023</c:v>
                </c:pt>
                <c:pt idx="843">
                  <c:v>3.8866141732283461</c:v>
                </c:pt>
                <c:pt idx="844">
                  <c:v>3.9423884514435694</c:v>
                </c:pt>
                <c:pt idx="845">
                  <c:v>4.1031496062992128</c:v>
                </c:pt>
                <c:pt idx="846">
                  <c:v>4.0900262467191597</c:v>
                </c:pt>
                <c:pt idx="847">
                  <c:v>4.0211286089238847</c:v>
                </c:pt>
                <c:pt idx="848">
                  <c:v>4.0309711286089236</c:v>
                </c:pt>
                <c:pt idx="849">
                  <c:v>4.1490813648293958</c:v>
                </c:pt>
                <c:pt idx="850">
                  <c:v>4.244225721784777</c:v>
                </c:pt>
                <c:pt idx="851">
                  <c:v>4.3590551181102359</c:v>
                </c:pt>
                <c:pt idx="852">
                  <c:v>3.9358267716535433</c:v>
                </c:pt>
                <c:pt idx="853">
                  <c:v>3.8013123359580052</c:v>
                </c:pt>
                <c:pt idx="854">
                  <c:v>4.1326771653543304</c:v>
                </c:pt>
                <c:pt idx="855">
                  <c:v>4.2278215223097115</c:v>
                </c:pt>
                <c:pt idx="856">
                  <c:v>4.0736220472440943</c:v>
                </c:pt>
                <c:pt idx="857">
                  <c:v>4.1753280839895011</c:v>
                </c:pt>
                <c:pt idx="858">
                  <c:v>4.1818897637795276</c:v>
                </c:pt>
                <c:pt idx="859">
                  <c:v>4.2311023622047239</c:v>
                </c:pt>
                <c:pt idx="860">
                  <c:v>4.1622047244094489</c:v>
                </c:pt>
                <c:pt idx="861">
                  <c:v>4.0572178477690288</c:v>
                </c:pt>
                <c:pt idx="862">
                  <c:v>4.0047244094488184</c:v>
                </c:pt>
                <c:pt idx="863">
                  <c:v>4.1064304461942251</c:v>
                </c:pt>
                <c:pt idx="864">
                  <c:v>3.9948818897637794</c:v>
                </c:pt>
                <c:pt idx="865">
                  <c:v>4.29015748031496</c:v>
                </c:pt>
                <c:pt idx="866">
                  <c:v>4.4115485564304464</c:v>
                </c:pt>
                <c:pt idx="867">
                  <c:v>4.3590551181102359</c:v>
                </c:pt>
                <c:pt idx="868">
                  <c:v>4.1851706036745409</c:v>
                </c:pt>
                <c:pt idx="869">
                  <c:v>4.2540682414698159</c:v>
                </c:pt>
                <c:pt idx="870">
                  <c:v>4.3590551181102359</c:v>
                </c:pt>
                <c:pt idx="871">
                  <c:v>4.3721784776902881</c:v>
                </c:pt>
                <c:pt idx="872">
                  <c:v>4.3</c:v>
                </c:pt>
                <c:pt idx="873">
                  <c:v>4.1589238845144356</c:v>
                </c:pt>
                <c:pt idx="874">
                  <c:v>4.2868766404199476</c:v>
                </c:pt>
                <c:pt idx="875">
                  <c:v>4.2967191601049866</c:v>
                </c:pt>
                <c:pt idx="876">
                  <c:v>4.3885826771653544</c:v>
                </c:pt>
                <c:pt idx="877">
                  <c:v>4.2606299212598424</c:v>
                </c:pt>
                <c:pt idx="878">
                  <c:v>4.2311023622047239</c:v>
                </c:pt>
                <c:pt idx="879">
                  <c:v>3.6766404199475065</c:v>
                </c:pt>
                <c:pt idx="880">
                  <c:v>3.9423884514435694</c:v>
                </c:pt>
                <c:pt idx="881">
                  <c:v>4.0047244094488184</c:v>
                </c:pt>
                <c:pt idx="882">
                  <c:v>3.9817585301837268</c:v>
                </c:pt>
                <c:pt idx="883">
                  <c:v>4.001443569553806</c:v>
                </c:pt>
                <c:pt idx="884">
                  <c:v>4.001443569553806</c:v>
                </c:pt>
                <c:pt idx="885">
                  <c:v>4.0178477690288714</c:v>
                </c:pt>
                <c:pt idx="886">
                  <c:v>4.2868766404199476</c:v>
                </c:pt>
                <c:pt idx="887">
                  <c:v>4.4673228346456693</c:v>
                </c:pt>
                <c:pt idx="888">
                  <c:v>4.1261154855643039</c:v>
                </c:pt>
                <c:pt idx="889">
                  <c:v>4.1097112860892384</c:v>
                </c:pt>
                <c:pt idx="890">
                  <c:v>4.5099737532808399</c:v>
                </c:pt>
                <c:pt idx="891">
                  <c:v>4.3590551181102359</c:v>
                </c:pt>
                <c:pt idx="892">
                  <c:v>4.1228346456692915</c:v>
                </c:pt>
                <c:pt idx="893">
                  <c:v>4.2639107611548557</c:v>
                </c:pt>
                <c:pt idx="894">
                  <c:v>4.2704724409448813</c:v>
                </c:pt>
                <c:pt idx="895">
                  <c:v>4.1720472440944878</c:v>
                </c:pt>
                <c:pt idx="896">
                  <c:v>4.0801837270341208</c:v>
                </c:pt>
                <c:pt idx="897">
                  <c:v>3.88005249343832</c:v>
                </c:pt>
                <c:pt idx="898">
                  <c:v>4.0637795275590554</c:v>
                </c:pt>
                <c:pt idx="899">
                  <c:v>4.0178477690288714</c:v>
                </c:pt>
                <c:pt idx="900">
                  <c:v>3.8439632545931754</c:v>
                </c:pt>
                <c:pt idx="901">
                  <c:v>4.2704724409448813</c:v>
                </c:pt>
                <c:pt idx="902">
                  <c:v>4.221259842519685</c:v>
                </c:pt>
                <c:pt idx="903">
                  <c:v>4.0080052493438316</c:v>
                </c:pt>
                <c:pt idx="904">
                  <c:v>3.9325459317585301</c:v>
                </c:pt>
                <c:pt idx="905">
                  <c:v>3.9948818897637794</c:v>
                </c:pt>
                <c:pt idx="906">
                  <c:v>4.1195538057742782</c:v>
                </c:pt>
                <c:pt idx="907">
                  <c:v>4.0604986876640421</c:v>
                </c:pt>
                <c:pt idx="908">
                  <c:v>3.9620734908136481</c:v>
                </c:pt>
                <c:pt idx="909">
                  <c:v>4.3229658792650918</c:v>
                </c:pt>
                <c:pt idx="910">
                  <c:v>4.2868766404199476</c:v>
                </c:pt>
                <c:pt idx="911">
                  <c:v>3.9391076115485562</c:v>
                </c:pt>
                <c:pt idx="912">
                  <c:v>3.9456692913385827</c:v>
                </c:pt>
                <c:pt idx="913">
                  <c:v>4.2114173228346452</c:v>
                </c:pt>
                <c:pt idx="914">
                  <c:v>4.0506561679790023</c:v>
                </c:pt>
                <c:pt idx="915">
                  <c:v>4.1786089238845143</c:v>
                </c:pt>
                <c:pt idx="916">
                  <c:v>4.1031496062992128</c:v>
                </c:pt>
                <c:pt idx="917">
                  <c:v>4.1326771653543304</c:v>
                </c:pt>
                <c:pt idx="918">
                  <c:v>4.3098425196850396</c:v>
                </c:pt>
                <c:pt idx="919">
                  <c:v>4.3295275590551183</c:v>
                </c:pt>
                <c:pt idx="920">
                  <c:v>4.2704724409448813</c:v>
                </c:pt>
                <c:pt idx="921">
                  <c:v>4.1392388451443569</c:v>
                </c:pt>
                <c:pt idx="922">
                  <c:v>3.9259842519685035</c:v>
                </c:pt>
                <c:pt idx="923">
                  <c:v>3.9883202099737529</c:v>
                </c:pt>
                <c:pt idx="924">
                  <c:v>3.7947506561679791</c:v>
                </c:pt>
                <c:pt idx="925">
                  <c:v>3.9686351706036742</c:v>
                </c:pt>
                <c:pt idx="926">
                  <c:v>3.8406824146981626</c:v>
                </c:pt>
                <c:pt idx="927">
                  <c:v>3.7192913385826771</c:v>
                </c:pt>
                <c:pt idx="928">
                  <c:v>4.1720472440944878</c:v>
                </c:pt>
                <c:pt idx="929">
                  <c:v>4.0342519685039369</c:v>
                </c:pt>
                <c:pt idx="930">
                  <c:v>4.001443569553806</c:v>
                </c:pt>
                <c:pt idx="931">
                  <c:v>4.3196850393700785</c:v>
                </c:pt>
                <c:pt idx="932">
                  <c:v>4.3393700787401572</c:v>
                </c:pt>
                <c:pt idx="933">
                  <c:v>4.2376640419947504</c:v>
                </c:pt>
                <c:pt idx="934">
                  <c:v>4.2737532808398946</c:v>
                </c:pt>
                <c:pt idx="935">
                  <c:v>4.5887139107611548</c:v>
                </c:pt>
                <c:pt idx="936">
                  <c:v>4.6871391076115483</c:v>
                </c:pt>
                <c:pt idx="937">
                  <c:v>4.5985564304461937</c:v>
                </c:pt>
                <c:pt idx="938">
                  <c:v>4.2803149606299211</c:v>
                </c:pt>
                <c:pt idx="939">
                  <c:v>4.349212598425197</c:v>
                </c:pt>
                <c:pt idx="940">
                  <c:v>4.0539370078740156</c:v>
                </c:pt>
                <c:pt idx="941">
                  <c:v>4.1851706036745409</c:v>
                </c:pt>
                <c:pt idx="942">
                  <c:v>4.221259842519685</c:v>
                </c:pt>
                <c:pt idx="943">
                  <c:v>4.3721784776902881</c:v>
                </c:pt>
                <c:pt idx="944">
                  <c:v>4.3623359580052492</c:v>
                </c:pt>
                <c:pt idx="945">
                  <c:v>4.0375328083989501</c:v>
                </c:pt>
                <c:pt idx="946">
                  <c:v>3.8538057742782152</c:v>
                </c:pt>
                <c:pt idx="947">
                  <c:v>3.7291338582677165</c:v>
                </c:pt>
                <c:pt idx="948">
                  <c:v>3.8144356955380578</c:v>
                </c:pt>
                <c:pt idx="949">
                  <c:v>4.3688976377952757</c:v>
                </c:pt>
                <c:pt idx="950">
                  <c:v>4.1326771653543304</c:v>
                </c:pt>
                <c:pt idx="951">
                  <c:v>4.1392388451443569</c:v>
                </c:pt>
                <c:pt idx="952">
                  <c:v>4.0145669291338582</c:v>
                </c:pt>
                <c:pt idx="953">
                  <c:v>3.9522309711286088</c:v>
                </c:pt>
                <c:pt idx="954">
                  <c:v>4.1490813648293958</c:v>
                </c:pt>
                <c:pt idx="955">
                  <c:v>4.1490813648293958</c:v>
                </c:pt>
                <c:pt idx="956">
                  <c:v>4.2311023622047239</c:v>
                </c:pt>
                <c:pt idx="957">
                  <c:v>4.3328083989501307</c:v>
                </c:pt>
                <c:pt idx="958">
                  <c:v>4.0965879265091862</c:v>
                </c:pt>
                <c:pt idx="959">
                  <c:v>4.3590551181102359</c:v>
                </c:pt>
                <c:pt idx="960">
                  <c:v>4.244225721784777</c:v>
                </c:pt>
                <c:pt idx="961">
                  <c:v>4.4115485564304464</c:v>
                </c:pt>
                <c:pt idx="962">
                  <c:v>4.2409448818897637</c:v>
                </c:pt>
                <c:pt idx="963">
                  <c:v>4.2179790026246717</c:v>
                </c:pt>
                <c:pt idx="964">
                  <c:v>4.1523622047244091</c:v>
                </c:pt>
                <c:pt idx="965">
                  <c:v>4.1622047244094489</c:v>
                </c:pt>
                <c:pt idx="966">
                  <c:v>4.070341207349081</c:v>
                </c:pt>
                <c:pt idx="967">
                  <c:v>4.1720472440944878</c:v>
                </c:pt>
                <c:pt idx="968">
                  <c:v>4.1917322834645665</c:v>
                </c:pt>
                <c:pt idx="969">
                  <c:v>4.0572178477690288</c:v>
                </c:pt>
                <c:pt idx="970">
                  <c:v>4.0867454068241464</c:v>
                </c:pt>
                <c:pt idx="971">
                  <c:v>4.2868766404199476</c:v>
                </c:pt>
                <c:pt idx="972">
                  <c:v>4.2835958005249344</c:v>
                </c:pt>
                <c:pt idx="973">
                  <c:v>4.2015748031496063</c:v>
                </c:pt>
                <c:pt idx="974">
                  <c:v>4.1622047244094489</c:v>
                </c:pt>
                <c:pt idx="975">
                  <c:v>4.1195538057742782</c:v>
                </c:pt>
                <c:pt idx="976">
                  <c:v>4.1851706036745409</c:v>
                </c:pt>
                <c:pt idx="977">
                  <c:v>4.1851706036745409</c:v>
                </c:pt>
                <c:pt idx="978">
                  <c:v>4.0900262467191597</c:v>
                </c:pt>
                <c:pt idx="979">
                  <c:v>4.1818897637795276</c:v>
                </c:pt>
                <c:pt idx="980">
                  <c:v>4.1818897637795276</c:v>
                </c:pt>
                <c:pt idx="981">
                  <c:v>4.3524934383202094</c:v>
                </c:pt>
                <c:pt idx="982">
                  <c:v>4.5362204724409443</c:v>
                </c:pt>
                <c:pt idx="983">
                  <c:v>4.4279527559055119</c:v>
                </c:pt>
                <c:pt idx="984">
                  <c:v>4.0834645669291341</c:v>
                </c:pt>
                <c:pt idx="985">
                  <c:v>4.29015748031496</c:v>
                </c:pt>
                <c:pt idx="986">
                  <c:v>4.5526246719160106</c:v>
                </c:pt>
                <c:pt idx="987">
                  <c:v>4.5493438320209973</c:v>
                </c:pt>
                <c:pt idx="988">
                  <c:v>4.0736220472440943</c:v>
                </c:pt>
                <c:pt idx="989">
                  <c:v>4.3623359580052492</c:v>
                </c:pt>
                <c:pt idx="990">
                  <c:v>4.3</c:v>
                </c:pt>
                <c:pt idx="991">
                  <c:v>4.3</c:v>
                </c:pt>
                <c:pt idx="992">
                  <c:v>4.4017060367454066</c:v>
                </c:pt>
                <c:pt idx="993">
                  <c:v>4.5526246719160106</c:v>
                </c:pt>
                <c:pt idx="994">
                  <c:v>4.7265091863517057</c:v>
                </c:pt>
                <c:pt idx="995">
                  <c:v>4.6871391076115483</c:v>
                </c:pt>
                <c:pt idx="996">
                  <c:v>5.0086614173228341</c:v>
                </c:pt>
                <c:pt idx="997">
                  <c:v>5.1497375328083983</c:v>
                </c:pt>
                <c:pt idx="998">
                  <c:v>5.0119422572178474</c:v>
                </c:pt>
                <c:pt idx="999">
                  <c:v>4.487007874015748</c:v>
                </c:pt>
                <c:pt idx="1000">
                  <c:v>4.4148293963254588</c:v>
                </c:pt>
                <c:pt idx="1001">
                  <c:v>4.4246719160104986</c:v>
                </c:pt>
                <c:pt idx="1002">
                  <c:v>4.5395013123359576</c:v>
                </c:pt>
                <c:pt idx="1003">
                  <c:v>4.5296587926509186</c:v>
                </c:pt>
                <c:pt idx="1004">
                  <c:v>4.4115485564304464</c:v>
                </c:pt>
                <c:pt idx="1005">
                  <c:v>4.3032808398950131</c:v>
                </c:pt>
                <c:pt idx="1006">
                  <c:v>4.9463254593175847</c:v>
                </c:pt>
                <c:pt idx="1007">
                  <c:v>4.1490813648293958</c:v>
                </c:pt>
                <c:pt idx="1008">
                  <c:v>3.9358267716535433</c:v>
                </c:pt>
                <c:pt idx="1009">
                  <c:v>4.349212598425197</c:v>
                </c:pt>
                <c:pt idx="1010">
                  <c:v>4.3721784776902881</c:v>
                </c:pt>
                <c:pt idx="1011">
                  <c:v>4.2671916010498689</c:v>
                </c:pt>
                <c:pt idx="1012">
                  <c:v>4.2934383202099733</c:v>
                </c:pt>
                <c:pt idx="1013">
                  <c:v>4.2343832020997372</c:v>
                </c:pt>
                <c:pt idx="1014">
                  <c:v>4.2114173228346452</c:v>
                </c:pt>
                <c:pt idx="1015">
                  <c:v>4.3623359580052492</c:v>
                </c:pt>
                <c:pt idx="1016">
                  <c:v>4.3820209973753279</c:v>
                </c:pt>
                <c:pt idx="1017">
                  <c:v>4.4115485564304464</c:v>
                </c:pt>
                <c:pt idx="1018">
                  <c:v>4.6937007874015748</c:v>
                </c:pt>
                <c:pt idx="1019">
                  <c:v>4.0769028871391075</c:v>
                </c:pt>
                <c:pt idx="1020">
                  <c:v>3.8341207349081365</c:v>
                </c:pt>
                <c:pt idx="1021">
                  <c:v>3.7488188976377952</c:v>
                </c:pt>
                <c:pt idx="1022">
                  <c:v>3.8308398950131233</c:v>
                </c:pt>
                <c:pt idx="1023">
                  <c:v>4.0965879265091862</c:v>
                </c:pt>
                <c:pt idx="1024">
                  <c:v>4.1031496062992128</c:v>
                </c:pt>
                <c:pt idx="1025">
                  <c:v>4.2146981627296585</c:v>
                </c:pt>
                <c:pt idx="1026">
                  <c:v>4.2606299212598424</c:v>
                </c:pt>
                <c:pt idx="1027">
                  <c:v>4.1720472440944878</c:v>
                </c:pt>
                <c:pt idx="1028">
                  <c:v>4.3295275590551183</c:v>
                </c:pt>
                <c:pt idx="1029">
                  <c:v>4.2475065616797902</c:v>
                </c:pt>
                <c:pt idx="1030">
                  <c:v>3.9751968503937007</c:v>
                </c:pt>
                <c:pt idx="1031">
                  <c:v>3.7881889763779526</c:v>
                </c:pt>
                <c:pt idx="1032">
                  <c:v>4.4082677165354331</c:v>
                </c:pt>
                <c:pt idx="1033">
                  <c:v>4.5296587926509186</c:v>
                </c:pt>
                <c:pt idx="1034">
                  <c:v>4.4115485564304464</c:v>
                </c:pt>
                <c:pt idx="1035">
                  <c:v>4.0867454068241464</c:v>
                </c:pt>
                <c:pt idx="1036">
                  <c:v>4.3032808398950131</c:v>
                </c:pt>
                <c:pt idx="1037">
                  <c:v>4.2835958005249344</c:v>
                </c:pt>
                <c:pt idx="1038">
                  <c:v>4.221259842519685</c:v>
                </c:pt>
                <c:pt idx="1039">
                  <c:v>4.2803149606299211</c:v>
                </c:pt>
                <c:pt idx="1040">
                  <c:v>4.3</c:v>
                </c:pt>
                <c:pt idx="1041">
                  <c:v>4.1490813648293958</c:v>
                </c:pt>
                <c:pt idx="1042">
                  <c:v>4.0867454068241464</c:v>
                </c:pt>
                <c:pt idx="1043">
                  <c:v>4.2475065616797902</c:v>
                </c:pt>
                <c:pt idx="1044">
                  <c:v>4.2048556430446196</c:v>
                </c:pt>
                <c:pt idx="1045">
                  <c:v>4.4017060367454066</c:v>
                </c:pt>
                <c:pt idx="1046">
                  <c:v>4.5001312335958001</c:v>
                </c:pt>
                <c:pt idx="1047">
                  <c:v>4.1884514435695532</c:v>
                </c:pt>
                <c:pt idx="1048">
                  <c:v>4.3853018372703412</c:v>
                </c:pt>
                <c:pt idx="1049">
                  <c:v>4.2146981627296585</c:v>
                </c:pt>
                <c:pt idx="1050">
                  <c:v>4.4312335958005251</c:v>
                </c:pt>
                <c:pt idx="1051">
                  <c:v>4.2704724409448813</c:v>
                </c:pt>
                <c:pt idx="1052">
                  <c:v>4.221259842519685</c:v>
                </c:pt>
                <c:pt idx="1053">
                  <c:v>4.1195538057742782</c:v>
                </c:pt>
                <c:pt idx="1054">
                  <c:v>4.1851706036745409</c:v>
                </c:pt>
                <c:pt idx="1055">
                  <c:v>4.2671916010498689</c:v>
                </c:pt>
                <c:pt idx="1056">
                  <c:v>4.1359580052493436</c:v>
                </c:pt>
                <c:pt idx="1057">
                  <c:v>3.7389763779527558</c:v>
                </c:pt>
                <c:pt idx="1058">
                  <c:v>3.9423884514435694</c:v>
                </c:pt>
                <c:pt idx="1059">
                  <c:v>4.2475065616797902</c:v>
                </c:pt>
                <c:pt idx="1060">
                  <c:v>4.3032808398950131</c:v>
                </c:pt>
                <c:pt idx="1061">
                  <c:v>4.2540682414698159</c:v>
                </c:pt>
                <c:pt idx="1062">
                  <c:v>4.2015748031496063</c:v>
                </c:pt>
                <c:pt idx="1063">
                  <c:v>4.221259842519685</c:v>
                </c:pt>
                <c:pt idx="1064">
                  <c:v>4.1097112860892384</c:v>
                </c:pt>
                <c:pt idx="1065">
                  <c:v>4.0769028871391075</c:v>
                </c:pt>
                <c:pt idx="1066">
                  <c:v>4.4148293963254588</c:v>
                </c:pt>
                <c:pt idx="1067">
                  <c:v>3.7881889763779526</c:v>
                </c:pt>
                <c:pt idx="1068">
                  <c:v>3.804593175853018</c:v>
                </c:pt>
                <c:pt idx="1069">
                  <c:v>3.6602362204724406</c:v>
                </c:pt>
                <c:pt idx="1070">
                  <c:v>4.3918635170603677</c:v>
                </c:pt>
                <c:pt idx="1071">
                  <c:v>4.2376640419947504</c:v>
                </c:pt>
                <c:pt idx="1072">
                  <c:v>4.2835958005249344</c:v>
                </c:pt>
                <c:pt idx="1073">
                  <c:v>4.2540682414698159</c:v>
                </c:pt>
                <c:pt idx="1074">
                  <c:v>4.2507874015748026</c:v>
                </c:pt>
                <c:pt idx="1075">
                  <c:v>4.1917322834645665</c:v>
                </c:pt>
                <c:pt idx="1076">
                  <c:v>4.2606299212598424</c:v>
                </c:pt>
                <c:pt idx="1077">
                  <c:v>4.2081364829396319</c:v>
                </c:pt>
                <c:pt idx="1078">
                  <c:v>4.0342519685039369</c:v>
                </c:pt>
                <c:pt idx="1079">
                  <c:v>3.8177165354330707</c:v>
                </c:pt>
                <c:pt idx="1080">
                  <c:v>4.2048556430446196</c:v>
                </c:pt>
                <c:pt idx="1081">
                  <c:v>4.1490813648293958</c:v>
                </c:pt>
                <c:pt idx="1082">
                  <c:v>4.0604986876640421</c:v>
                </c:pt>
                <c:pt idx="1083">
                  <c:v>4.198293963254593</c:v>
                </c:pt>
                <c:pt idx="1084">
                  <c:v>4.2146981627296585</c:v>
                </c:pt>
                <c:pt idx="1085">
                  <c:v>4.3853018372703412</c:v>
                </c:pt>
                <c:pt idx="1086">
                  <c:v>4.3</c:v>
                </c:pt>
                <c:pt idx="1087">
                  <c:v>4.3623359580052492</c:v>
                </c:pt>
                <c:pt idx="1088">
                  <c:v>4.3196850393700785</c:v>
                </c:pt>
                <c:pt idx="1089">
                  <c:v>4.2475065616797902</c:v>
                </c:pt>
                <c:pt idx="1090">
                  <c:v>4.336089238845144</c:v>
                </c:pt>
                <c:pt idx="1091">
                  <c:v>4.0178477690288714</c:v>
                </c:pt>
                <c:pt idx="1092">
                  <c:v>3.9259842519685035</c:v>
                </c:pt>
                <c:pt idx="1093">
                  <c:v>4.4115485564304464</c:v>
                </c:pt>
                <c:pt idx="1094">
                  <c:v>4.4509186351706038</c:v>
                </c:pt>
                <c:pt idx="1095">
                  <c:v>4.2081364829396319</c:v>
                </c:pt>
                <c:pt idx="1096">
                  <c:v>4.1425196850393702</c:v>
                </c:pt>
                <c:pt idx="1097">
                  <c:v>4.1129921259842517</c:v>
                </c:pt>
                <c:pt idx="1098">
                  <c:v>4.1720472440944878</c:v>
                </c:pt>
                <c:pt idx="1099">
                  <c:v>4.441076115485564</c:v>
                </c:pt>
                <c:pt idx="1100">
                  <c:v>4.2114173228346452</c:v>
                </c:pt>
                <c:pt idx="1101">
                  <c:v>4.1687664041994745</c:v>
                </c:pt>
                <c:pt idx="1102">
                  <c:v>4.0965879265091862</c:v>
                </c:pt>
                <c:pt idx="1103">
                  <c:v>4.1490813648293958</c:v>
                </c:pt>
                <c:pt idx="1104">
                  <c:v>4.4968503937007869</c:v>
                </c:pt>
                <c:pt idx="1105">
                  <c:v>4.9200787401574804</c:v>
                </c:pt>
                <c:pt idx="1106">
                  <c:v>4.5296587926509186</c:v>
                </c:pt>
                <c:pt idx="1107">
                  <c:v>4.6280839895013122</c:v>
                </c:pt>
                <c:pt idx="1108">
                  <c:v>4.2934383202099733</c:v>
                </c:pt>
                <c:pt idx="1109">
                  <c:v>4.313123359580052</c:v>
                </c:pt>
                <c:pt idx="1110">
                  <c:v>4.3820209973753279</c:v>
                </c:pt>
                <c:pt idx="1111">
                  <c:v>4.29015748031496</c:v>
                </c:pt>
                <c:pt idx="1112">
                  <c:v>4.3721784776902881</c:v>
                </c:pt>
                <c:pt idx="1113">
                  <c:v>4.4213910761154853</c:v>
                </c:pt>
                <c:pt idx="1114">
                  <c:v>4.1654855643044622</c:v>
                </c:pt>
                <c:pt idx="1115">
                  <c:v>4.2278215223097115</c:v>
                </c:pt>
                <c:pt idx="1116">
                  <c:v>4.3426509186351705</c:v>
                </c:pt>
                <c:pt idx="1117">
                  <c:v>4.3</c:v>
                </c:pt>
                <c:pt idx="1118">
                  <c:v>4.3229658792650918</c:v>
                </c:pt>
                <c:pt idx="1119">
                  <c:v>4.5395013123359576</c:v>
                </c:pt>
                <c:pt idx="1120">
                  <c:v>4.6805774278215218</c:v>
                </c:pt>
                <c:pt idx="1121">
                  <c:v>4.5132545931758532</c:v>
                </c:pt>
                <c:pt idx="1122">
                  <c:v>4.2803149606299211</c:v>
                </c:pt>
                <c:pt idx="1123">
                  <c:v>4.29015748031496</c:v>
                </c:pt>
                <c:pt idx="1124">
                  <c:v>4.2409448818897637</c:v>
                </c:pt>
                <c:pt idx="1125">
                  <c:v>4.2146981627296585</c:v>
                </c:pt>
                <c:pt idx="1126">
                  <c:v>3.8374015748031494</c:v>
                </c:pt>
                <c:pt idx="1127">
                  <c:v>4.1917322834645665</c:v>
                </c:pt>
                <c:pt idx="1128">
                  <c:v>4.1228346456692915</c:v>
                </c:pt>
                <c:pt idx="1129">
                  <c:v>4.3459317585301838</c:v>
                </c:pt>
                <c:pt idx="1130">
                  <c:v>4.2081364829396319</c:v>
                </c:pt>
                <c:pt idx="1131">
                  <c:v>4.1818897637795276</c:v>
                </c:pt>
                <c:pt idx="1132">
                  <c:v>4.2278215223097115</c:v>
                </c:pt>
                <c:pt idx="1133">
                  <c:v>4.2409448818897637</c:v>
                </c:pt>
                <c:pt idx="1134">
                  <c:v>4.2114173228346452</c:v>
                </c:pt>
                <c:pt idx="1135">
                  <c:v>4.2573490813648291</c:v>
                </c:pt>
                <c:pt idx="1136">
                  <c:v>4.2606299212598424</c:v>
                </c:pt>
                <c:pt idx="1137">
                  <c:v>4.2573490813648291</c:v>
                </c:pt>
                <c:pt idx="1138">
                  <c:v>4.2934383202099733</c:v>
                </c:pt>
                <c:pt idx="1139">
                  <c:v>4.578871391076115</c:v>
                </c:pt>
                <c:pt idx="1140">
                  <c:v>4.8839895013123353</c:v>
                </c:pt>
                <c:pt idx="1141">
                  <c:v>4.3853018372703412</c:v>
                </c:pt>
                <c:pt idx="1142">
                  <c:v>4.8249343832020992</c:v>
                </c:pt>
                <c:pt idx="1143">
                  <c:v>4.3328083989501307</c:v>
                </c:pt>
                <c:pt idx="1144">
                  <c:v>4.3032808398950131</c:v>
                </c:pt>
                <c:pt idx="1145">
                  <c:v>4.2967191601049866</c:v>
                </c:pt>
                <c:pt idx="1146">
                  <c:v>4.4049868766404199</c:v>
                </c:pt>
                <c:pt idx="1147">
                  <c:v>4.3524934383202094</c:v>
                </c:pt>
                <c:pt idx="1148">
                  <c:v>4.3524934383202094</c:v>
                </c:pt>
                <c:pt idx="1149">
                  <c:v>4.1654855643044622</c:v>
                </c:pt>
                <c:pt idx="1150">
                  <c:v>4.3524934383202094</c:v>
                </c:pt>
                <c:pt idx="1151">
                  <c:v>4.6182414698162724</c:v>
                </c:pt>
                <c:pt idx="1152">
                  <c:v>4.3393700787401572</c:v>
                </c:pt>
                <c:pt idx="1153">
                  <c:v>4.6280839895013122</c:v>
                </c:pt>
                <c:pt idx="1154">
                  <c:v>4.1753280839895011</c:v>
                </c:pt>
                <c:pt idx="1155">
                  <c:v>4.5821522309711282</c:v>
                </c:pt>
                <c:pt idx="1156">
                  <c:v>4.3164041994750653</c:v>
                </c:pt>
                <c:pt idx="1157">
                  <c:v>4.1359580052493436</c:v>
                </c:pt>
                <c:pt idx="1158">
                  <c:v>4.2704724409448813</c:v>
                </c:pt>
                <c:pt idx="1159">
                  <c:v>4.2343832020997372</c:v>
                </c:pt>
                <c:pt idx="1160">
                  <c:v>4.221259842519685</c:v>
                </c:pt>
                <c:pt idx="1161">
                  <c:v>4.2770341207349079</c:v>
                </c:pt>
                <c:pt idx="1162">
                  <c:v>4.093307086614173</c:v>
                </c:pt>
                <c:pt idx="1163">
                  <c:v>4.5099737532808399</c:v>
                </c:pt>
                <c:pt idx="1164">
                  <c:v>4.4837270341207347</c:v>
                </c:pt>
                <c:pt idx="1165">
                  <c:v>4.0276902887139103</c:v>
                </c:pt>
                <c:pt idx="1166">
                  <c:v>4.349212598425197</c:v>
                </c:pt>
                <c:pt idx="1167">
                  <c:v>4.2409448818897637</c:v>
                </c:pt>
                <c:pt idx="1168">
                  <c:v>4.4935695538057745</c:v>
                </c:pt>
                <c:pt idx="1169">
                  <c:v>4.6083989501312335</c:v>
                </c:pt>
                <c:pt idx="1170">
                  <c:v>4.4607611548556427</c:v>
                </c:pt>
                <c:pt idx="1171">
                  <c:v>4.6543307086614174</c:v>
                </c:pt>
                <c:pt idx="1172">
                  <c:v>4.6937007874015748</c:v>
                </c:pt>
                <c:pt idx="1173">
                  <c:v>4.811811023622047</c:v>
                </c:pt>
                <c:pt idx="1174">
                  <c:v>4.97257217847769</c:v>
                </c:pt>
                <c:pt idx="1175">
                  <c:v>4.5985564304461937</c:v>
                </c:pt>
                <c:pt idx="1176">
                  <c:v>5.1464566929133859</c:v>
                </c:pt>
                <c:pt idx="1177">
                  <c:v>5.2416010498687662</c:v>
                </c:pt>
                <c:pt idx="1178">
                  <c:v>4.4345144356955375</c:v>
                </c:pt>
                <c:pt idx="1179">
                  <c:v>4.3328083989501307</c:v>
                </c:pt>
                <c:pt idx="1180">
                  <c:v>4.5034120734908134</c:v>
                </c:pt>
                <c:pt idx="1181">
                  <c:v>4.3853018372703412</c:v>
                </c:pt>
                <c:pt idx="1182">
                  <c:v>4.3623359580052492</c:v>
                </c:pt>
                <c:pt idx="1183">
                  <c:v>4.2606299212598424</c:v>
                </c:pt>
                <c:pt idx="1184">
                  <c:v>4.3098425196850396</c:v>
                </c:pt>
                <c:pt idx="1185">
                  <c:v>4.2081364829396319</c:v>
                </c:pt>
                <c:pt idx="1186">
                  <c:v>4.6740157480314961</c:v>
                </c:pt>
                <c:pt idx="1187">
                  <c:v>4.1162729658792649</c:v>
                </c:pt>
                <c:pt idx="1188">
                  <c:v>4.2475065616797902</c:v>
                </c:pt>
                <c:pt idx="1189">
                  <c:v>4.8446194225721779</c:v>
                </c:pt>
                <c:pt idx="1190">
                  <c:v>4.6641732283464563</c:v>
                </c:pt>
                <c:pt idx="1191">
                  <c:v>4.1064304461942251</c:v>
                </c:pt>
                <c:pt idx="1192">
                  <c:v>4.1654855643044622</c:v>
                </c:pt>
                <c:pt idx="1193">
                  <c:v>4.2868766404199476</c:v>
                </c:pt>
                <c:pt idx="1194">
                  <c:v>4.2967191601049866</c:v>
                </c:pt>
                <c:pt idx="1195">
                  <c:v>4.336089238845144</c:v>
                </c:pt>
                <c:pt idx="1196">
                  <c:v>4.1392388451443569</c:v>
                </c:pt>
                <c:pt idx="1197">
                  <c:v>4.0506561679790023</c:v>
                </c:pt>
                <c:pt idx="1198">
                  <c:v>4.4509186351706038</c:v>
                </c:pt>
                <c:pt idx="1199">
                  <c:v>4.0244094488188971</c:v>
                </c:pt>
                <c:pt idx="1200">
                  <c:v>4.1818897637795276</c:v>
                </c:pt>
                <c:pt idx="1201">
                  <c:v>4.5165354330708656</c:v>
                </c:pt>
                <c:pt idx="1202">
                  <c:v>4.0998687664041995</c:v>
                </c:pt>
                <c:pt idx="1203">
                  <c:v>4.2048556430446196</c:v>
                </c:pt>
                <c:pt idx="1204">
                  <c:v>4.3918635170603677</c:v>
                </c:pt>
                <c:pt idx="1205">
                  <c:v>4.3426509186351705</c:v>
                </c:pt>
                <c:pt idx="1206">
                  <c:v>4.3196850393700785</c:v>
                </c:pt>
                <c:pt idx="1207">
                  <c:v>4.2278215223097115</c:v>
                </c:pt>
                <c:pt idx="1208">
                  <c:v>4.2540682414698159</c:v>
                </c:pt>
                <c:pt idx="1209">
                  <c:v>4.3196850393700785</c:v>
                </c:pt>
                <c:pt idx="1210">
                  <c:v>3.9194225721784774</c:v>
                </c:pt>
                <c:pt idx="1211">
                  <c:v>3.9194225721784774</c:v>
                </c:pt>
                <c:pt idx="1212">
                  <c:v>4.0408136482939634</c:v>
                </c:pt>
                <c:pt idx="1213">
                  <c:v>3.9358267716535433</c:v>
                </c:pt>
                <c:pt idx="1214">
                  <c:v>4.0604986876640421</c:v>
                </c:pt>
                <c:pt idx="1215">
                  <c:v>4.1064304461942251</c:v>
                </c:pt>
                <c:pt idx="1216">
                  <c:v>4.1261154855643039</c:v>
                </c:pt>
                <c:pt idx="1217">
                  <c:v>4.1556430446194224</c:v>
                </c:pt>
                <c:pt idx="1218">
                  <c:v>4.1753280839895011</c:v>
                </c:pt>
                <c:pt idx="1219">
                  <c:v>4.3065616797900264</c:v>
                </c:pt>
                <c:pt idx="1220">
                  <c:v>4.2475065616797902</c:v>
                </c:pt>
                <c:pt idx="1221">
                  <c:v>4.1622047244094489</c:v>
                </c:pt>
                <c:pt idx="1222">
                  <c:v>4.4902887139107612</c:v>
                </c:pt>
                <c:pt idx="1223">
                  <c:v>4.3984251968503933</c:v>
                </c:pt>
                <c:pt idx="1224">
                  <c:v>4.2934383202099733</c:v>
                </c:pt>
                <c:pt idx="1225">
                  <c:v>4.1392388451443569</c:v>
                </c:pt>
                <c:pt idx="1226">
                  <c:v>4.1556430446194224</c:v>
                </c:pt>
                <c:pt idx="1227">
                  <c:v>4.1326771653543304</c:v>
                </c:pt>
                <c:pt idx="1228">
                  <c:v>4.1490813648293958</c:v>
                </c:pt>
                <c:pt idx="1229">
                  <c:v>4.2278215223097115</c:v>
                </c:pt>
                <c:pt idx="1230">
                  <c:v>4.3098425196850396</c:v>
                </c:pt>
                <c:pt idx="1231">
                  <c:v>4.2803149606299211</c:v>
                </c:pt>
                <c:pt idx="1232">
                  <c:v>4.3328083989501307</c:v>
                </c:pt>
                <c:pt idx="1233">
                  <c:v>4.0342519685039369</c:v>
                </c:pt>
                <c:pt idx="1234">
                  <c:v>4.3623359580052492</c:v>
                </c:pt>
                <c:pt idx="1235">
                  <c:v>4.8183727034120736</c:v>
                </c:pt>
                <c:pt idx="1236">
                  <c:v>4.441076115485564</c:v>
                </c:pt>
                <c:pt idx="1237">
                  <c:v>4.1261154855643039</c:v>
                </c:pt>
                <c:pt idx="1238">
                  <c:v>4.4804461942257214</c:v>
                </c:pt>
                <c:pt idx="1239">
                  <c:v>4.6641732283464563</c:v>
                </c:pt>
                <c:pt idx="1240">
                  <c:v>4.3</c:v>
                </c:pt>
                <c:pt idx="1241">
                  <c:v>4.2311023622047239</c:v>
                </c:pt>
                <c:pt idx="1242">
                  <c:v>4.29015748031496</c:v>
                </c:pt>
                <c:pt idx="1243">
                  <c:v>4.4706036745406825</c:v>
                </c:pt>
                <c:pt idx="1244">
                  <c:v>4.3</c:v>
                </c:pt>
                <c:pt idx="1245">
                  <c:v>4.5263779527559054</c:v>
                </c:pt>
                <c:pt idx="1246">
                  <c:v>4.313123359580052</c:v>
                </c:pt>
                <c:pt idx="1247">
                  <c:v>4.6641732283464563</c:v>
                </c:pt>
                <c:pt idx="1248">
                  <c:v>4.5132545931758532</c:v>
                </c:pt>
                <c:pt idx="1249">
                  <c:v>4.4476377952755906</c:v>
                </c:pt>
                <c:pt idx="1250">
                  <c:v>4.1950131233595798</c:v>
                </c:pt>
                <c:pt idx="1251">
                  <c:v>4.2606299212598424</c:v>
                </c:pt>
                <c:pt idx="1252">
                  <c:v>4.3787401574803146</c:v>
                </c:pt>
                <c:pt idx="1253">
                  <c:v>4.3557742782152227</c:v>
                </c:pt>
                <c:pt idx="1254">
                  <c:v>4.3820209973753279</c:v>
                </c:pt>
                <c:pt idx="1255">
                  <c:v>4.4345144356955375</c:v>
                </c:pt>
                <c:pt idx="1256">
                  <c:v>4.4607611548556427</c:v>
                </c:pt>
                <c:pt idx="1257">
                  <c:v>4.4509186351706038</c:v>
                </c:pt>
                <c:pt idx="1258">
                  <c:v>4.0178477690288714</c:v>
                </c:pt>
                <c:pt idx="1259">
                  <c:v>4.1720472440944878</c:v>
                </c:pt>
                <c:pt idx="1260">
                  <c:v>4.4771653543307082</c:v>
                </c:pt>
                <c:pt idx="1261">
                  <c:v>4.1031496062992128</c:v>
                </c:pt>
                <c:pt idx="1262">
                  <c:v>4.4509186351706038</c:v>
                </c:pt>
                <c:pt idx="1263">
                  <c:v>4.4968503937007869</c:v>
                </c:pt>
                <c:pt idx="1264">
                  <c:v>4.6346456692913387</c:v>
                </c:pt>
                <c:pt idx="1265">
                  <c:v>4.349212598425197</c:v>
                </c:pt>
                <c:pt idx="1266">
                  <c:v>4.3688976377952757</c:v>
                </c:pt>
                <c:pt idx="1267">
                  <c:v>4.3820209973753279</c:v>
                </c:pt>
                <c:pt idx="1268">
                  <c:v>4.221259842519685</c:v>
                </c:pt>
                <c:pt idx="1269">
                  <c:v>4.4312335958005251</c:v>
                </c:pt>
                <c:pt idx="1270">
                  <c:v>4.2048556430446196</c:v>
                </c:pt>
                <c:pt idx="1271">
                  <c:v>4.3164041994750653</c:v>
                </c:pt>
                <c:pt idx="1272">
                  <c:v>4.6937007874015748</c:v>
                </c:pt>
                <c:pt idx="1273">
                  <c:v>4.1293963254593171</c:v>
                </c:pt>
                <c:pt idx="1274">
                  <c:v>4.7363517060367455</c:v>
                </c:pt>
                <c:pt idx="1275">
                  <c:v>4.7560367454068242</c:v>
                </c:pt>
                <c:pt idx="1276">
                  <c:v>4.4082677165354331</c:v>
                </c:pt>
                <c:pt idx="1277">
                  <c:v>4.3787401574803146</c:v>
                </c:pt>
                <c:pt idx="1278">
                  <c:v>4.4213910761154853</c:v>
                </c:pt>
                <c:pt idx="1279">
                  <c:v>4.4082677165354331</c:v>
                </c:pt>
                <c:pt idx="1280">
                  <c:v>4.3196850393700785</c:v>
                </c:pt>
                <c:pt idx="1281">
                  <c:v>4.1687664041994745</c:v>
                </c:pt>
                <c:pt idx="1282">
                  <c:v>4.7265091863517057</c:v>
                </c:pt>
                <c:pt idx="1283">
                  <c:v>4.3853018372703412</c:v>
                </c:pt>
                <c:pt idx="1284">
                  <c:v>3.9719160104986875</c:v>
                </c:pt>
                <c:pt idx="1285">
                  <c:v>4.349212598425197</c:v>
                </c:pt>
                <c:pt idx="1286">
                  <c:v>4.1392388451443569</c:v>
                </c:pt>
                <c:pt idx="1287">
                  <c:v>4.2934383202099733</c:v>
                </c:pt>
                <c:pt idx="1288">
                  <c:v>4.1818897637795276</c:v>
                </c:pt>
                <c:pt idx="1289">
                  <c:v>4.2803149606299211</c:v>
                </c:pt>
                <c:pt idx="1290">
                  <c:v>4.4213910761154853</c:v>
                </c:pt>
                <c:pt idx="1291">
                  <c:v>4.3984251968503933</c:v>
                </c:pt>
                <c:pt idx="1292">
                  <c:v>4.2868766404199476</c:v>
                </c:pt>
                <c:pt idx="1293">
                  <c:v>4.4049868766404199</c:v>
                </c:pt>
                <c:pt idx="1294">
                  <c:v>4.0309711286089236</c:v>
                </c:pt>
                <c:pt idx="1295">
                  <c:v>4.3393700787401572</c:v>
                </c:pt>
                <c:pt idx="1296">
                  <c:v>4.4017060367454066</c:v>
                </c:pt>
                <c:pt idx="1297">
                  <c:v>4.1490813648293958</c:v>
                </c:pt>
                <c:pt idx="1298">
                  <c:v>3.9719160104986875</c:v>
                </c:pt>
                <c:pt idx="1299">
                  <c:v>4.0440944881889767</c:v>
                </c:pt>
                <c:pt idx="1300">
                  <c:v>4.1293963254593171</c:v>
                </c:pt>
                <c:pt idx="1301">
                  <c:v>4.2048556430446196</c:v>
                </c:pt>
                <c:pt idx="1302">
                  <c:v>4.4246719160104986</c:v>
                </c:pt>
                <c:pt idx="1303">
                  <c:v>4.5427821522309708</c:v>
                </c:pt>
                <c:pt idx="1304">
                  <c:v>4.2770341207349079</c:v>
                </c:pt>
                <c:pt idx="1305">
                  <c:v>4.1195538057742782</c:v>
                </c:pt>
                <c:pt idx="1306">
                  <c:v>4.2606299212598424</c:v>
                </c:pt>
                <c:pt idx="1307">
                  <c:v>4.093307086614173</c:v>
                </c:pt>
                <c:pt idx="1308">
                  <c:v>3.8702099737532807</c:v>
                </c:pt>
                <c:pt idx="1309">
                  <c:v>4.1293963254593171</c:v>
                </c:pt>
                <c:pt idx="1310">
                  <c:v>4.2376640419947504</c:v>
                </c:pt>
                <c:pt idx="1311">
                  <c:v>3.9850393700787401</c:v>
                </c:pt>
                <c:pt idx="1312">
                  <c:v>4.2245406824146983</c:v>
                </c:pt>
                <c:pt idx="1313">
                  <c:v>4.4115485564304464</c:v>
                </c:pt>
                <c:pt idx="1314">
                  <c:v>4.2540682414698159</c:v>
                </c:pt>
                <c:pt idx="1315">
                  <c:v>4.3262467191601051</c:v>
                </c:pt>
                <c:pt idx="1316">
                  <c:v>4.3164041994750653</c:v>
                </c:pt>
                <c:pt idx="1317">
                  <c:v>4.3688976377952757</c:v>
                </c:pt>
                <c:pt idx="1318">
                  <c:v>4.4935695538057745</c:v>
                </c:pt>
                <c:pt idx="1319">
                  <c:v>4.2278215223097115</c:v>
                </c:pt>
                <c:pt idx="1320">
                  <c:v>4.9889763779527554</c:v>
                </c:pt>
                <c:pt idx="1321">
                  <c:v>4.6412073490813643</c:v>
                </c:pt>
                <c:pt idx="1322">
                  <c:v>4.4541994750656162</c:v>
                </c:pt>
                <c:pt idx="1323">
                  <c:v>4.6707349081364828</c:v>
                </c:pt>
                <c:pt idx="1324">
                  <c:v>4.3229658792650918</c:v>
                </c:pt>
                <c:pt idx="1325">
                  <c:v>4.2835958005249344</c:v>
                </c:pt>
                <c:pt idx="1326">
                  <c:v>4.2179790026246717</c:v>
                </c:pt>
                <c:pt idx="1327">
                  <c:v>4.3164041994750653</c:v>
                </c:pt>
                <c:pt idx="1328">
                  <c:v>4.3229658792650918</c:v>
                </c:pt>
                <c:pt idx="1329">
                  <c:v>4.3164041994750653</c:v>
                </c:pt>
                <c:pt idx="1330">
                  <c:v>4.2868766404199476</c:v>
                </c:pt>
                <c:pt idx="1331">
                  <c:v>4.7757217847769029</c:v>
                </c:pt>
                <c:pt idx="1332">
                  <c:v>4.1326771653543304</c:v>
                </c:pt>
                <c:pt idx="1333">
                  <c:v>4.1753280839895011</c:v>
                </c:pt>
                <c:pt idx="1334">
                  <c:v>4.8643044619422566</c:v>
                </c:pt>
                <c:pt idx="1335">
                  <c:v>4.4935695538057745</c:v>
                </c:pt>
                <c:pt idx="1336">
                  <c:v>4.4312335958005251</c:v>
                </c:pt>
                <c:pt idx="1337">
                  <c:v>4.4279527559055119</c:v>
                </c:pt>
                <c:pt idx="1338">
                  <c:v>4.4213910761154853</c:v>
                </c:pt>
                <c:pt idx="1339">
                  <c:v>4.3459317585301838</c:v>
                </c:pt>
                <c:pt idx="1340">
                  <c:v>4.3623359580052492</c:v>
                </c:pt>
                <c:pt idx="1341">
                  <c:v>4.336089238845144</c:v>
                </c:pt>
                <c:pt idx="1342">
                  <c:v>4.3459317585301838</c:v>
                </c:pt>
                <c:pt idx="1343">
                  <c:v>3.6799212598425193</c:v>
                </c:pt>
                <c:pt idx="1344">
                  <c:v>4.2376640419947504</c:v>
                </c:pt>
                <c:pt idx="1345">
                  <c:v>4.0769028871391075</c:v>
                </c:pt>
                <c:pt idx="1346">
                  <c:v>4.6477690288713909</c:v>
                </c:pt>
                <c:pt idx="1347">
                  <c:v>4.7101049868766403</c:v>
                </c:pt>
                <c:pt idx="1348">
                  <c:v>4.313123359580052</c:v>
                </c:pt>
                <c:pt idx="1349">
                  <c:v>4.4345144356955375</c:v>
                </c:pt>
                <c:pt idx="1350">
                  <c:v>4.4082677165354331</c:v>
                </c:pt>
                <c:pt idx="1351">
                  <c:v>4.4115485564304464</c:v>
                </c:pt>
                <c:pt idx="1352">
                  <c:v>4.2704724409448813</c:v>
                </c:pt>
                <c:pt idx="1353">
                  <c:v>4.4476377952755906</c:v>
                </c:pt>
                <c:pt idx="1354">
                  <c:v>4.6280839895013122</c:v>
                </c:pt>
                <c:pt idx="1355">
                  <c:v>4.8511811023622045</c:v>
                </c:pt>
                <c:pt idx="1356">
                  <c:v>3.9489501312335955</c:v>
                </c:pt>
                <c:pt idx="1357">
                  <c:v>3.7783464566929132</c:v>
                </c:pt>
                <c:pt idx="1358">
                  <c:v>4.0309711286089236</c:v>
                </c:pt>
                <c:pt idx="1359">
                  <c:v>4.1753280839895011</c:v>
                </c:pt>
                <c:pt idx="1360">
                  <c:v>4.2409448818897637</c:v>
                </c:pt>
                <c:pt idx="1361">
                  <c:v>4.3688976377952757</c:v>
                </c:pt>
                <c:pt idx="1362">
                  <c:v>4.336089238845144</c:v>
                </c:pt>
                <c:pt idx="1363">
                  <c:v>4.4345144356955375</c:v>
                </c:pt>
                <c:pt idx="1364">
                  <c:v>4.6215223097112856</c:v>
                </c:pt>
                <c:pt idx="1365">
                  <c:v>4.2343832020997372</c:v>
                </c:pt>
                <c:pt idx="1366">
                  <c:v>4.0801837270341208</c:v>
                </c:pt>
                <c:pt idx="1367">
                  <c:v>3.6799212598425193</c:v>
                </c:pt>
                <c:pt idx="1368">
                  <c:v>3.9292650918635168</c:v>
                </c:pt>
                <c:pt idx="1369">
                  <c:v>4.2507874015748026</c:v>
                </c:pt>
                <c:pt idx="1370">
                  <c:v>4.4837270341207347</c:v>
                </c:pt>
                <c:pt idx="1371">
                  <c:v>4.5887139107611548</c:v>
                </c:pt>
                <c:pt idx="1372">
                  <c:v>4.6116797900262467</c:v>
                </c:pt>
                <c:pt idx="1373">
                  <c:v>4.3853018372703412</c:v>
                </c:pt>
                <c:pt idx="1374">
                  <c:v>4.5427821522309708</c:v>
                </c:pt>
                <c:pt idx="1375">
                  <c:v>4.4902887139107612</c:v>
                </c:pt>
                <c:pt idx="1376">
                  <c:v>4.6543307086614174</c:v>
                </c:pt>
                <c:pt idx="1377">
                  <c:v>4.9364829396325458</c:v>
                </c:pt>
                <c:pt idx="1378">
                  <c:v>4.5132545931758532</c:v>
                </c:pt>
                <c:pt idx="1379">
                  <c:v>4.9069553805774273</c:v>
                </c:pt>
                <c:pt idx="1380">
                  <c:v>4.2835958005249344</c:v>
                </c:pt>
                <c:pt idx="1381">
                  <c:v>4.5001312335958001</c:v>
                </c:pt>
                <c:pt idx="1382">
                  <c:v>4.3820209973753279</c:v>
                </c:pt>
                <c:pt idx="1383">
                  <c:v>4.3984251968503933</c:v>
                </c:pt>
                <c:pt idx="1384">
                  <c:v>4.487007874015748</c:v>
                </c:pt>
                <c:pt idx="1385">
                  <c:v>4.487007874015748</c:v>
                </c:pt>
                <c:pt idx="1386">
                  <c:v>4.6871391076115483</c:v>
                </c:pt>
                <c:pt idx="1387">
                  <c:v>4.6182414698162724</c:v>
                </c:pt>
                <c:pt idx="1388">
                  <c:v>4.7035433070866137</c:v>
                </c:pt>
                <c:pt idx="1389">
                  <c:v>4.7790026246719162</c:v>
                </c:pt>
                <c:pt idx="1390">
                  <c:v>4.4968503937007869</c:v>
                </c:pt>
                <c:pt idx="1391">
                  <c:v>5.0906824146981622</c:v>
                </c:pt>
                <c:pt idx="1392">
                  <c:v>4.8971128608923884</c:v>
                </c:pt>
                <c:pt idx="1393">
                  <c:v>4.5723097112860893</c:v>
                </c:pt>
                <c:pt idx="1394">
                  <c:v>5.0611548556430446</c:v>
                </c:pt>
                <c:pt idx="1395">
                  <c:v>4.4509186351706038</c:v>
                </c:pt>
                <c:pt idx="1396">
                  <c:v>4.3656167979002625</c:v>
                </c:pt>
                <c:pt idx="1397">
                  <c:v>4.3918635170603677</c:v>
                </c:pt>
                <c:pt idx="1398">
                  <c:v>4.3459317585301838</c:v>
                </c:pt>
                <c:pt idx="1399">
                  <c:v>4.4312335958005251</c:v>
                </c:pt>
                <c:pt idx="1400">
                  <c:v>4.3984251968503933</c:v>
                </c:pt>
                <c:pt idx="1401">
                  <c:v>5.0020997375328085</c:v>
                </c:pt>
                <c:pt idx="1402">
                  <c:v>5.0939632545931754</c:v>
                </c:pt>
                <c:pt idx="1403">
                  <c:v>4.2934383202099733</c:v>
                </c:pt>
                <c:pt idx="1404">
                  <c:v>4.5887139107611548</c:v>
                </c:pt>
                <c:pt idx="1405">
                  <c:v>4.8905511811023619</c:v>
                </c:pt>
                <c:pt idx="1406">
                  <c:v>4.7855643044619418</c:v>
                </c:pt>
                <c:pt idx="1407">
                  <c:v>4.9430446194225723</c:v>
                </c:pt>
                <c:pt idx="1408">
                  <c:v>4.6116797900262467</c:v>
                </c:pt>
                <c:pt idx="1409">
                  <c:v>4.6576115485564298</c:v>
                </c:pt>
                <c:pt idx="1410">
                  <c:v>4.5165354330708656</c:v>
                </c:pt>
                <c:pt idx="1411">
                  <c:v>4.637926509186352</c:v>
                </c:pt>
                <c:pt idx="1412">
                  <c:v>4.6018372703412069</c:v>
                </c:pt>
                <c:pt idx="1413">
                  <c:v>4.3459317585301838</c:v>
                </c:pt>
                <c:pt idx="1414">
                  <c:v>4.7986876640419949</c:v>
                </c:pt>
                <c:pt idx="1415">
                  <c:v>4.070341207349081</c:v>
                </c:pt>
                <c:pt idx="1416">
                  <c:v>4.6412073490813643</c:v>
                </c:pt>
                <c:pt idx="1417">
                  <c:v>4.1293963254593171</c:v>
                </c:pt>
                <c:pt idx="1418">
                  <c:v>4.5657480314960628</c:v>
                </c:pt>
                <c:pt idx="1419">
                  <c:v>4.5854330708661415</c:v>
                </c:pt>
                <c:pt idx="1420">
                  <c:v>4.5657480314960628</c:v>
                </c:pt>
                <c:pt idx="1421">
                  <c:v>4.5001312335958001</c:v>
                </c:pt>
                <c:pt idx="1422">
                  <c:v>4.5034120734908134</c:v>
                </c:pt>
                <c:pt idx="1423">
                  <c:v>4.6051181102362202</c:v>
                </c:pt>
                <c:pt idx="1424">
                  <c:v>4.4574803149606295</c:v>
                </c:pt>
                <c:pt idx="1425">
                  <c:v>4.5230971128608921</c:v>
                </c:pt>
                <c:pt idx="1426">
                  <c:v>4.3721784776902881</c:v>
                </c:pt>
                <c:pt idx="1427">
                  <c:v>4.6444881889763776</c:v>
                </c:pt>
                <c:pt idx="1428">
                  <c:v>4.6543307086614174</c:v>
                </c:pt>
                <c:pt idx="1429">
                  <c:v>4.6313648293963254</c:v>
                </c:pt>
                <c:pt idx="1430">
                  <c:v>4.3295275590551183</c:v>
                </c:pt>
                <c:pt idx="1431">
                  <c:v>4.5887139107611548</c:v>
                </c:pt>
                <c:pt idx="1432">
                  <c:v>4.5952755905511813</c:v>
                </c:pt>
                <c:pt idx="1433">
                  <c:v>4.3295275590551183</c:v>
                </c:pt>
                <c:pt idx="1434">
                  <c:v>4.4902887139107612</c:v>
                </c:pt>
                <c:pt idx="1435">
                  <c:v>4.5001312335958001</c:v>
                </c:pt>
                <c:pt idx="1436">
                  <c:v>4.6510498687664041</c:v>
                </c:pt>
                <c:pt idx="1437">
                  <c:v>4.3229658792650918</c:v>
                </c:pt>
                <c:pt idx="1438">
                  <c:v>4.221259842519685</c:v>
                </c:pt>
                <c:pt idx="1439">
                  <c:v>4.5854330708661415</c:v>
                </c:pt>
                <c:pt idx="1440">
                  <c:v>4.7330708661417322</c:v>
                </c:pt>
                <c:pt idx="1441">
                  <c:v>4.1884514435695532</c:v>
                </c:pt>
                <c:pt idx="1442">
                  <c:v>4.3229658792650918</c:v>
                </c:pt>
                <c:pt idx="1443">
                  <c:v>4.3393700787401572</c:v>
                </c:pt>
                <c:pt idx="1444">
                  <c:v>4.6674540682414696</c:v>
                </c:pt>
                <c:pt idx="1445">
                  <c:v>4.5066929133858267</c:v>
                </c:pt>
                <c:pt idx="1446">
                  <c:v>4.5034120734908134</c:v>
                </c:pt>
                <c:pt idx="1447">
                  <c:v>4.4935695538057745</c:v>
                </c:pt>
                <c:pt idx="1448">
                  <c:v>4.5952755905511813</c:v>
                </c:pt>
                <c:pt idx="1449">
                  <c:v>4.3853018372703412</c:v>
                </c:pt>
                <c:pt idx="1450">
                  <c:v>4.4476377952755906</c:v>
                </c:pt>
                <c:pt idx="1451">
                  <c:v>4.2671916010498689</c:v>
                </c:pt>
                <c:pt idx="1452">
                  <c:v>4.6346456692913387</c:v>
                </c:pt>
                <c:pt idx="1453">
                  <c:v>4.3262467191601051</c:v>
                </c:pt>
                <c:pt idx="1454">
                  <c:v>4.2967191601049866</c:v>
                </c:pt>
                <c:pt idx="1455">
                  <c:v>4.2704724409448813</c:v>
                </c:pt>
                <c:pt idx="1456">
                  <c:v>4.3524934383202094</c:v>
                </c:pt>
                <c:pt idx="1457">
                  <c:v>4.6051181102362202</c:v>
                </c:pt>
                <c:pt idx="1458">
                  <c:v>4.5657480314960628</c:v>
                </c:pt>
                <c:pt idx="1459">
                  <c:v>4.5821522309711282</c:v>
                </c:pt>
                <c:pt idx="1460">
                  <c:v>4.5296587926509186</c:v>
                </c:pt>
                <c:pt idx="1461">
                  <c:v>4.7199475065616792</c:v>
                </c:pt>
                <c:pt idx="1462">
                  <c:v>4.6346456692913387</c:v>
                </c:pt>
                <c:pt idx="1463">
                  <c:v>4.7790026246719162</c:v>
                </c:pt>
                <c:pt idx="1464">
                  <c:v>4.4902887139107612</c:v>
                </c:pt>
                <c:pt idx="1465">
                  <c:v>3.9062992125984248</c:v>
                </c:pt>
                <c:pt idx="1466">
                  <c:v>4.3295275590551183</c:v>
                </c:pt>
                <c:pt idx="1467">
                  <c:v>4.4509186351706038</c:v>
                </c:pt>
                <c:pt idx="1468">
                  <c:v>4.5690288713910761</c:v>
                </c:pt>
                <c:pt idx="1469">
                  <c:v>4.7101049868766403</c:v>
                </c:pt>
                <c:pt idx="1470">
                  <c:v>4.6477690288713909</c:v>
                </c:pt>
                <c:pt idx="1471">
                  <c:v>4.6707349081364828</c:v>
                </c:pt>
                <c:pt idx="1472">
                  <c:v>4.6576115485564298</c:v>
                </c:pt>
                <c:pt idx="1473">
                  <c:v>4.4541994750656162</c:v>
                </c:pt>
                <c:pt idx="1474">
                  <c:v>4.3032808398950131</c:v>
                </c:pt>
                <c:pt idx="1475">
                  <c:v>4.6346456692913387</c:v>
                </c:pt>
              </c:numCache>
            </c:numRef>
          </c:yVal>
          <c:smooth val="1"/>
          <c:extLst>
            <c:ext xmlns:c16="http://schemas.microsoft.com/office/drawing/2014/chart" uri="{C3380CC4-5D6E-409C-BE32-E72D297353CC}">
              <c16:uniqueId val="{0000002A-560F-4D6B-94CC-C9625C98FFAF}"/>
            </c:ext>
          </c:extLst>
        </c:ser>
        <c:ser>
          <c:idx val="33"/>
          <c:order val="6"/>
          <c:tx>
            <c:v>MSL Trend</c:v>
          </c:tx>
          <c:marker>
            <c:symbol val="none"/>
          </c:marker>
          <c:xVal>
            <c:numRef>
              <c:f>'NOAA WLs'!$C$27:$C$1346</c:f>
              <c:numCache>
                <c:formatCode>m/d/yyyy</c:formatCode>
                <c:ptCount val="1320"/>
                <c:pt idx="0">
                  <c:v>1</c:v>
                </c:pt>
                <c:pt idx="1">
                  <c:v>32</c:v>
                </c:pt>
                <c:pt idx="2">
                  <c:v>61</c:v>
                </c:pt>
                <c:pt idx="3">
                  <c:v>92</c:v>
                </c:pt>
                <c:pt idx="4">
                  <c:v>122</c:v>
                </c:pt>
                <c:pt idx="5">
                  <c:v>153</c:v>
                </c:pt>
                <c:pt idx="6">
                  <c:v>183</c:v>
                </c:pt>
                <c:pt idx="7">
                  <c:v>214</c:v>
                </c:pt>
                <c:pt idx="8">
                  <c:v>245</c:v>
                </c:pt>
                <c:pt idx="9">
                  <c:v>275</c:v>
                </c:pt>
                <c:pt idx="10">
                  <c:v>306</c:v>
                </c:pt>
                <c:pt idx="11">
                  <c:v>336</c:v>
                </c:pt>
                <c:pt idx="12">
                  <c:v>367</c:v>
                </c:pt>
                <c:pt idx="13">
                  <c:v>398</c:v>
                </c:pt>
                <c:pt idx="14">
                  <c:v>426</c:v>
                </c:pt>
                <c:pt idx="15">
                  <c:v>457</c:v>
                </c:pt>
                <c:pt idx="16">
                  <c:v>487</c:v>
                </c:pt>
                <c:pt idx="17">
                  <c:v>518</c:v>
                </c:pt>
                <c:pt idx="18">
                  <c:v>548</c:v>
                </c:pt>
                <c:pt idx="19">
                  <c:v>579</c:v>
                </c:pt>
                <c:pt idx="20">
                  <c:v>610</c:v>
                </c:pt>
                <c:pt idx="21">
                  <c:v>640</c:v>
                </c:pt>
                <c:pt idx="22">
                  <c:v>671</c:v>
                </c:pt>
                <c:pt idx="23">
                  <c:v>701</c:v>
                </c:pt>
                <c:pt idx="24">
                  <c:v>732</c:v>
                </c:pt>
                <c:pt idx="25">
                  <c:v>763</c:v>
                </c:pt>
                <c:pt idx="26">
                  <c:v>791</c:v>
                </c:pt>
                <c:pt idx="27">
                  <c:v>822</c:v>
                </c:pt>
                <c:pt idx="28">
                  <c:v>852</c:v>
                </c:pt>
                <c:pt idx="29">
                  <c:v>883</c:v>
                </c:pt>
                <c:pt idx="30">
                  <c:v>913</c:v>
                </c:pt>
                <c:pt idx="31">
                  <c:v>944</c:v>
                </c:pt>
                <c:pt idx="32">
                  <c:v>975</c:v>
                </c:pt>
                <c:pt idx="33">
                  <c:v>1005</c:v>
                </c:pt>
                <c:pt idx="34">
                  <c:v>1036</c:v>
                </c:pt>
                <c:pt idx="35">
                  <c:v>1066</c:v>
                </c:pt>
                <c:pt idx="36">
                  <c:v>1097</c:v>
                </c:pt>
                <c:pt idx="37">
                  <c:v>1128</c:v>
                </c:pt>
                <c:pt idx="38">
                  <c:v>1156</c:v>
                </c:pt>
                <c:pt idx="39">
                  <c:v>1187</c:v>
                </c:pt>
                <c:pt idx="40">
                  <c:v>1217</c:v>
                </c:pt>
                <c:pt idx="41">
                  <c:v>1248</c:v>
                </c:pt>
                <c:pt idx="42">
                  <c:v>1278</c:v>
                </c:pt>
                <c:pt idx="43">
                  <c:v>1309</c:v>
                </c:pt>
                <c:pt idx="44">
                  <c:v>1340</c:v>
                </c:pt>
                <c:pt idx="45">
                  <c:v>1370</c:v>
                </c:pt>
                <c:pt idx="46">
                  <c:v>1401</c:v>
                </c:pt>
                <c:pt idx="47">
                  <c:v>1431</c:v>
                </c:pt>
                <c:pt idx="48">
                  <c:v>1462</c:v>
                </c:pt>
                <c:pt idx="49">
                  <c:v>1493</c:v>
                </c:pt>
                <c:pt idx="50">
                  <c:v>1522</c:v>
                </c:pt>
                <c:pt idx="51">
                  <c:v>1553</c:v>
                </c:pt>
                <c:pt idx="52">
                  <c:v>1583</c:v>
                </c:pt>
                <c:pt idx="53">
                  <c:v>1614</c:v>
                </c:pt>
                <c:pt idx="54">
                  <c:v>1644</c:v>
                </c:pt>
                <c:pt idx="55">
                  <c:v>1675</c:v>
                </c:pt>
                <c:pt idx="56">
                  <c:v>1706</c:v>
                </c:pt>
                <c:pt idx="57">
                  <c:v>1736</c:v>
                </c:pt>
                <c:pt idx="58">
                  <c:v>1767</c:v>
                </c:pt>
                <c:pt idx="59">
                  <c:v>1797</c:v>
                </c:pt>
                <c:pt idx="60">
                  <c:v>1828</c:v>
                </c:pt>
                <c:pt idx="61">
                  <c:v>1859</c:v>
                </c:pt>
                <c:pt idx="62">
                  <c:v>1887</c:v>
                </c:pt>
                <c:pt idx="63">
                  <c:v>1918</c:v>
                </c:pt>
                <c:pt idx="64">
                  <c:v>1948</c:v>
                </c:pt>
                <c:pt idx="65">
                  <c:v>1979</c:v>
                </c:pt>
                <c:pt idx="66">
                  <c:v>2009</c:v>
                </c:pt>
                <c:pt idx="67">
                  <c:v>2040</c:v>
                </c:pt>
                <c:pt idx="68">
                  <c:v>2071</c:v>
                </c:pt>
                <c:pt idx="69">
                  <c:v>2101</c:v>
                </c:pt>
                <c:pt idx="70">
                  <c:v>2132</c:v>
                </c:pt>
                <c:pt idx="71">
                  <c:v>2162</c:v>
                </c:pt>
                <c:pt idx="72">
                  <c:v>2193</c:v>
                </c:pt>
                <c:pt idx="73">
                  <c:v>2224</c:v>
                </c:pt>
                <c:pt idx="74">
                  <c:v>2252</c:v>
                </c:pt>
                <c:pt idx="75">
                  <c:v>2283</c:v>
                </c:pt>
                <c:pt idx="76">
                  <c:v>2313</c:v>
                </c:pt>
                <c:pt idx="77">
                  <c:v>2344</c:v>
                </c:pt>
                <c:pt idx="78">
                  <c:v>2374</c:v>
                </c:pt>
                <c:pt idx="79">
                  <c:v>2405</c:v>
                </c:pt>
                <c:pt idx="80">
                  <c:v>2436</c:v>
                </c:pt>
                <c:pt idx="81">
                  <c:v>2466</c:v>
                </c:pt>
                <c:pt idx="82">
                  <c:v>2497</c:v>
                </c:pt>
                <c:pt idx="83">
                  <c:v>2527</c:v>
                </c:pt>
                <c:pt idx="84">
                  <c:v>2558</c:v>
                </c:pt>
                <c:pt idx="85">
                  <c:v>2589</c:v>
                </c:pt>
                <c:pt idx="86">
                  <c:v>2617</c:v>
                </c:pt>
                <c:pt idx="87">
                  <c:v>2648</c:v>
                </c:pt>
                <c:pt idx="88">
                  <c:v>2678</c:v>
                </c:pt>
                <c:pt idx="89">
                  <c:v>2709</c:v>
                </c:pt>
                <c:pt idx="90">
                  <c:v>2739</c:v>
                </c:pt>
                <c:pt idx="91">
                  <c:v>2770</c:v>
                </c:pt>
                <c:pt idx="92">
                  <c:v>2801</c:v>
                </c:pt>
                <c:pt idx="93">
                  <c:v>2831</c:v>
                </c:pt>
                <c:pt idx="94">
                  <c:v>2862</c:v>
                </c:pt>
                <c:pt idx="95">
                  <c:v>2892</c:v>
                </c:pt>
                <c:pt idx="96">
                  <c:v>2923</c:v>
                </c:pt>
                <c:pt idx="97">
                  <c:v>2954</c:v>
                </c:pt>
                <c:pt idx="98">
                  <c:v>2983</c:v>
                </c:pt>
                <c:pt idx="99">
                  <c:v>3014</c:v>
                </c:pt>
                <c:pt idx="100">
                  <c:v>3044</c:v>
                </c:pt>
                <c:pt idx="101">
                  <c:v>3075</c:v>
                </c:pt>
                <c:pt idx="102">
                  <c:v>3105</c:v>
                </c:pt>
                <c:pt idx="103">
                  <c:v>3136</c:v>
                </c:pt>
                <c:pt idx="104">
                  <c:v>3167</c:v>
                </c:pt>
                <c:pt idx="105">
                  <c:v>3197</c:v>
                </c:pt>
                <c:pt idx="106">
                  <c:v>3228</c:v>
                </c:pt>
                <c:pt idx="107">
                  <c:v>3258</c:v>
                </c:pt>
                <c:pt idx="108">
                  <c:v>3289</c:v>
                </c:pt>
                <c:pt idx="109">
                  <c:v>3320</c:v>
                </c:pt>
                <c:pt idx="110">
                  <c:v>3348</c:v>
                </c:pt>
                <c:pt idx="111">
                  <c:v>3379</c:v>
                </c:pt>
                <c:pt idx="112">
                  <c:v>3409</c:v>
                </c:pt>
                <c:pt idx="113">
                  <c:v>3440</c:v>
                </c:pt>
                <c:pt idx="114">
                  <c:v>3470</c:v>
                </c:pt>
                <c:pt idx="115">
                  <c:v>3501</c:v>
                </c:pt>
                <c:pt idx="116">
                  <c:v>3532</c:v>
                </c:pt>
                <c:pt idx="117">
                  <c:v>3562</c:v>
                </c:pt>
                <c:pt idx="118">
                  <c:v>3593</c:v>
                </c:pt>
                <c:pt idx="119">
                  <c:v>3623</c:v>
                </c:pt>
                <c:pt idx="120">
                  <c:v>3654</c:v>
                </c:pt>
                <c:pt idx="121">
                  <c:v>3685</c:v>
                </c:pt>
                <c:pt idx="122">
                  <c:v>3713</c:v>
                </c:pt>
                <c:pt idx="123">
                  <c:v>3744</c:v>
                </c:pt>
                <c:pt idx="124">
                  <c:v>3774</c:v>
                </c:pt>
                <c:pt idx="125">
                  <c:v>3805</c:v>
                </c:pt>
                <c:pt idx="126">
                  <c:v>3835</c:v>
                </c:pt>
                <c:pt idx="127">
                  <c:v>3866</c:v>
                </c:pt>
                <c:pt idx="128">
                  <c:v>3897</c:v>
                </c:pt>
                <c:pt idx="129">
                  <c:v>3927</c:v>
                </c:pt>
                <c:pt idx="130">
                  <c:v>3958</c:v>
                </c:pt>
                <c:pt idx="131">
                  <c:v>3988</c:v>
                </c:pt>
                <c:pt idx="132">
                  <c:v>4019</c:v>
                </c:pt>
                <c:pt idx="133">
                  <c:v>4050</c:v>
                </c:pt>
                <c:pt idx="134">
                  <c:v>4078</c:v>
                </c:pt>
                <c:pt idx="135">
                  <c:v>4109</c:v>
                </c:pt>
                <c:pt idx="136">
                  <c:v>4139</c:v>
                </c:pt>
                <c:pt idx="137">
                  <c:v>4170</c:v>
                </c:pt>
                <c:pt idx="138">
                  <c:v>4200</c:v>
                </c:pt>
                <c:pt idx="139">
                  <c:v>4231</c:v>
                </c:pt>
                <c:pt idx="140">
                  <c:v>4262</c:v>
                </c:pt>
                <c:pt idx="141">
                  <c:v>4292</c:v>
                </c:pt>
                <c:pt idx="142">
                  <c:v>4323</c:v>
                </c:pt>
                <c:pt idx="143">
                  <c:v>4353</c:v>
                </c:pt>
                <c:pt idx="144">
                  <c:v>4384</c:v>
                </c:pt>
                <c:pt idx="145">
                  <c:v>4415</c:v>
                </c:pt>
                <c:pt idx="146">
                  <c:v>4444</c:v>
                </c:pt>
                <c:pt idx="147">
                  <c:v>4475</c:v>
                </c:pt>
                <c:pt idx="148">
                  <c:v>4505</c:v>
                </c:pt>
                <c:pt idx="149">
                  <c:v>4536</c:v>
                </c:pt>
                <c:pt idx="150">
                  <c:v>4566</c:v>
                </c:pt>
                <c:pt idx="151">
                  <c:v>4597</c:v>
                </c:pt>
                <c:pt idx="152">
                  <c:v>4628</c:v>
                </c:pt>
                <c:pt idx="153">
                  <c:v>4658</c:v>
                </c:pt>
                <c:pt idx="154">
                  <c:v>4689</c:v>
                </c:pt>
                <c:pt idx="155">
                  <c:v>4719</c:v>
                </c:pt>
                <c:pt idx="156">
                  <c:v>4750</c:v>
                </c:pt>
                <c:pt idx="157">
                  <c:v>4781</c:v>
                </c:pt>
                <c:pt idx="158">
                  <c:v>4809</c:v>
                </c:pt>
                <c:pt idx="159">
                  <c:v>4840</c:v>
                </c:pt>
                <c:pt idx="160">
                  <c:v>4870</c:v>
                </c:pt>
                <c:pt idx="161">
                  <c:v>4901</c:v>
                </c:pt>
                <c:pt idx="162">
                  <c:v>4931</c:v>
                </c:pt>
                <c:pt idx="163">
                  <c:v>4962</c:v>
                </c:pt>
                <c:pt idx="164">
                  <c:v>4993</c:v>
                </c:pt>
                <c:pt idx="165">
                  <c:v>5023</c:v>
                </c:pt>
                <c:pt idx="166">
                  <c:v>5054</c:v>
                </c:pt>
                <c:pt idx="167">
                  <c:v>5084</c:v>
                </c:pt>
                <c:pt idx="168">
                  <c:v>5115</c:v>
                </c:pt>
                <c:pt idx="169">
                  <c:v>5146</c:v>
                </c:pt>
                <c:pt idx="170">
                  <c:v>5174</c:v>
                </c:pt>
                <c:pt idx="171">
                  <c:v>5205</c:v>
                </c:pt>
                <c:pt idx="172">
                  <c:v>5235</c:v>
                </c:pt>
                <c:pt idx="173">
                  <c:v>5266</c:v>
                </c:pt>
                <c:pt idx="174">
                  <c:v>5296</c:v>
                </c:pt>
                <c:pt idx="175">
                  <c:v>5327</c:v>
                </c:pt>
                <c:pt idx="176">
                  <c:v>5358</c:v>
                </c:pt>
                <c:pt idx="177">
                  <c:v>5388</c:v>
                </c:pt>
                <c:pt idx="178">
                  <c:v>5419</c:v>
                </c:pt>
                <c:pt idx="179">
                  <c:v>5449</c:v>
                </c:pt>
                <c:pt idx="180">
                  <c:v>5480</c:v>
                </c:pt>
                <c:pt idx="181">
                  <c:v>5511</c:v>
                </c:pt>
                <c:pt idx="182">
                  <c:v>5539</c:v>
                </c:pt>
                <c:pt idx="183">
                  <c:v>5570</c:v>
                </c:pt>
                <c:pt idx="184">
                  <c:v>5600</c:v>
                </c:pt>
                <c:pt idx="185">
                  <c:v>5631</c:v>
                </c:pt>
                <c:pt idx="186">
                  <c:v>5661</c:v>
                </c:pt>
                <c:pt idx="187">
                  <c:v>5692</c:v>
                </c:pt>
                <c:pt idx="188">
                  <c:v>5723</c:v>
                </c:pt>
                <c:pt idx="189">
                  <c:v>5753</c:v>
                </c:pt>
                <c:pt idx="190">
                  <c:v>5784</c:v>
                </c:pt>
                <c:pt idx="191">
                  <c:v>5814</c:v>
                </c:pt>
                <c:pt idx="192">
                  <c:v>5845</c:v>
                </c:pt>
                <c:pt idx="193">
                  <c:v>5876</c:v>
                </c:pt>
                <c:pt idx="194">
                  <c:v>5905</c:v>
                </c:pt>
                <c:pt idx="195">
                  <c:v>5936</c:v>
                </c:pt>
                <c:pt idx="196">
                  <c:v>5966</c:v>
                </c:pt>
                <c:pt idx="197">
                  <c:v>5997</c:v>
                </c:pt>
                <c:pt idx="198">
                  <c:v>6027</c:v>
                </c:pt>
                <c:pt idx="199">
                  <c:v>6058</c:v>
                </c:pt>
                <c:pt idx="200">
                  <c:v>6089</c:v>
                </c:pt>
                <c:pt idx="201">
                  <c:v>6119</c:v>
                </c:pt>
                <c:pt idx="202">
                  <c:v>6150</c:v>
                </c:pt>
                <c:pt idx="203">
                  <c:v>6180</c:v>
                </c:pt>
                <c:pt idx="204">
                  <c:v>6211</c:v>
                </c:pt>
                <c:pt idx="205">
                  <c:v>6242</c:v>
                </c:pt>
                <c:pt idx="206">
                  <c:v>6270</c:v>
                </c:pt>
                <c:pt idx="207">
                  <c:v>6301</c:v>
                </c:pt>
                <c:pt idx="208">
                  <c:v>6331</c:v>
                </c:pt>
                <c:pt idx="209">
                  <c:v>6362</c:v>
                </c:pt>
                <c:pt idx="210">
                  <c:v>6392</c:v>
                </c:pt>
                <c:pt idx="211">
                  <c:v>6423</c:v>
                </c:pt>
                <c:pt idx="212">
                  <c:v>6454</c:v>
                </c:pt>
                <c:pt idx="213">
                  <c:v>6484</c:v>
                </c:pt>
                <c:pt idx="214">
                  <c:v>6515</c:v>
                </c:pt>
                <c:pt idx="215">
                  <c:v>6545</c:v>
                </c:pt>
                <c:pt idx="216">
                  <c:v>6576</c:v>
                </c:pt>
                <c:pt idx="217">
                  <c:v>6607</c:v>
                </c:pt>
                <c:pt idx="218">
                  <c:v>6635</c:v>
                </c:pt>
                <c:pt idx="219">
                  <c:v>6666</c:v>
                </c:pt>
                <c:pt idx="220">
                  <c:v>6696</c:v>
                </c:pt>
                <c:pt idx="221">
                  <c:v>6727</c:v>
                </c:pt>
                <c:pt idx="222">
                  <c:v>6757</c:v>
                </c:pt>
                <c:pt idx="223">
                  <c:v>6788</c:v>
                </c:pt>
                <c:pt idx="224">
                  <c:v>6819</c:v>
                </c:pt>
                <c:pt idx="225">
                  <c:v>6849</c:v>
                </c:pt>
                <c:pt idx="226">
                  <c:v>6880</c:v>
                </c:pt>
                <c:pt idx="227">
                  <c:v>6910</c:v>
                </c:pt>
                <c:pt idx="228">
                  <c:v>6941</c:v>
                </c:pt>
                <c:pt idx="229">
                  <c:v>6972</c:v>
                </c:pt>
                <c:pt idx="230">
                  <c:v>7000</c:v>
                </c:pt>
                <c:pt idx="231">
                  <c:v>7031</c:v>
                </c:pt>
                <c:pt idx="232">
                  <c:v>7061</c:v>
                </c:pt>
                <c:pt idx="233">
                  <c:v>7092</c:v>
                </c:pt>
                <c:pt idx="234">
                  <c:v>7122</c:v>
                </c:pt>
                <c:pt idx="235">
                  <c:v>7153</c:v>
                </c:pt>
                <c:pt idx="236">
                  <c:v>7184</c:v>
                </c:pt>
                <c:pt idx="237">
                  <c:v>7214</c:v>
                </c:pt>
                <c:pt idx="238">
                  <c:v>7245</c:v>
                </c:pt>
                <c:pt idx="239">
                  <c:v>7275</c:v>
                </c:pt>
                <c:pt idx="240">
                  <c:v>7306</c:v>
                </c:pt>
                <c:pt idx="241">
                  <c:v>7337</c:v>
                </c:pt>
                <c:pt idx="242">
                  <c:v>7366</c:v>
                </c:pt>
                <c:pt idx="243">
                  <c:v>7397</c:v>
                </c:pt>
                <c:pt idx="244">
                  <c:v>7427</c:v>
                </c:pt>
                <c:pt idx="245">
                  <c:v>7458</c:v>
                </c:pt>
                <c:pt idx="246">
                  <c:v>7488</c:v>
                </c:pt>
                <c:pt idx="247">
                  <c:v>7519</c:v>
                </c:pt>
                <c:pt idx="248">
                  <c:v>7550</c:v>
                </c:pt>
                <c:pt idx="249">
                  <c:v>7580</c:v>
                </c:pt>
                <c:pt idx="250">
                  <c:v>7611</c:v>
                </c:pt>
                <c:pt idx="251">
                  <c:v>7641</c:v>
                </c:pt>
                <c:pt idx="252">
                  <c:v>7672</c:v>
                </c:pt>
                <c:pt idx="253">
                  <c:v>7703</c:v>
                </c:pt>
                <c:pt idx="254">
                  <c:v>7731</c:v>
                </c:pt>
                <c:pt idx="255">
                  <c:v>7762</c:v>
                </c:pt>
                <c:pt idx="256">
                  <c:v>7792</c:v>
                </c:pt>
                <c:pt idx="257">
                  <c:v>7823</c:v>
                </c:pt>
                <c:pt idx="258">
                  <c:v>7853</c:v>
                </c:pt>
                <c:pt idx="259">
                  <c:v>7884</c:v>
                </c:pt>
                <c:pt idx="260">
                  <c:v>7915</c:v>
                </c:pt>
                <c:pt idx="261">
                  <c:v>7945</c:v>
                </c:pt>
                <c:pt idx="262">
                  <c:v>7976</c:v>
                </c:pt>
                <c:pt idx="263">
                  <c:v>8006</c:v>
                </c:pt>
                <c:pt idx="264">
                  <c:v>8037</c:v>
                </c:pt>
                <c:pt idx="265">
                  <c:v>8068</c:v>
                </c:pt>
                <c:pt idx="266">
                  <c:v>8096</c:v>
                </c:pt>
                <c:pt idx="267">
                  <c:v>8127</c:v>
                </c:pt>
                <c:pt idx="268">
                  <c:v>8157</c:v>
                </c:pt>
                <c:pt idx="269">
                  <c:v>8188</c:v>
                </c:pt>
                <c:pt idx="270">
                  <c:v>8218</c:v>
                </c:pt>
                <c:pt idx="271">
                  <c:v>8249</c:v>
                </c:pt>
                <c:pt idx="272">
                  <c:v>8280</c:v>
                </c:pt>
                <c:pt idx="273">
                  <c:v>8310</c:v>
                </c:pt>
                <c:pt idx="274">
                  <c:v>8341</c:v>
                </c:pt>
                <c:pt idx="275">
                  <c:v>8371</c:v>
                </c:pt>
                <c:pt idx="276">
                  <c:v>8402</c:v>
                </c:pt>
                <c:pt idx="277">
                  <c:v>8433</c:v>
                </c:pt>
                <c:pt idx="278">
                  <c:v>8461</c:v>
                </c:pt>
                <c:pt idx="279">
                  <c:v>8492</c:v>
                </c:pt>
                <c:pt idx="280">
                  <c:v>8522</c:v>
                </c:pt>
                <c:pt idx="281">
                  <c:v>8553</c:v>
                </c:pt>
                <c:pt idx="282">
                  <c:v>8583</c:v>
                </c:pt>
                <c:pt idx="283">
                  <c:v>8614</c:v>
                </c:pt>
                <c:pt idx="284">
                  <c:v>8645</c:v>
                </c:pt>
                <c:pt idx="285">
                  <c:v>8675</c:v>
                </c:pt>
                <c:pt idx="286">
                  <c:v>8706</c:v>
                </c:pt>
                <c:pt idx="287">
                  <c:v>8736</c:v>
                </c:pt>
                <c:pt idx="288">
                  <c:v>8767</c:v>
                </c:pt>
                <c:pt idx="289">
                  <c:v>8798</c:v>
                </c:pt>
                <c:pt idx="290">
                  <c:v>8827</c:v>
                </c:pt>
                <c:pt idx="291">
                  <c:v>8858</c:v>
                </c:pt>
                <c:pt idx="292">
                  <c:v>8888</c:v>
                </c:pt>
                <c:pt idx="293">
                  <c:v>8919</c:v>
                </c:pt>
                <c:pt idx="294">
                  <c:v>8949</c:v>
                </c:pt>
                <c:pt idx="295">
                  <c:v>8980</c:v>
                </c:pt>
                <c:pt idx="296">
                  <c:v>9011</c:v>
                </c:pt>
                <c:pt idx="297">
                  <c:v>9041</c:v>
                </c:pt>
                <c:pt idx="298">
                  <c:v>9072</c:v>
                </c:pt>
                <c:pt idx="299">
                  <c:v>9102</c:v>
                </c:pt>
                <c:pt idx="300">
                  <c:v>9133</c:v>
                </c:pt>
                <c:pt idx="301">
                  <c:v>9164</c:v>
                </c:pt>
                <c:pt idx="302">
                  <c:v>9192</c:v>
                </c:pt>
                <c:pt idx="303">
                  <c:v>9223</c:v>
                </c:pt>
                <c:pt idx="304">
                  <c:v>9253</c:v>
                </c:pt>
                <c:pt idx="305">
                  <c:v>9284</c:v>
                </c:pt>
                <c:pt idx="306">
                  <c:v>9314</c:v>
                </c:pt>
                <c:pt idx="307">
                  <c:v>9345</c:v>
                </c:pt>
                <c:pt idx="308">
                  <c:v>9376</c:v>
                </c:pt>
                <c:pt idx="309">
                  <c:v>9406</c:v>
                </c:pt>
                <c:pt idx="310">
                  <c:v>9437</c:v>
                </c:pt>
                <c:pt idx="311">
                  <c:v>9467</c:v>
                </c:pt>
                <c:pt idx="312">
                  <c:v>9498</c:v>
                </c:pt>
                <c:pt idx="313">
                  <c:v>9529</c:v>
                </c:pt>
                <c:pt idx="314">
                  <c:v>9557</c:v>
                </c:pt>
                <c:pt idx="315">
                  <c:v>9588</c:v>
                </c:pt>
                <c:pt idx="316">
                  <c:v>9618</c:v>
                </c:pt>
                <c:pt idx="317">
                  <c:v>9649</c:v>
                </c:pt>
                <c:pt idx="318">
                  <c:v>9679</c:v>
                </c:pt>
                <c:pt idx="319">
                  <c:v>9710</c:v>
                </c:pt>
                <c:pt idx="320">
                  <c:v>9741</c:v>
                </c:pt>
                <c:pt idx="321">
                  <c:v>9771</c:v>
                </c:pt>
                <c:pt idx="322">
                  <c:v>9802</c:v>
                </c:pt>
                <c:pt idx="323">
                  <c:v>9832</c:v>
                </c:pt>
                <c:pt idx="324">
                  <c:v>9863</c:v>
                </c:pt>
                <c:pt idx="325">
                  <c:v>9894</c:v>
                </c:pt>
                <c:pt idx="326">
                  <c:v>9922</c:v>
                </c:pt>
                <c:pt idx="327">
                  <c:v>9953</c:v>
                </c:pt>
                <c:pt idx="328">
                  <c:v>9983</c:v>
                </c:pt>
                <c:pt idx="329">
                  <c:v>10014</c:v>
                </c:pt>
                <c:pt idx="330">
                  <c:v>10044</c:v>
                </c:pt>
                <c:pt idx="331">
                  <c:v>10075</c:v>
                </c:pt>
                <c:pt idx="332">
                  <c:v>10106</c:v>
                </c:pt>
                <c:pt idx="333">
                  <c:v>10136</c:v>
                </c:pt>
                <c:pt idx="334">
                  <c:v>10167</c:v>
                </c:pt>
                <c:pt idx="335">
                  <c:v>10197</c:v>
                </c:pt>
                <c:pt idx="336">
                  <c:v>10228</c:v>
                </c:pt>
                <c:pt idx="337">
                  <c:v>10259</c:v>
                </c:pt>
                <c:pt idx="338">
                  <c:v>10288</c:v>
                </c:pt>
                <c:pt idx="339">
                  <c:v>10319</c:v>
                </c:pt>
                <c:pt idx="340">
                  <c:v>10349</c:v>
                </c:pt>
                <c:pt idx="341">
                  <c:v>10380</c:v>
                </c:pt>
                <c:pt idx="342">
                  <c:v>10410</c:v>
                </c:pt>
                <c:pt idx="343">
                  <c:v>10441</c:v>
                </c:pt>
                <c:pt idx="344">
                  <c:v>10472</c:v>
                </c:pt>
                <c:pt idx="345">
                  <c:v>10502</c:v>
                </c:pt>
                <c:pt idx="346">
                  <c:v>10533</c:v>
                </c:pt>
                <c:pt idx="347">
                  <c:v>10563</c:v>
                </c:pt>
                <c:pt idx="348">
                  <c:v>10594</c:v>
                </c:pt>
                <c:pt idx="349">
                  <c:v>10625</c:v>
                </c:pt>
                <c:pt idx="350">
                  <c:v>10653</c:v>
                </c:pt>
                <c:pt idx="351">
                  <c:v>10684</c:v>
                </c:pt>
                <c:pt idx="352">
                  <c:v>10714</c:v>
                </c:pt>
                <c:pt idx="353">
                  <c:v>10745</c:v>
                </c:pt>
                <c:pt idx="354">
                  <c:v>10775</c:v>
                </c:pt>
                <c:pt idx="355">
                  <c:v>10806</c:v>
                </c:pt>
                <c:pt idx="356">
                  <c:v>10837</c:v>
                </c:pt>
                <c:pt idx="357">
                  <c:v>10867</c:v>
                </c:pt>
                <c:pt idx="358">
                  <c:v>10898</c:v>
                </c:pt>
                <c:pt idx="359">
                  <c:v>10928</c:v>
                </c:pt>
                <c:pt idx="360">
                  <c:v>10959</c:v>
                </c:pt>
                <c:pt idx="361">
                  <c:v>10990</c:v>
                </c:pt>
                <c:pt idx="362">
                  <c:v>11018</c:v>
                </c:pt>
                <c:pt idx="363">
                  <c:v>11049</c:v>
                </c:pt>
                <c:pt idx="364">
                  <c:v>11079</c:v>
                </c:pt>
                <c:pt idx="365">
                  <c:v>11110</c:v>
                </c:pt>
                <c:pt idx="366">
                  <c:v>11140</c:v>
                </c:pt>
                <c:pt idx="367">
                  <c:v>11171</c:v>
                </c:pt>
                <c:pt idx="368">
                  <c:v>11202</c:v>
                </c:pt>
                <c:pt idx="369">
                  <c:v>11232</c:v>
                </c:pt>
                <c:pt idx="370">
                  <c:v>11263</c:v>
                </c:pt>
                <c:pt idx="371">
                  <c:v>11293</c:v>
                </c:pt>
                <c:pt idx="372">
                  <c:v>11324</c:v>
                </c:pt>
                <c:pt idx="373">
                  <c:v>11355</c:v>
                </c:pt>
                <c:pt idx="374">
                  <c:v>11383</c:v>
                </c:pt>
                <c:pt idx="375">
                  <c:v>11414</c:v>
                </c:pt>
                <c:pt idx="376">
                  <c:v>11444</c:v>
                </c:pt>
                <c:pt idx="377">
                  <c:v>11475</c:v>
                </c:pt>
                <c:pt idx="378">
                  <c:v>11505</c:v>
                </c:pt>
                <c:pt idx="379">
                  <c:v>11536</c:v>
                </c:pt>
                <c:pt idx="380">
                  <c:v>11567</c:v>
                </c:pt>
                <c:pt idx="381">
                  <c:v>11597</c:v>
                </c:pt>
                <c:pt idx="382">
                  <c:v>11628</c:v>
                </c:pt>
                <c:pt idx="383">
                  <c:v>11658</c:v>
                </c:pt>
                <c:pt idx="384">
                  <c:v>11689</c:v>
                </c:pt>
                <c:pt idx="385">
                  <c:v>11720</c:v>
                </c:pt>
                <c:pt idx="386">
                  <c:v>11749</c:v>
                </c:pt>
                <c:pt idx="387">
                  <c:v>11780</c:v>
                </c:pt>
                <c:pt idx="388">
                  <c:v>11810</c:v>
                </c:pt>
                <c:pt idx="389">
                  <c:v>11841</c:v>
                </c:pt>
                <c:pt idx="390">
                  <c:v>11871</c:v>
                </c:pt>
                <c:pt idx="391">
                  <c:v>11902</c:v>
                </c:pt>
                <c:pt idx="392">
                  <c:v>11933</c:v>
                </c:pt>
                <c:pt idx="393">
                  <c:v>11963</c:v>
                </c:pt>
                <c:pt idx="394">
                  <c:v>11994</c:v>
                </c:pt>
                <c:pt idx="395">
                  <c:v>12024</c:v>
                </c:pt>
                <c:pt idx="396">
                  <c:v>12055</c:v>
                </c:pt>
                <c:pt idx="397">
                  <c:v>12086</c:v>
                </c:pt>
                <c:pt idx="398">
                  <c:v>12114</c:v>
                </c:pt>
                <c:pt idx="399">
                  <c:v>12145</c:v>
                </c:pt>
                <c:pt idx="400">
                  <c:v>12175</c:v>
                </c:pt>
                <c:pt idx="401">
                  <c:v>12206</c:v>
                </c:pt>
                <c:pt idx="402">
                  <c:v>12236</c:v>
                </c:pt>
                <c:pt idx="403">
                  <c:v>12267</c:v>
                </c:pt>
                <c:pt idx="404">
                  <c:v>12298</c:v>
                </c:pt>
                <c:pt idx="405">
                  <c:v>12328</c:v>
                </c:pt>
                <c:pt idx="406">
                  <c:v>12359</c:v>
                </c:pt>
                <c:pt idx="407">
                  <c:v>12389</c:v>
                </c:pt>
                <c:pt idx="408">
                  <c:v>12420</c:v>
                </c:pt>
                <c:pt idx="409">
                  <c:v>12451</c:v>
                </c:pt>
                <c:pt idx="410">
                  <c:v>12479</c:v>
                </c:pt>
                <c:pt idx="411">
                  <c:v>12510</c:v>
                </c:pt>
                <c:pt idx="412">
                  <c:v>12540</c:v>
                </c:pt>
                <c:pt idx="413">
                  <c:v>12571</c:v>
                </c:pt>
                <c:pt idx="414">
                  <c:v>12601</c:v>
                </c:pt>
                <c:pt idx="415">
                  <c:v>12632</c:v>
                </c:pt>
                <c:pt idx="416">
                  <c:v>12663</c:v>
                </c:pt>
                <c:pt idx="417">
                  <c:v>12693</c:v>
                </c:pt>
                <c:pt idx="418">
                  <c:v>12724</c:v>
                </c:pt>
                <c:pt idx="419">
                  <c:v>12754</c:v>
                </c:pt>
                <c:pt idx="420">
                  <c:v>12785</c:v>
                </c:pt>
                <c:pt idx="421">
                  <c:v>12816</c:v>
                </c:pt>
                <c:pt idx="422">
                  <c:v>12844</c:v>
                </c:pt>
                <c:pt idx="423">
                  <c:v>12875</c:v>
                </c:pt>
                <c:pt idx="424">
                  <c:v>12905</c:v>
                </c:pt>
                <c:pt idx="425">
                  <c:v>12936</c:v>
                </c:pt>
                <c:pt idx="426">
                  <c:v>12966</c:v>
                </c:pt>
                <c:pt idx="427">
                  <c:v>12997</c:v>
                </c:pt>
                <c:pt idx="428">
                  <c:v>13028</c:v>
                </c:pt>
                <c:pt idx="429">
                  <c:v>13058</c:v>
                </c:pt>
                <c:pt idx="430">
                  <c:v>13089</c:v>
                </c:pt>
                <c:pt idx="431">
                  <c:v>13119</c:v>
                </c:pt>
                <c:pt idx="432">
                  <c:v>13150</c:v>
                </c:pt>
                <c:pt idx="433">
                  <c:v>13181</c:v>
                </c:pt>
                <c:pt idx="434">
                  <c:v>13210</c:v>
                </c:pt>
                <c:pt idx="435">
                  <c:v>13241</c:v>
                </c:pt>
                <c:pt idx="436">
                  <c:v>13271</c:v>
                </c:pt>
                <c:pt idx="437">
                  <c:v>13302</c:v>
                </c:pt>
                <c:pt idx="438">
                  <c:v>13332</c:v>
                </c:pt>
                <c:pt idx="439">
                  <c:v>13363</c:v>
                </c:pt>
                <c:pt idx="440">
                  <c:v>13394</c:v>
                </c:pt>
                <c:pt idx="441">
                  <c:v>13424</c:v>
                </c:pt>
                <c:pt idx="442">
                  <c:v>13455</c:v>
                </c:pt>
                <c:pt idx="443">
                  <c:v>13485</c:v>
                </c:pt>
                <c:pt idx="444">
                  <c:v>13516</c:v>
                </c:pt>
                <c:pt idx="445">
                  <c:v>13547</c:v>
                </c:pt>
                <c:pt idx="446">
                  <c:v>13575</c:v>
                </c:pt>
                <c:pt idx="447">
                  <c:v>13606</c:v>
                </c:pt>
                <c:pt idx="448">
                  <c:v>13636</c:v>
                </c:pt>
                <c:pt idx="449">
                  <c:v>13667</c:v>
                </c:pt>
                <c:pt idx="450">
                  <c:v>13697</c:v>
                </c:pt>
                <c:pt idx="451">
                  <c:v>13728</c:v>
                </c:pt>
                <c:pt idx="452">
                  <c:v>13759</c:v>
                </c:pt>
                <c:pt idx="453">
                  <c:v>13789</c:v>
                </c:pt>
                <c:pt idx="454">
                  <c:v>13820</c:v>
                </c:pt>
                <c:pt idx="455">
                  <c:v>13850</c:v>
                </c:pt>
                <c:pt idx="456">
                  <c:v>13881</c:v>
                </c:pt>
                <c:pt idx="457">
                  <c:v>13912</c:v>
                </c:pt>
                <c:pt idx="458">
                  <c:v>13940</c:v>
                </c:pt>
                <c:pt idx="459">
                  <c:v>13971</c:v>
                </c:pt>
                <c:pt idx="460">
                  <c:v>14001</c:v>
                </c:pt>
                <c:pt idx="461">
                  <c:v>14032</c:v>
                </c:pt>
                <c:pt idx="462">
                  <c:v>14062</c:v>
                </c:pt>
                <c:pt idx="463">
                  <c:v>14093</c:v>
                </c:pt>
                <c:pt idx="464">
                  <c:v>14124</c:v>
                </c:pt>
                <c:pt idx="465">
                  <c:v>14154</c:v>
                </c:pt>
                <c:pt idx="466">
                  <c:v>14185</c:v>
                </c:pt>
                <c:pt idx="467">
                  <c:v>14215</c:v>
                </c:pt>
                <c:pt idx="468">
                  <c:v>14246</c:v>
                </c:pt>
                <c:pt idx="469">
                  <c:v>14277</c:v>
                </c:pt>
                <c:pt idx="470">
                  <c:v>14305</c:v>
                </c:pt>
                <c:pt idx="471">
                  <c:v>14336</c:v>
                </c:pt>
                <c:pt idx="472">
                  <c:v>14366</c:v>
                </c:pt>
                <c:pt idx="473">
                  <c:v>14397</c:v>
                </c:pt>
                <c:pt idx="474">
                  <c:v>14427</c:v>
                </c:pt>
                <c:pt idx="475">
                  <c:v>14458</c:v>
                </c:pt>
                <c:pt idx="476">
                  <c:v>14489</c:v>
                </c:pt>
                <c:pt idx="477">
                  <c:v>14519</c:v>
                </c:pt>
                <c:pt idx="478">
                  <c:v>14550</c:v>
                </c:pt>
                <c:pt idx="479">
                  <c:v>14580</c:v>
                </c:pt>
                <c:pt idx="480">
                  <c:v>14611</c:v>
                </c:pt>
                <c:pt idx="481">
                  <c:v>14642</c:v>
                </c:pt>
                <c:pt idx="482">
                  <c:v>14671</c:v>
                </c:pt>
                <c:pt idx="483">
                  <c:v>14702</c:v>
                </c:pt>
                <c:pt idx="484">
                  <c:v>14732</c:v>
                </c:pt>
                <c:pt idx="485">
                  <c:v>14763</c:v>
                </c:pt>
                <c:pt idx="486">
                  <c:v>14793</c:v>
                </c:pt>
                <c:pt idx="487">
                  <c:v>14824</c:v>
                </c:pt>
                <c:pt idx="488">
                  <c:v>14855</c:v>
                </c:pt>
                <c:pt idx="489">
                  <c:v>14885</c:v>
                </c:pt>
                <c:pt idx="490">
                  <c:v>14916</c:v>
                </c:pt>
                <c:pt idx="491">
                  <c:v>14946</c:v>
                </c:pt>
                <c:pt idx="492">
                  <c:v>14977</c:v>
                </c:pt>
                <c:pt idx="493">
                  <c:v>15008</c:v>
                </c:pt>
                <c:pt idx="494">
                  <c:v>15036</c:v>
                </c:pt>
                <c:pt idx="495">
                  <c:v>15067</c:v>
                </c:pt>
                <c:pt idx="496">
                  <c:v>15097</c:v>
                </c:pt>
                <c:pt idx="497">
                  <c:v>15128</c:v>
                </c:pt>
                <c:pt idx="498">
                  <c:v>15158</c:v>
                </c:pt>
                <c:pt idx="499">
                  <c:v>15189</c:v>
                </c:pt>
                <c:pt idx="500">
                  <c:v>15220</c:v>
                </c:pt>
                <c:pt idx="501">
                  <c:v>15250</c:v>
                </c:pt>
                <c:pt idx="502">
                  <c:v>15281</c:v>
                </c:pt>
                <c:pt idx="503">
                  <c:v>15311</c:v>
                </c:pt>
                <c:pt idx="504">
                  <c:v>15342</c:v>
                </c:pt>
                <c:pt idx="505">
                  <c:v>15373</c:v>
                </c:pt>
                <c:pt idx="506">
                  <c:v>15401</c:v>
                </c:pt>
                <c:pt idx="507">
                  <c:v>15432</c:v>
                </c:pt>
                <c:pt idx="508">
                  <c:v>15462</c:v>
                </c:pt>
                <c:pt idx="509">
                  <c:v>15493</c:v>
                </c:pt>
                <c:pt idx="510">
                  <c:v>15523</c:v>
                </c:pt>
                <c:pt idx="511">
                  <c:v>15554</c:v>
                </c:pt>
                <c:pt idx="512">
                  <c:v>15585</c:v>
                </c:pt>
                <c:pt idx="513">
                  <c:v>15615</c:v>
                </c:pt>
                <c:pt idx="514">
                  <c:v>15646</c:v>
                </c:pt>
                <c:pt idx="515">
                  <c:v>15676</c:v>
                </c:pt>
                <c:pt idx="516">
                  <c:v>15707</c:v>
                </c:pt>
                <c:pt idx="517">
                  <c:v>15738</c:v>
                </c:pt>
                <c:pt idx="518">
                  <c:v>15766</c:v>
                </c:pt>
                <c:pt idx="519">
                  <c:v>15797</c:v>
                </c:pt>
                <c:pt idx="520">
                  <c:v>15827</c:v>
                </c:pt>
                <c:pt idx="521">
                  <c:v>15858</c:v>
                </c:pt>
                <c:pt idx="522">
                  <c:v>15888</c:v>
                </c:pt>
                <c:pt idx="523">
                  <c:v>15919</c:v>
                </c:pt>
                <c:pt idx="524">
                  <c:v>15950</c:v>
                </c:pt>
                <c:pt idx="525">
                  <c:v>15980</c:v>
                </c:pt>
                <c:pt idx="526">
                  <c:v>16011</c:v>
                </c:pt>
                <c:pt idx="527">
                  <c:v>16041</c:v>
                </c:pt>
                <c:pt idx="528">
                  <c:v>16072</c:v>
                </c:pt>
                <c:pt idx="529">
                  <c:v>16103</c:v>
                </c:pt>
                <c:pt idx="530">
                  <c:v>16132</c:v>
                </c:pt>
                <c:pt idx="531">
                  <c:v>16163</c:v>
                </c:pt>
                <c:pt idx="532">
                  <c:v>16193</c:v>
                </c:pt>
                <c:pt idx="533">
                  <c:v>16224</c:v>
                </c:pt>
                <c:pt idx="534">
                  <c:v>16254</c:v>
                </c:pt>
                <c:pt idx="535">
                  <c:v>16285</c:v>
                </c:pt>
                <c:pt idx="536">
                  <c:v>16316</c:v>
                </c:pt>
                <c:pt idx="537">
                  <c:v>16346</c:v>
                </c:pt>
                <c:pt idx="538">
                  <c:v>16377</c:v>
                </c:pt>
                <c:pt idx="539">
                  <c:v>16407</c:v>
                </c:pt>
                <c:pt idx="540">
                  <c:v>16438</c:v>
                </c:pt>
                <c:pt idx="541">
                  <c:v>16469</c:v>
                </c:pt>
                <c:pt idx="542">
                  <c:v>16497</c:v>
                </c:pt>
                <c:pt idx="543">
                  <c:v>16528</c:v>
                </c:pt>
                <c:pt idx="544">
                  <c:v>16558</c:v>
                </c:pt>
                <c:pt idx="545">
                  <c:v>16589</c:v>
                </c:pt>
                <c:pt idx="546">
                  <c:v>16619</c:v>
                </c:pt>
                <c:pt idx="547">
                  <c:v>16650</c:v>
                </c:pt>
                <c:pt idx="548">
                  <c:v>16681</c:v>
                </c:pt>
                <c:pt idx="549">
                  <c:v>16711</c:v>
                </c:pt>
                <c:pt idx="550">
                  <c:v>16742</c:v>
                </c:pt>
                <c:pt idx="551">
                  <c:v>16772</c:v>
                </c:pt>
                <c:pt idx="552">
                  <c:v>16803</c:v>
                </c:pt>
                <c:pt idx="553">
                  <c:v>16834</c:v>
                </c:pt>
                <c:pt idx="554">
                  <c:v>16862</c:v>
                </c:pt>
                <c:pt idx="555">
                  <c:v>16893</c:v>
                </c:pt>
                <c:pt idx="556">
                  <c:v>16923</c:v>
                </c:pt>
                <c:pt idx="557">
                  <c:v>16954</c:v>
                </c:pt>
                <c:pt idx="558">
                  <c:v>16984</c:v>
                </c:pt>
                <c:pt idx="559">
                  <c:v>17015</c:v>
                </c:pt>
                <c:pt idx="560">
                  <c:v>17046</c:v>
                </c:pt>
                <c:pt idx="561">
                  <c:v>17076</c:v>
                </c:pt>
                <c:pt idx="562">
                  <c:v>17107</c:v>
                </c:pt>
                <c:pt idx="563">
                  <c:v>17137</c:v>
                </c:pt>
                <c:pt idx="564">
                  <c:v>17168</c:v>
                </c:pt>
                <c:pt idx="565">
                  <c:v>17199</c:v>
                </c:pt>
                <c:pt idx="566">
                  <c:v>17227</c:v>
                </c:pt>
                <c:pt idx="567">
                  <c:v>17258</c:v>
                </c:pt>
                <c:pt idx="568">
                  <c:v>17288</c:v>
                </c:pt>
                <c:pt idx="569">
                  <c:v>17319</c:v>
                </c:pt>
                <c:pt idx="570">
                  <c:v>17349</c:v>
                </c:pt>
                <c:pt idx="571">
                  <c:v>17380</c:v>
                </c:pt>
                <c:pt idx="572">
                  <c:v>17411</c:v>
                </c:pt>
                <c:pt idx="573">
                  <c:v>17441</c:v>
                </c:pt>
                <c:pt idx="574">
                  <c:v>17472</c:v>
                </c:pt>
                <c:pt idx="575">
                  <c:v>17502</c:v>
                </c:pt>
                <c:pt idx="576">
                  <c:v>17533</c:v>
                </c:pt>
                <c:pt idx="577">
                  <c:v>17564</c:v>
                </c:pt>
                <c:pt idx="578">
                  <c:v>17593</c:v>
                </c:pt>
                <c:pt idx="579">
                  <c:v>17624</c:v>
                </c:pt>
                <c:pt idx="580">
                  <c:v>17654</c:v>
                </c:pt>
                <c:pt idx="581">
                  <c:v>17685</c:v>
                </c:pt>
                <c:pt idx="582">
                  <c:v>17715</c:v>
                </c:pt>
                <c:pt idx="583">
                  <c:v>17746</c:v>
                </c:pt>
                <c:pt idx="584">
                  <c:v>17777</c:v>
                </c:pt>
                <c:pt idx="585">
                  <c:v>17807</c:v>
                </c:pt>
                <c:pt idx="586">
                  <c:v>17838</c:v>
                </c:pt>
                <c:pt idx="587">
                  <c:v>17868</c:v>
                </c:pt>
                <c:pt idx="588">
                  <c:v>17899</c:v>
                </c:pt>
                <c:pt idx="589">
                  <c:v>17930</c:v>
                </c:pt>
                <c:pt idx="590">
                  <c:v>17958</c:v>
                </c:pt>
                <c:pt idx="591">
                  <c:v>17989</c:v>
                </c:pt>
                <c:pt idx="592">
                  <c:v>18019</c:v>
                </c:pt>
                <c:pt idx="593">
                  <c:v>18050</c:v>
                </c:pt>
                <c:pt idx="594">
                  <c:v>18080</c:v>
                </c:pt>
                <c:pt idx="595">
                  <c:v>18111</c:v>
                </c:pt>
                <c:pt idx="596">
                  <c:v>18142</c:v>
                </c:pt>
                <c:pt idx="597">
                  <c:v>18172</c:v>
                </c:pt>
                <c:pt idx="598">
                  <c:v>18203</c:v>
                </c:pt>
                <c:pt idx="599">
                  <c:v>18233</c:v>
                </c:pt>
                <c:pt idx="600">
                  <c:v>18264</c:v>
                </c:pt>
                <c:pt idx="601">
                  <c:v>18295</c:v>
                </c:pt>
                <c:pt idx="602">
                  <c:v>18323</c:v>
                </c:pt>
                <c:pt idx="603">
                  <c:v>18354</c:v>
                </c:pt>
                <c:pt idx="604">
                  <c:v>18384</c:v>
                </c:pt>
                <c:pt idx="605">
                  <c:v>18415</c:v>
                </c:pt>
                <c:pt idx="606">
                  <c:v>18445</c:v>
                </c:pt>
                <c:pt idx="607">
                  <c:v>18476</c:v>
                </c:pt>
                <c:pt idx="608">
                  <c:v>18507</c:v>
                </c:pt>
                <c:pt idx="609">
                  <c:v>18537</c:v>
                </c:pt>
                <c:pt idx="610">
                  <c:v>18568</c:v>
                </c:pt>
                <c:pt idx="611">
                  <c:v>18598</c:v>
                </c:pt>
                <c:pt idx="612">
                  <c:v>18629</c:v>
                </c:pt>
                <c:pt idx="613">
                  <c:v>18660</c:v>
                </c:pt>
                <c:pt idx="614">
                  <c:v>18688</c:v>
                </c:pt>
                <c:pt idx="615">
                  <c:v>18719</c:v>
                </c:pt>
                <c:pt idx="616">
                  <c:v>18749</c:v>
                </c:pt>
                <c:pt idx="617">
                  <c:v>18780</c:v>
                </c:pt>
                <c:pt idx="618">
                  <c:v>18810</c:v>
                </c:pt>
                <c:pt idx="619">
                  <c:v>18841</c:v>
                </c:pt>
                <c:pt idx="620">
                  <c:v>18872</c:v>
                </c:pt>
                <c:pt idx="621">
                  <c:v>18902</c:v>
                </c:pt>
                <c:pt idx="622">
                  <c:v>18933</c:v>
                </c:pt>
                <c:pt idx="623">
                  <c:v>18963</c:v>
                </c:pt>
                <c:pt idx="624">
                  <c:v>18994</c:v>
                </c:pt>
                <c:pt idx="625">
                  <c:v>19025</c:v>
                </c:pt>
                <c:pt idx="626">
                  <c:v>19054</c:v>
                </c:pt>
                <c:pt idx="627">
                  <c:v>19085</c:v>
                </c:pt>
                <c:pt idx="628">
                  <c:v>19115</c:v>
                </c:pt>
                <c:pt idx="629">
                  <c:v>19146</c:v>
                </c:pt>
                <c:pt idx="630">
                  <c:v>19176</c:v>
                </c:pt>
                <c:pt idx="631">
                  <c:v>19207</c:v>
                </c:pt>
                <c:pt idx="632">
                  <c:v>19238</c:v>
                </c:pt>
                <c:pt idx="633">
                  <c:v>19268</c:v>
                </c:pt>
                <c:pt idx="634">
                  <c:v>19299</c:v>
                </c:pt>
                <c:pt idx="635">
                  <c:v>19329</c:v>
                </c:pt>
                <c:pt idx="636">
                  <c:v>19360</c:v>
                </c:pt>
                <c:pt idx="637">
                  <c:v>19391</c:v>
                </c:pt>
                <c:pt idx="638">
                  <c:v>19419</c:v>
                </c:pt>
                <c:pt idx="639">
                  <c:v>19450</c:v>
                </c:pt>
                <c:pt idx="640">
                  <c:v>19480</c:v>
                </c:pt>
                <c:pt idx="641">
                  <c:v>19511</c:v>
                </c:pt>
                <c:pt idx="642">
                  <c:v>19541</c:v>
                </c:pt>
                <c:pt idx="643">
                  <c:v>19572</c:v>
                </c:pt>
                <c:pt idx="644">
                  <c:v>19603</c:v>
                </c:pt>
                <c:pt idx="645">
                  <c:v>19633</c:v>
                </c:pt>
                <c:pt idx="646">
                  <c:v>19664</c:v>
                </c:pt>
                <c:pt idx="647">
                  <c:v>19694</c:v>
                </c:pt>
                <c:pt idx="648">
                  <c:v>19725</c:v>
                </c:pt>
                <c:pt idx="649">
                  <c:v>19756</c:v>
                </c:pt>
                <c:pt idx="650">
                  <c:v>19784</c:v>
                </c:pt>
                <c:pt idx="651">
                  <c:v>19815</c:v>
                </c:pt>
                <c:pt idx="652">
                  <c:v>19845</c:v>
                </c:pt>
                <c:pt idx="653">
                  <c:v>19876</c:v>
                </c:pt>
                <c:pt idx="654">
                  <c:v>19906</c:v>
                </c:pt>
                <c:pt idx="655">
                  <c:v>19937</c:v>
                </c:pt>
                <c:pt idx="656">
                  <c:v>19968</c:v>
                </c:pt>
                <c:pt idx="657">
                  <c:v>19998</c:v>
                </c:pt>
                <c:pt idx="658">
                  <c:v>20029</c:v>
                </c:pt>
                <c:pt idx="659">
                  <c:v>20059</c:v>
                </c:pt>
                <c:pt idx="660">
                  <c:v>20090</c:v>
                </c:pt>
                <c:pt idx="661">
                  <c:v>20121</c:v>
                </c:pt>
                <c:pt idx="662">
                  <c:v>20149</c:v>
                </c:pt>
                <c:pt idx="663">
                  <c:v>20180</c:v>
                </c:pt>
                <c:pt idx="664">
                  <c:v>20210</c:v>
                </c:pt>
                <c:pt idx="665">
                  <c:v>20241</c:v>
                </c:pt>
                <c:pt idx="666">
                  <c:v>20271</c:v>
                </c:pt>
                <c:pt idx="667">
                  <c:v>20302</c:v>
                </c:pt>
                <c:pt idx="668">
                  <c:v>20333</c:v>
                </c:pt>
                <c:pt idx="669">
                  <c:v>20363</c:v>
                </c:pt>
                <c:pt idx="670">
                  <c:v>20394</c:v>
                </c:pt>
                <c:pt idx="671">
                  <c:v>20424</c:v>
                </c:pt>
                <c:pt idx="672">
                  <c:v>20455</c:v>
                </c:pt>
                <c:pt idx="673">
                  <c:v>20486</c:v>
                </c:pt>
                <c:pt idx="674">
                  <c:v>20515</c:v>
                </c:pt>
                <c:pt idx="675">
                  <c:v>20546</c:v>
                </c:pt>
                <c:pt idx="676">
                  <c:v>20576</c:v>
                </c:pt>
                <c:pt idx="677">
                  <c:v>20607</c:v>
                </c:pt>
                <c:pt idx="678">
                  <c:v>20637</c:v>
                </c:pt>
                <c:pt idx="679">
                  <c:v>20668</c:v>
                </c:pt>
                <c:pt idx="680">
                  <c:v>20699</c:v>
                </c:pt>
                <c:pt idx="681">
                  <c:v>20729</c:v>
                </c:pt>
                <c:pt idx="682">
                  <c:v>20760</c:v>
                </c:pt>
                <c:pt idx="683">
                  <c:v>20790</c:v>
                </c:pt>
                <c:pt idx="684">
                  <c:v>20821</c:v>
                </c:pt>
                <c:pt idx="685">
                  <c:v>20852</c:v>
                </c:pt>
                <c:pt idx="686">
                  <c:v>20880</c:v>
                </c:pt>
                <c:pt idx="687">
                  <c:v>20911</c:v>
                </c:pt>
                <c:pt idx="688">
                  <c:v>20941</c:v>
                </c:pt>
                <c:pt idx="689">
                  <c:v>20972</c:v>
                </c:pt>
                <c:pt idx="690">
                  <c:v>21002</c:v>
                </c:pt>
                <c:pt idx="691">
                  <c:v>21033</c:v>
                </c:pt>
                <c:pt idx="692">
                  <c:v>21064</c:v>
                </c:pt>
                <c:pt idx="693">
                  <c:v>21094</c:v>
                </c:pt>
                <c:pt idx="694">
                  <c:v>21125</c:v>
                </c:pt>
                <c:pt idx="695">
                  <c:v>21155</c:v>
                </c:pt>
                <c:pt idx="696">
                  <c:v>21186</c:v>
                </c:pt>
                <c:pt idx="697">
                  <c:v>21217</c:v>
                </c:pt>
                <c:pt idx="698">
                  <c:v>21245</c:v>
                </c:pt>
                <c:pt idx="699">
                  <c:v>21276</c:v>
                </c:pt>
                <c:pt idx="700">
                  <c:v>21306</c:v>
                </c:pt>
                <c:pt idx="701">
                  <c:v>21337</c:v>
                </c:pt>
                <c:pt idx="702">
                  <c:v>21367</c:v>
                </c:pt>
                <c:pt idx="703">
                  <c:v>21398</c:v>
                </c:pt>
                <c:pt idx="704">
                  <c:v>21429</c:v>
                </c:pt>
                <c:pt idx="705">
                  <c:v>21459</c:v>
                </c:pt>
                <c:pt idx="706">
                  <c:v>21490</c:v>
                </c:pt>
                <c:pt idx="707">
                  <c:v>21520</c:v>
                </c:pt>
                <c:pt idx="708">
                  <c:v>21551</c:v>
                </c:pt>
                <c:pt idx="709">
                  <c:v>21582</c:v>
                </c:pt>
                <c:pt idx="710">
                  <c:v>21610</c:v>
                </c:pt>
                <c:pt idx="711">
                  <c:v>21641</c:v>
                </c:pt>
                <c:pt idx="712">
                  <c:v>21671</c:v>
                </c:pt>
                <c:pt idx="713">
                  <c:v>21702</c:v>
                </c:pt>
                <c:pt idx="714">
                  <c:v>21732</c:v>
                </c:pt>
                <c:pt idx="715">
                  <c:v>21763</c:v>
                </c:pt>
                <c:pt idx="716">
                  <c:v>21794</c:v>
                </c:pt>
                <c:pt idx="717">
                  <c:v>21824</c:v>
                </c:pt>
                <c:pt idx="718">
                  <c:v>21855</c:v>
                </c:pt>
                <c:pt idx="719">
                  <c:v>21885</c:v>
                </c:pt>
                <c:pt idx="720">
                  <c:v>21916</c:v>
                </c:pt>
                <c:pt idx="721">
                  <c:v>21947</c:v>
                </c:pt>
                <c:pt idx="722">
                  <c:v>21976</c:v>
                </c:pt>
                <c:pt idx="723">
                  <c:v>22007</c:v>
                </c:pt>
                <c:pt idx="724">
                  <c:v>22037</c:v>
                </c:pt>
                <c:pt idx="725">
                  <c:v>22068</c:v>
                </c:pt>
                <c:pt idx="726">
                  <c:v>22098</c:v>
                </c:pt>
                <c:pt idx="727">
                  <c:v>22129</c:v>
                </c:pt>
                <c:pt idx="728">
                  <c:v>22160</c:v>
                </c:pt>
                <c:pt idx="729">
                  <c:v>22190</c:v>
                </c:pt>
                <c:pt idx="730">
                  <c:v>22221</c:v>
                </c:pt>
                <c:pt idx="731">
                  <c:v>22251</c:v>
                </c:pt>
                <c:pt idx="732">
                  <c:v>22282</c:v>
                </c:pt>
                <c:pt idx="733">
                  <c:v>22313</c:v>
                </c:pt>
                <c:pt idx="734">
                  <c:v>22341</c:v>
                </c:pt>
                <c:pt idx="735">
                  <c:v>22372</c:v>
                </c:pt>
                <c:pt idx="736">
                  <c:v>22402</c:v>
                </c:pt>
                <c:pt idx="737">
                  <c:v>22433</c:v>
                </c:pt>
                <c:pt idx="738">
                  <c:v>22463</c:v>
                </c:pt>
                <c:pt idx="739">
                  <c:v>22494</c:v>
                </c:pt>
                <c:pt idx="740">
                  <c:v>22525</c:v>
                </c:pt>
                <c:pt idx="741">
                  <c:v>22555</c:v>
                </c:pt>
                <c:pt idx="742">
                  <c:v>22586</c:v>
                </c:pt>
                <c:pt idx="743">
                  <c:v>22616</c:v>
                </c:pt>
                <c:pt idx="744">
                  <c:v>22647</c:v>
                </c:pt>
                <c:pt idx="745">
                  <c:v>22678</c:v>
                </c:pt>
                <c:pt idx="746">
                  <c:v>22706</c:v>
                </c:pt>
                <c:pt idx="747">
                  <c:v>22737</c:v>
                </c:pt>
                <c:pt idx="748">
                  <c:v>22767</c:v>
                </c:pt>
                <c:pt idx="749">
                  <c:v>22798</c:v>
                </c:pt>
                <c:pt idx="750">
                  <c:v>22828</c:v>
                </c:pt>
                <c:pt idx="751">
                  <c:v>22859</c:v>
                </c:pt>
                <c:pt idx="752">
                  <c:v>22890</c:v>
                </c:pt>
                <c:pt idx="753">
                  <c:v>22920</c:v>
                </c:pt>
                <c:pt idx="754">
                  <c:v>22951</c:v>
                </c:pt>
                <c:pt idx="755">
                  <c:v>22981</c:v>
                </c:pt>
                <c:pt idx="756">
                  <c:v>23012</c:v>
                </c:pt>
                <c:pt idx="757">
                  <c:v>23043</c:v>
                </c:pt>
                <c:pt idx="758">
                  <c:v>23071</c:v>
                </c:pt>
                <c:pt idx="759">
                  <c:v>23102</c:v>
                </c:pt>
                <c:pt idx="760">
                  <c:v>23132</c:v>
                </c:pt>
                <c:pt idx="761">
                  <c:v>23163</c:v>
                </c:pt>
                <c:pt idx="762">
                  <c:v>23193</c:v>
                </c:pt>
                <c:pt idx="763">
                  <c:v>23224</c:v>
                </c:pt>
                <c:pt idx="764">
                  <c:v>23255</c:v>
                </c:pt>
                <c:pt idx="765">
                  <c:v>23285</c:v>
                </c:pt>
                <c:pt idx="766">
                  <c:v>23316</c:v>
                </c:pt>
                <c:pt idx="767">
                  <c:v>23346</c:v>
                </c:pt>
                <c:pt idx="768">
                  <c:v>23377</c:v>
                </c:pt>
                <c:pt idx="769">
                  <c:v>23408</c:v>
                </c:pt>
                <c:pt idx="770">
                  <c:v>23437</c:v>
                </c:pt>
                <c:pt idx="771">
                  <c:v>23468</c:v>
                </c:pt>
                <c:pt idx="772">
                  <c:v>23498</c:v>
                </c:pt>
                <c:pt idx="773">
                  <c:v>23529</c:v>
                </c:pt>
                <c:pt idx="774">
                  <c:v>23559</c:v>
                </c:pt>
                <c:pt idx="775">
                  <c:v>23590</c:v>
                </c:pt>
                <c:pt idx="776">
                  <c:v>23621</c:v>
                </c:pt>
                <c:pt idx="777">
                  <c:v>23651</c:v>
                </c:pt>
                <c:pt idx="778">
                  <c:v>23682</c:v>
                </c:pt>
                <c:pt idx="779">
                  <c:v>23712</c:v>
                </c:pt>
                <c:pt idx="780">
                  <c:v>23743</c:v>
                </c:pt>
                <c:pt idx="781">
                  <c:v>23774</c:v>
                </c:pt>
                <c:pt idx="782">
                  <c:v>23802</c:v>
                </c:pt>
                <c:pt idx="783">
                  <c:v>23833</c:v>
                </c:pt>
                <c:pt idx="784">
                  <c:v>23863</c:v>
                </c:pt>
                <c:pt idx="785">
                  <c:v>23894</c:v>
                </c:pt>
                <c:pt idx="786">
                  <c:v>23924</c:v>
                </c:pt>
                <c:pt idx="787">
                  <c:v>23955</c:v>
                </c:pt>
                <c:pt idx="788">
                  <c:v>23986</c:v>
                </c:pt>
                <c:pt idx="789">
                  <c:v>24016</c:v>
                </c:pt>
                <c:pt idx="790">
                  <c:v>24047</c:v>
                </c:pt>
                <c:pt idx="791">
                  <c:v>24077</c:v>
                </c:pt>
                <c:pt idx="792">
                  <c:v>24108</c:v>
                </c:pt>
                <c:pt idx="793">
                  <c:v>24139</c:v>
                </c:pt>
                <c:pt idx="794">
                  <c:v>24167</c:v>
                </c:pt>
                <c:pt idx="795">
                  <c:v>24198</c:v>
                </c:pt>
                <c:pt idx="796">
                  <c:v>24228</c:v>
                </c:pt>
                <c:pt idx="797">
                  <c:v>24259</c:v>
                </c:pt>
                <c:pt idx="798">
                  <c:v>24289</c:v>
                </c:pt>
                <c:pt idx="799">
                  <c:v>24320</c:v>
                </c:pt>
                <c:pt idx="800">
                  <c:v>24351</c:v>
                </c:pt>
                <c:pt idx="801">
                  <c:v>24381</c:v>
                </c:pt>
                <c:pt idx="802">
                  <c:v>24412</c:v>
                </c:pt>
                <c:pt idx="803">
                  <c:v>24442</c:v>
                </c:pt>
                <c:pt idx="804">
                  <c:v>24473</c:v>
                </c:pt>
                <c:pt idx="805">
                  <c:v>24504</c:v>
                </c:pt>
                <c:pt idx="806">
                  <c:v>24532</c:v>
                </c:pt>
                <c:pt idx="807">
                  <c:v>24563</c:v>
                </c:pt>
                <c:pt idx="808">
                  <c:v>24593</c:v>
                </c:pt>
                <c:pt idx="809">
                  <c:v>24624</c:v>
                </c:pt>
                <c:pt idx="810">
                  <c:v>24654</c:v>
                </c:pt>
                <c:pt idx="811">
                  <c:v>24685</c:v>
                </c:pt>
                <c:pt idx="812">
                  <c:v>24716</c:v>
                </c:pt>
                <c:pt idx="813">
                  <c:v>24746</c:v>
                </c:pt>
                <c:pt idx="814">
                  <c:v>24777</c:v>
                </c:pt>
                <c:pt idx="815">
                  <c:v>24807</c:v>
                </c:pt>
                <c:pt idx="816">
                  <c:v>24838</c:v>
                </c:pt>
                <c:pt idx="817">
                  <c:v>24869</c:v>
                </c:pt>
                <c:pt idx="818">
                  <c:v>24898</c:v>
                </c:pt>
                <c:pt idx="819">
                  <c:v>24929</c:v>
                </c:pt>
                <c:pt idx="820">
                  <c:v>24959</c:v>
                </c:pt>
                <c:pt idx="821">
                  <c:v>24990</c:v>
                </c:pt>
                <c:pt idx="822">
                  <c:v>25020</c:v>
                </c:pt>
                <c:pt idx="823">
                  <c:v>25051</c:v>
                </c:pt>
                <c:pt idx="824">
                  <c:v>25082</c:v>
                </c:pt>
                <c:pt idx="825">
                  <c:v>25112</c:v>
                </c:pt>
                <c:pt idx="826">
                  <c:v>25143</c:v>
                </c:pt>
                <c:pt idx="827">
                  <c:v>25173</c:v>
                </c:pt>
                <c:pt idx="828">
                  <c:v>25204</c:v>
                </c:pt>
                <c:pt idx="829">
                  <c:v>25235</c:v>
                </c:pt>
                <c:pt idx="830">
                  <c:v>25263</c:v>
                </c:pt>
                <c:pt idx="831">
                  <c:v>25294</c:v>
                </c:pt>
                <c:pt idx="832">
                  <c:v>25324</c:v>
                </c:pt>
                <c:pt idx="833">
                  <c:v>25355</c:v>
                </c:pt>
                <c:pt idx="834">
                  <c:v>25385</c:v>
                </c:pt>
                <c:pt idx="835">
                  <c:v>25416</c:v>
                </c:pt>
                <c:pt idx="836">
                  <c:v>25447</c:v>
                </c:pt>
                <c:pt idx="837">
                  <c:v>25477</c:v>
                </c:pt>
                <c:pt idx="838">
                  <c:v>25508</c:v>
                </c:pt>
                <c:pt idx="839">
                  <c:v>25538</c:v>
                </c:pt>
                <c:pt idx="840">
                  <c:v>25569</c:v>
                </c:pt>
                <c:pt idx="841">
                  <c:v>25600</c:v>
                </c:pt>
                <c:pt idx="842">
                  <c:v>25628</c:v>
                </c:pt>
                <c:pt idx="843">
                  <c:v>25659</c:v>
                </c:pt>
                <c:pt idx="844">
                  <c:v>25689</c:v>
                </c:pt>
                <c:pt idx="845">
                  <c:v>25720</c:v>
                </c:pt>
                <c:pt idx="846">
                  <c:v>25750</c:v>
                </c:pt>
                <c:pt idx="847">
                  <c:v>25781</c:v>
                </c:pt>
                <c:pt idx="848">
                  <c:v>25812</c:v>
                </c:pt>
                <c:pt idx="849">
                  <c:v>25842</c:v>
                </c:pt>
                <c:pt idx="850">
                  <c:v>25873</c:v>
                </c:pt>
                <c:pt idx="851">
                  <c:v>25903</c:v>
                </c:pt>
                <c:pt idx="852">
                  <c:v>25934</c:v>
                </c:pt>
                <c:pt idx="853">
                  <c:v>25965</c:v>
                </c:pt>
                <c:pt idx="854">
                  <c:v>25993</c:v>
                </c:pt>
                <c:pt idx="855">
                  <c:v>26024</c:v>
                </c:pt>
                <c:pt idx="856">
                  <c:v>26054</c:v>
                </c:pt>
                <c:pt idx="857">
                  <c:v>26085</c:v>
                </c:pt>
                <c:pt idx="858">
                  <c:v>26115</c:v>
                </c:pt>
                <c:pt idx="859">
                  <c:v>26146</c:v>
                </c:pt>
                <c:pt idx="860">
                  <c:v>26177</c:v>
                </c:pt>
                <c:pt idx="861">
                  <c:v>26207</c:v>
                </c:pt>
                <c:pt idx="862">
                  <c:v>26238</c:v>
                </c:pt>
                <c:pt idx="863">
                  <c:v>26268</c:v>
                </c:pt>
                <c:pt idx="864">
                  <c:v>26299</c:v>
                </c:pt>
                <c:pt idx="865">
                  <c:v>26330</c:v>
                </c:pt>
                <c:pt idx="866">
                  <c:v>26359</c:v>
                </c:pt>
                <c:pt idx="867">
                  <c:v>26390</c:v>
                </c:pt>
                <c:pt idx="868">
                  <c:v>26420</c:v>
                </c:pt>
                <c:pt idx="869">
                  <c:v>26451</c:v>
                </c:pt>
                <c:pt idx="870">
                  <c:v>26481</c:v>
                </c:pt>
                <c:pt idx="871">
                  <c:v>26512</c:v>
                </c:pt>
                <c:pt idx="872">
                  <c:v>26543</c:v>
                </c:pt>
                <c:pt idx="873">
                  <c:v>26573</c:v>
                </c:pt>
                <c:pt idx="874">
                  <c:v>26604</c:v>
                </c:pt>
                <c:pt idx="875">
                  <c:v>26634</c:v>
                </c:pt>
                <c:pt idx="876">
                  <c:v>26665</c:v>
                </c:pt>
                <c:pt idx="877">
                  <c:v>26696</c:v>
                </c:pt>
                <c:pt idx="878">
                  <c:v>26724</c:v>
                </c:pt>
                <c:pt idx="879">
                  <c:v>26755</c:v>
                </c:pt>
                <c:pt idx="880">
                  <c:v>26785</c:v>
                </c:pt>
                <c:pt idx="881">
                  <c:v>26816</c:v>
                </c:pt>
                <c:pt idx="882">
                  <c:v>26846</c:v>
                </c:pt>
                <c:pt idx="883">
                  <c:v>26877</c:v>
                </c:pt>
                <c:pt idx="884">
                  <c:v>26908</c:v>
                </c:pt>
                <c:pt idx="885">
                  <c:v>26938</c:v>
                </c:pt>
                <c:pt idx="886">
                  <c:v>26969</c:v>
                </c:pt>
                <c:pt idx="887">
                  <c:v>26999</c:v>
                </c:pt>
                <c:pt idx="888">
                  <c:v>27030</c:v>
                </c:pt>
                <c:pt idx="889">
                  <c:v>27061</c:v>
                </c:pt>
                <c:pt idx="890">
                  <c:v>27089</c:v>
                </c:pt>
                <c:pt idx="891">
                  <c:v>27120</c:v>
                </c:pt>
                <c:pt idx="892">
                  <c:v>27150</c:v>
                </c:pt>
                <c:pt idx="893">
                  <c:v>27181</c:v>
                </c:pt>
                <c:pt idx="894">
                  <c:v>27211</c:v>
                </c:pt>
                <c:pt idx="895">
                  <c:v>27242</c:v>
                </c:pt>
                <c:pt idx="896">
                  <c:v>27273</c:v>
                </c:pt>
                <c:pt idx="897">
                  <c:v>27303</c:v>
                </c:pt>
                <c:pt idx="898">
                  <c:v>27334</c:v>
                </c:pt>
                <c:pt idx="899">
                  <c:v>27364</c:v>
                </c:pt>
                <c:pt idx="900">
                  <c:v>27395</c:v>
                </c:pt>
                <c:pt idx="901">
                  <c:v>27426</c:v>
                </c:pt>
                <c:pt idx="902">
                  <c:v>27454</c:v>
                </c:pt>
                <c:pt idx="903">
                  <c:v>27485</c:v>
                </c:pt>
                <c:pt idx="904">
                  <c:v>27515</c:v>
                </c:pt>
                <c:pt idx="905">
                  <c:v>27546</c:v>
                </c:pt>
                <c:pt idx="906">
                  <c:v>27576</c:v>
                </c:pt>
                <c:pt idx="907">
                  <c:v>27607</c:v>
                </c:pt>
                <c:pt idx="908">
                  <c:v>27638</c:v>
                </c:pt>
                <c:pt idx="909">
                  <c:v>27668</c:v>
                </c:pt>
                <c:pt idx="910">
                  <c:v>27699</c:v>
                </c:pt>
                <c:pt idx="911">
                  <c:v>27729</c:v>
                </c:pt>
                <c:pt idx="912">
                  <c:v>27760</c:v>
                </c:pt>
                <c:pt idx="913">
                  <c:v>27791</c:v>
                </c:pt>
                <c:pt idx="914">
                  <c:v>27820</c:v>
                </c:pt>
                <c:pt idx="915">
                  <c:v>27851</c:v>
                </c:pt>
                <c:pt idx="916">
                  <c:v>27881</c:v>
                </c:pt>
                <c:pt idx="917">
                  <c:v>27912</c:v>
                </c:pt>
                <c:pt idx="918">
                  <c:v>27942</c:v>
                </c:pt>
                <c:pt idx="919">
                  <c:v>27973</c:v>
                </c:pt>
                <c:pt idx="920">
                  <c:v>28004</c:v>
                </c:pt>
                <c:pt idx="921">
                  <c:v>28034</c:v>
                </c:pt>
                <c:pt idx="922">
                  <c:v>28065</c:v>
                </c:pt>
                <c:pt idx="923">
                  <c:v>28095</c:v>
                </c:pt>
                <c:pt idx="924">
                  <c:v>28126</c:v>
                </c:pt>
                <c:pt idx="925">
                  <c:v>28157</c:v>
                </c:pt>
                <c:pt idx="926">
                  <c:v>28185</c:v>
                </c:pt>
                <c:pt idx="927">
                  <c:v>28216</c:v>
                </c:pt>
                <c:pt idx="928">
                  <c:v>28246</c:v>
                </c:pt>
                <c:pt idx="929">
                  <c:v>28277</c:v>
                </c:pt>
                <c:pt idx="930">
                  <c:v>28307</c:v>
                </c:pt>
                <c:pt idx="931">
                  <c:v>28338</c:v>
                </c:pt>
                <c:pt idx="932">
                  <c:v>28369</c:v>
                </c:pt>
                <c:pt idx="933">
                  <c:v>28399</c:v>
                </c:pt>
                <c:pt idx="934">
                  <c:v>28430</c:v>
                </c:pt>
                <c:pt idx="935">
                  <c:v>28460</c:v>
                </c:pt>
                <c:pt idx="936">
                  <c:v>28491</c:v>
                </c:pt>
                <c:pt idx="937">
                  <c:v>28522</c:v>
                </c:pt>
                <c:pt idx="938">
                  <c:v>28550</c:v>
                </c:pt>
                <c:pt idx="939">
                  <c:v>28581</c:v>
                </c:pt>
                <c:pt idx="940">
                  <c:v>28611</c:v>
                </c:pt>
                <c:pt idx="941">
                  <c:v>28642</c:v>
                </c:pt>
                <c:pt idx="942">
                  <c:v>28672</c:v>
                </c:pt>
                <c:pt idx="943">
                  <c:v>28703</c:v>
                </c:pt>
                <c:pt idx="944">
                  <c:v>28734</c:v>
                </c:pt>
                <c:pt idx="945">
                  <c:v>28764</c:v>
                </c:pt>
                <c:pt idx="946">
                  <c:v>28795</c:v>
                </c:pt>
                <c:pt idx="947">
                  <c:v>28825</c:v>
                </c:pt>
                <c:pt idx="948">
                  <c:v>28856</c:v>
                </c:pt>
                <c:pt idx="949">
                  <c:v>28887</c:v>
                </c:pt>
                <c:pt idx="950">
                  <c:v>28915</c:v>
                </c:pt>
                <c:pt idx="951">
                  <c:v>28946</c:v>
                </c:pt>
                <c:pt idx="952">
                  <c:v>28976</c:v>
                </c:pt>
                <c:pt idx="953">
                  <c:v>29007</c:v>
                </c:pt>
                <c:pt idx="954">
                  <c:v>29037</c:v>
                </c:pt>
                <c:pt idx="955">
                  <c:v>29068</c:v>
                </c:pt>
                <c:pt idx="956">
                  <c:v>29099</c:v>
                </c:pt>
                <c:pt idx="957">
                  <c:v>29129</c:v>
                </c:pt>
                <c:pt idx="958">
                  <c:v>29160</c:v>
                </c:pt>
                <c:pt idx="959">
                  <c:v>29190</c:v>
                </c:pt>
                <c:pt idx="960">
                  <c:v>29221</c:v>
                </c:pt>
                <c:pt idx="961">
                  <c:v>29252</c:v>
                </c:pt>
                <c:pt idx="962">
                  <c:v>29281</c:v>
                </c:pt>
                <c:pt idx="963">
                  <c:v>29312</c:v>
                </c:pt>
                <c:pt idx="964">
                  <c:v>29342</c:v>
                </c:pt>
                <c:pt idx="965">
                  <c:v>29373</c:v>
                </c:pt>
                <c:pt idx="966">
                  <c:v>29403</c:v>
                </c:pt>
                <c:pt idx="967">
                  <c:v>29434</c:v>
                </c:pt>
                <c:pt idx="968">
                  <c:v>29465</c:v>
                </c:pt>
                <c:pt idx="969">
                  <c:v>29495</c:v>
                </c:pt>
                <c:pt idx="970">
                  <c:v>29526</c:v>
                </c:pt>
                <c:pt idx="971">
                  <c:v>29556</c:v>
                </c:pt>
                <c:pt idx="972">
                  <c:v>29587</c:v>
                </c:pt>
                <c:pt idx="973">
                  <c:v>29618</c:v>
                </c:pt>
                <c:pt idx="974">
                  <c:v>29646</c:v>
                </c:pt>
                <c:pt idx="975">
                  <c:v>29677</c:v>
                </c:pt>
                <c:pt idx="976">
                  <c:v>29707</c:v>
                </c:pt>
                <c:pt idx="977">
                  <c:v>29738</c:v>
                </c:pt>
                <c:pt idx="978">
                  <c:v>29768</c:v>
                </c:pt>
                <c:pt idx="979">
                  <c:v>29799</c:v>
                </c:pt>
                <c:pt idx="980">
                  <c:v>29830</c:v>
                </c:pt>
                <c:pt idx="981">
                  <c:v>29860</c:v>
                </c:pt>
                <c:pt idx="982">
                  <c:v>29891</c:v>
                </c:pt>
                <c:pt idx="983">
                  <c:v>29921</c:v>
                </c:pt>
                <c:pt idx="984">
                  <c:v>29952</c:v>
                </c:pt>
                <c:pt idx="985">
                  <c:v>29983</c:v>
                </c:pt>
                <c:pt idx="986">
                  <c:v>30011</c:v>
                </c:pt>
                <c:pt idx="987">
                  <c:v>30042</c:v>
                </c:pt>
                <c:pt idx="988">
                  <c:v>30072</c:v>
                </c:pt>
                <c:pt idx="989">
                  <c:v>30103</c:v>
                </c:pt>
                <c:pt idx="990">
                  <c:v>30133</c:v>
                </c:pt>
                <c:pt idx="991">
                  <c:v>30164</c:v>
                </c:pt>
                <c:pt idx="992">
                  <c:v>30195</c:v>
                </c:pt>
                <c:pt idx="993">
                  <c:v>30225</c:v>
                </c:pt>
                <c:pt idx="994">
                  <c:v>30256</c:v>
                </c:pt>
                <c:pt idx="995">
                  <c:v>30286</c:v>
                </c:pt>
                <c:pt idx="996">
                  <c:v>30317</c:v>
                </c:pt>
                <c:pt idx="997">
                  <c:v>30348</c:v>
                </c:pt>
                <c:pt idx="998">
                  <c:v>30376</c:v>
                </c:pt>
                <c:pt idx="999">
                  <c:v>30407</c:v>
                </c:pt>
                <c:pt idx="1000">
                  <c:v>30437</c:v>
                </c:pt>
                <c:pt idx="1001">
                  <c:v>30468</c:v>
                </c:pt>
                <c:pt idx="1002">
                  <c:v>30498</c:v>
                </c:pt>
                <c:pt idx="1003">
                  <c:v>30529</c:v>
                </c:pt>
                <c:pt idx="1004">
                  <c:v>30560</c:v>
                </c:pt>
                <c:pt idx="1005">
                  <c:v>30590</c:v>
                </c:pt>
                <c:pt idx="1006">
                  <c:v>30621</c:v>
                </c:pt>
                <c:pt idx="1007">
                  <c:v>30651</c:v>
                </c:pt>
                <c:pt idx="1008">
                  <c:v>30682</c:v>
                </c:pt>
                <c:pt idx="1009">
                  <c:v>30713</c:v>
                </c:pt>
                <c:pt idx="1010">
                  <c:v>30742</c:v>
                </c:pt>
                <c:pt idx="1011">
                  <c:v>30773</c:v>
                </c:pt>
                <c:pt idx="1012">
                  <c:v>30803</c:v>
                </c:pt>
                <c:pt idx="1013">
                  <c:v>30834</c:v>
                </c:pt>
                <c:pt idx="1014">
                  <c:v>30864</c:v>
                </c:pt>
                <c:pt idx="1015">
                  <c:v>30895</c:v>
                </c:pt>
                <c:pt idx="1016">
                  <c:v>30926</c:v>
                </c:pt>
                <c:pt idx="1017">
                  <c:v>30956</c:v>
                </c:pt>
                <c:pt idx="1018">
                  <c:v>30987</c:v>
                </c:pt>
                <c:pt idx="1019">
                  <c:v>31017</c:v>
                </c:pt>
                <c:pt idx="1020">
                  <c:v>31048</c:v>
                </c:pt>
                <c:pt idx="1021">
                  <c:v>31079</c:v>
                </c:pt>
                <c:pt idx="1022">
                  <c:v>31107</c:v>
                </c:pt>
                <c:pt idx="1023">
                  <c:v>31138</c:v>
                </c:pt>
                <c:pt idx="1024">
                  <c:v>31168</c:v>
                </c:pt>
                <c:pt idx="1025">
                  <c:v>31199</c:v>
                </c:pt>
                <c:pt idx="1026">
                  <c:v>31229</c:v>
                </c:pt>
                <c:pt idx="1027">
                  <c:v>31260</c:v>
                </c:pt>
                <c:pt idx="1028">
                  <c:v>31291</c:v>
                </c:pt>
                <c:pt idx="1029">
                  <c:v>31321</c:v>
                </c:pt>
                <c:pt idx="1030">
                  <c:v>31352</c:v>
                </c:pt>
                <c:pt idx="1031">
                  <c:v>31382</c:v>
                </c:pt>
                <c:pt idx="1032">
                  <c:v>31413</c:v>
                </c:pt>
                <c:pt idx="1033">
                  <c:v>31444</c:v>
                </c:pt>
                <c:pt idx="1034">
                  <c:v>31472</c:v>
                </c:pt>
                <c:pt idx="1035">
                  <c:v>31503</c:v>
                </c:pt>
                <c:pt idx="1036">
                  <c:v>31533</c:v>
                </c:pt>
                <c:pt idx="1037">
                  <c:v>31564</c:v>
                </c:pt>
                <c:pt idx="1038">
                  <c:v>31594</c:v>
                </c:pt>
                <c:pt idx="1039">
                  <c:v>31625</c:v>
                </c:pt>
                <c:pt idx="1040">
                  <c:v>31656</c:v>
                </c:pt>
                <c:pt idx="1041">
                  <c:v>31686</c:v>
                </c:pt>
                <c:pt idx="1042">
                  <c:v>31717</c:v>
                </c:pt>
                <c:pt idx="1043">
                  <c:v>31747</c:v>
                </c:pt>
                <c:pt idx="1044">
                  <c:v>31778</c:v>
                </c:pt>
                <c:pt idx="1045">
                  <c:v>31809</c:v>
                </c:pt>
                <c:pt idx="1046">
                  <c:v>31837</c:v>
                </c:pt>
                <c:pt idx="1047">
                  <c:v>31868</c:v>
                </c:pt>
                <c:pt idx="1048">
                  <c:v>31898</c:v>
                </c:pt>
                <c:pt idx="1049">
                  <c:v>31929</c:v>
                </c:pt>
                <c:pt idx="1050">
                  <c:v>31959</c:v>
                </c:pt>
                <c:pt idx="1051">
                  <c:v>31990</c:v>
                </c:pt>
                <c:pt idx="1052">
                  <c:v>32021</c:v>
                </c:pt>
                <c:pt idx="1053">
                  <c:v>32051</c:v>
                </c:pt>
                <c:pt idx="1054">
                  <c:v>32082</c:v>
                </c:pt>
                <c:pt idx="1055">
                  <c:v>32112</c:v>
                </c:pt>
                <c:pt idx="1056">
                  <c:v>32143</c:v>
                </c:pt>
                <c:pt idx="1057">
                  <c:v>32174</c:v>
                </c:pt>
                <c:pt idx="1058">
                  <c:v>32203</c:v>
                </c:pt>
                <c:pt idx="1059">
                  <c:v>32234</c:v>
                </c:pt>
                <c:pt idx="1060">
                  <c:v>32264</c:v>
                </c:pt>
                <c:pt idx="1061">
                  <c:v>32295</c:v>
                </c:pt>
                <c:pt idx="1062">
                  <c:v>32325</c:v>
                </c:pt>
                <c:pt idx="1063">
                  <c:v>32356</c:v>
                </c:pt>
                <c:pt idx="1064">
                  <c:v>32387</c:v>
                </c:pt>
                <c:pt idx="1065">
                  <c:v>32417</c:v>
                </c:pt>
                <c:pt idx="1066">
                  <c:v>32448</c:v>
                </c:pt>
                <c:pt idx="1067">
                  <c:v>32478</c:v>
                </c:pt>
                <c:pt idx="1068">
                  <c:v>32509</c:v>
                </c:pt>
                <c:pt idx="1069">
                  <c:v>32540</c:v>
                </c:pt>
                <c:pt idx="1070">
                  <c:v>32568</c:v>
                </c:pt>
                <c:pt idx="1071">
                  <c:v>32599</c:v>
                </c:pt>
                <c:pt idx="1072">
                  <c:v>32629</c:v>
                </c:pt>
                <c:pt idx="1073">
                  <c:v>32660</c:v>
                </c:pt>
                <c:pt idx="1074">
                  <c:v>32690</c:v>
                </c:pt>
                <c:pt idx="1075">
                  <c:v>32721</c:v>
                </c:pt>
                <c:pt idx="1076">
                  <c:v>32752</c:v>
                </c:pt>
                <c:pt idx="1077">
                  <c:v>32782</c:v>
                </c:pt>
                <c:pt idx="1078">
                  <c:v>32813</c:v>
                </c:pt>
                <c:pt idx="1079">
                  <c:v>32843</c:v>
                </c:pt>
                <c:pt idx="1080">
                  <c:v>32874</c:v>
                </c:pt>
                <c:pt idx="1081">
                  <c:v>32905</c:v>
                </c:pt>
                <c:pt idx="1082">
                  <c:v>32933</c:v>
                </c:pt>
                <c:pt idx="1083">
                  <c:v>32964</c:v>
                </c:pt>
                <c:pt idx="1084">
                  <c:v>32994</c:v>
                </c:pt>
                <c:pt idx="1085">
                  <c:v>33025</c:v>
                </c:pt>
                <c:pt idx="1086">
                  <c:v>33055</c:v>
                </c:pt>
                <c:pt idx="1087">
                  <c:v>33086</c:v>
                </c:pt>
                <c:pt idx="1088">
                  <c:v>33117</c:v>
                </c:pt>
                <c:pt idx="1089">
                  <c:v>33147</c:v>
                </c:pt>
                <c:pt idx="1090">
                  <c:v>33178</c:v>
                </c:pt>
                <c:pt idx="1091">
                  <c:v>33208</c:v>
                </c:pt>
                <c:pt idx="1092">
                  <c:v>33239</c:v>
                </c:pt>
                <c:pt idx="1093">
                  <c:v>33270</c:v>
                </c:pt>
                <c:pt idx="1094">
                  <c:v>33298</c:v>
                </c:pt>
                <c:pt idx="1095">
                  <c:v>33329</c:v>
                </c:pt>
                <c:pt idx="1096">
                  <c:v>33359</c:v>
                </c:pt>
                <c:pt idx="1097">
                  <c:v>33390</c:v>
                </c:pt>
                <c:pt idx="1098">
                  <c:v>33420</c:v>
                </c:pt>
                <c:pt idx="1099">
                  <c:v>33451</c:v>
                </c:pt>
                <c:pt idx="1100">
                  <c:v>33482</c:v>
                </c:pt>
                <c:pt idx="1101">
                  <c:v>33512</c:v>
                </c:pt>
                <c:pt idx="1102">
                  <c:v>33543</c:v>
                </c:pt>
                <c:pt idx="1103">
                  <c:v>33573</c:v>
                </c:pt>
                <c:pt idx="1104">
                  <c:v>33604</c:v>
                </c:pt>
                <c:pt idx="1105">
                  <c:v>33635</c:v>
                </c:pt>
                <c:pt idx="1106">
                  <c:v>33664</c:v>
                </c:pt>
                <c:pt idx="1107">
                  <c:v>33695</c:v>
                </c:pt>
                <c:pt idx="1108">
                  <c:v>33725</c:v>
                </c:pt>
                <c:pt idx="1109">
                  <c:v>33756</c:v>
                </c:pt>
                <c:pt idx="1110">
                  <c:v>33786</c:v>
                </c:pt>
                <c:pt idx="1111">
                  <c:v>33817</c:v>
                </c:pt>
                <c:pt idx="1112">
                  <c:v>33848</c:v>
                </c:pt>
                <c:pt idx="1113">
                  <c:v>33878</c:v>
                </c:pt>
                <c:pt idx="1114">
                  <c:v>33909</c:v>
                </c:pt>
                <c:pt idx="1115">
                  <c:v>33939</c:v>
                </c:pt>
                <c:pt idx="1116">
                  <c:v>33970</c:v>
                </c:pt>
                <c:pt idx="1117">
                  <c:v>34001</c:v>
                </c:pt>
                <c:pt idx="1118">
                  <c:v>34029</c:v>
                </c:pt>
                <c:pt idx="1119">
                  <c:v>34060</c:v>
                </c:pt>
                <c:pt idx="1120">
                  <c:v>34090</c:v>
                </c:pt>
                <c:pt idx="1121">
                  <c:v>34121</c:v>
                </c:pt>
                <c:pt idx="1122">
                  <c:v>34151</c:v>
                </c:pt>
                <c:pt idx="1123">
                  <c:v>34182</c:v>
                </c:pt>
                <c:pt idx="1124">
                  <c:v>34213</c:v>
                </c:pt>
                <c:pt idx="1125">
                  <c:v>34243</c:v>
                </c:pt>
                <c:pt idx="1126">
                  <c:v>34274</c:v>
                </c:pt>
                <c:pt idx="1127">
                  <c:v>34304</c:v>
                </c:pt>
                <c:pt idx="1128">
                  <c:v>34335</c:v>
                </c:pt>
                <c:pt idx="1129">
                  <c:v>34366</c:v>
                </c:pt>
                <c:pt idx="1130">
                  <c:v>34394</c:v>
                </c:pt>
                <c:pt idx="1131">
                  <c:v>34425</c:v>
                </c:pt>
                <c:pt idx="1132">
                  <c:v>34455</c:v>
                </c:pt>
                <c:pt idx="1133">
                  <c:v>34486</c:v>
                </c:pt>
                <c:pt idx="1134">
                  <c:v>34516</c:v>
                </c:pt>
                <c:pt idx="1135">
                  <c:v>34547</c:v>
                </c:pt>
                <c:pt idx="1136">
                  <c:v>34578</c:v>
                </c:pt>
                <c:pt idx="1137">
                  <c:v>34608</c:v>
                </c:pt>
                <c:pt idx="1138">
                  <c:v>34639</c:v>
                </c:pt>
                <c:pt idx="1139">
                  <c:v>34669</c:v>
                </c:pt>
                <c:pt idx="1140">
                  <c:v>34700</c:v>
                </c:pt>
                <c:pt idx="1141">
                  <c:v>34731</c:v>
                </c:pt>
                <c:pt idx="1142">
                  <c:v>34759</c:v>
                </c:pt>
                <c:pt idx="1143">
                  <c:v>34790</c:v>
                </c:pt>
                <c:pt idx="1144">
                  <c:v>34820</c:v>
                </c:pt>
                <c:pt idx="1145">
                  <c:v>34851</c:v>
                </c:pt>
                <c:pt idx="1146">
                  <c:v>34881</c:v>
                </c:pt>
                <c:pt idx="1147">
                  <c:v>34912</c:v>
                </c:pt>
                <c:pt idx="1148">
                  <c:v>34943</c:v>
                </c:pt>
                <c:pt idx="1149">
                  <c:v>34973</c:v>
                </c:pt>
                <c:pt idx="1150">
                  <c:v>35004</c:v>
                </c:pt>
                <c:pt idx="1151">
                  <c:v>35034</c:v>
                </c:pt>
                <c:pt idx="1152">
                  <c:v>35065</c:v>
                </c:pt>
                <c:pt idx="1153">
                  <c:v>35096</c:v>
                </c:pt>
                <c:pt idx="1154">
                  <c:v>35125</c:v>
                </c:pt>
                <c:pt idx="1155">
                  <c:v>35156</c:v>
                </c:pt>
                <c:pt idx="1156">
                  <c:v>35186</c:v>
                </c:pt>
                <c:pt idx="1157">
                  <c:v>35217</c:v>
                </c:pt>
                <c:pt idx="1158">
                  <c:v>35247</c:v>
                </c:pt>
                <c:pt idx="1159">
                  <c:v>35278</c:v>
                </c:pt>
                <c:pt idx="1160">
                  <c:v>35309</c:v>
                </c:pt>
                <c:pt idx="1161">
                  <c:v>35339</c:v>
                </c:pt>
                <c:pt idx="1162">
                  <c:v>35370</c:v>
                </c:pt>
                <c:pt idx="1163">
                  <c:v>35400</c:v>
                </c:pt>
                <c:pt idx="1164">
                  <c:v>35431</c:v>
                </c:pt>
                <c:pt idx="1165">
                  <c:v>35462</c:v>
                </c:pt>
                <c:pt idx="1166">
                  <c:v>35490</c:v>
                </c:pt>
                <c:pt idx="1167">
                  <c:v>35521</c:v>
                </c:pt>
                <c:pt idx="1168">
                  <c:v>35551</c:v>
                </c:pt>
                <c:pt idx="1169">
                  <c:v>35582</c:v>
                </c:pt>
                <c:pt idx="1170">
                  <c:v>35612</c:v>
                </c:pt>
                <c:pt idx="1171">
                  <c:v>35643</c:v>
                </c:pt>
                <c:pt idx="1172">
                  <c:v>35674</c:v>
                </c:pt>
                <c:pt idx="1173">
                  <c:v>35704</c:v>
                </c:pt>
                <c:pt idx="1174">
                  <c:v>35735</c:v>
                </c:pt>
                <c:pt idx="1175">
                  <c:v>35765</c:v>
                </c:pt>
                <c:pt idx="1176">
                  <c:v>35796</c:v>
                </c:pt>
                <c:pt idx="1177">
                  <c:v>35827</c:v>
                </c:pt>
                <c:pt idx="1178">
                  <c:v>35855</c:v>
                </c:pt>
                <c:pt idx="1179">
                  <c:v>35886</c:v>
                </c:pt>
                <c:pt idx="1180">
                  <c:v>35916</c:v>
                </c:pt>
                <c:pt idx="1181">
                  <c:v>35947</c:v>
                </c:pt>
                <c:pt idx="1182">
                  <c:v>35977</c:v>
                </c:pt>
                <c:pt idx="1183">
                  <c:v>36008</c:v>
                </c:pt>
                <c:pt idx="1184">
                  <c:v>36039</c:v>
                </c:pt>
                <c:pt idx="1185">
                  <c:v>36069</c:v>
                </c:pt>
                <c:pt idx="1186">
                  <c:v>36100</c:v>
                </c:pt>
                <c:pt idx="1187">
                  <c:v>36130</c:v>
                </c:pt>
                <c:pt idx="1188">
                  <c:v>36161</c:v>
                </c:pt>
                <c:pt idx="1189">
                  <c:v>36192</c:v>
                </c:pt>
                <c:pt idx="1190">
                  <c:v>36220</c:v>
                </c:pt>
                <c:pt idx="1191">
                  <c:v>36251</c:v>
                </c:pt>
                <c:pt idx="1192">
                  <c:v>36281</c:v>
                </c:pt>
                <c:pt idx="1193">
                  <c:v>36312</c:v>
                </c:pt>
                <c:pt idx="1194">
                  <c:v>36342</c:v>
                </c:pt>
                <c:pt idx="1195">
                  <c:v>36373</c:v>
                </c:pt>
                <c:pt idx="1196">
                  <c:v>36404</c:v>
                </c:pt>
                <c:pt idx="1197">
                  <c:v>36434</c:v>
                </c:pt>
                <c:pt idx="1198">
                  <c:v>36465</c:v>
                </c:pt>
                <c:pt idx="1199">
                  <c:v>36495</c:v>
                </c:pt>
                <c:pt idx="1200">
                  <c:v>36526</c:v>
                </c:pt>
                <c:pt idx="1201">
                  <c:v>36557</c:v>
                </c:pt>
                <c:pt idx="1202">
                  <c:v>36586</c:v>
                </c:pt>
                <c:pt idx="1203">
                  <c:v>36617</c:v>
                </c:pt>
                <c:pt idx="1204">
                  <c:v>36647</c:v>
                </c:pt>
                <c:pt idx="1205">
                  <c:v>36678</c:v>
                </c:pt>
                <c:pt idx="1206">
                  <c:v>36708</c:v>
                </c:pt>
                <c:pt idx="1207">
                  <c:v>36739</c:v>
                </c:pt>
                <c:pt idx="1208">
                  <c:v>36770</c:v>
                </c:pt>
                <c:pt idx="1209">
                  <c:v>36800</c:v>
                </c:pt>
                <c:pt idx="1210">
                  <c:v>36831</c:v>
                </c:pt>
                <c:pt idx="1211">
                  <c:v>36861</c:v>
                </c:pt>
                <c:pt idx="1212">
                  <c:v>36892</c:v>
                </c:pt>
                <c:pt idx="1213">
                  <c:v>36923</c:v>
                </c:pt>
                <c:pt idx="1214">
                  <c:v>36951</c:v>
                </c:pt>
                <c:pt idx="1215">
                  <c:v>36982</c:v>
                </c:pt>
                <c:pt idx="1216">
                  <c:v>37012</c:v>
                </c:pt>
                <c:pt idx="1217">
                  <c:v>37043</c:v>
                </c:pt>
                <c:pt idx="1218">
                  <c:v>37073</c:v>
                </c:pt>
                <c:pt idx="1219">
                  <c:v>37104</c:v>
                </c:pt>
                <c:pt idx="1220">
                  <c:v>37135</c:v>
                </c:pt>
                <c:pt idx="1221">
                  <c:v>37165</c:v>
                </c:pt>
                <c:pt idx="1222">
                  <c:v>37196</c:v>
                </c:pt>
                <c:pt idx="1223">
                  <c:v>37226</c:v>
                </c:pt>
                <c:pt idx="1224">
                  <c:v>37257</c:v>
                </c:pt>
                <c:pt idx="1225">
                  <c:v>37288</c:v>
                </c:pt>
                <c:pt idx="1226">
                  <c:v>37316</c:v>
                </c:pt>
                <c:pt idx="1227">
                  <c:v>37347</c:v>
                </c:pt>
                <c:pt idx="1228">
                  <c:v>37377</c:v>
                </c:pt>
                <c:pt idx="1229">
                  <c:v>37408</c:v>
                </c:pt>
                <c:pt idx="1230">
                  <c:v>37438</c:v>
                </c:pt>
                <c:pt idx="1231">
                  <c:v>37469</c:v>
                </c:pt>
                <c:pt idx="1232">
                  <c:v>37500</c:v>
                </c:pt>
                <c:pt idx="1233">
                  <c:v>37530</c:v>
                </c:pt>
                <c:pt idx="1234">
                  <c:v>37561</c:v>
                </c:pt>
                <c:pt idx="1235">
                  <c:v>37591</c:v>
                </c:pt>
                <c:pt idx="1236">
                  <c:v>37622</c:v>
                </c:pt>
                <c:pt idx="1237">
                  <c:v>37653</c:v>
                </c:pt>
                <c:pt idx="1238">
                  <c:v>37681</c:v>
                </c:pt>
                <c:pt idx="1239">
                  <c:v>37712</c:v>
                </c:pt>
                <c:pt idx="1240">
                  <c:v>37742</c:v>
                </c:pt>
                <c:pt idx="1241">
                  <c:v>37773</c:v>
                </c:pt>
                <c:pt idx="1242">
                  <c:v>37803</c:v>
                </c:pt>
                <c:pt idx="1243">
                  <c:v>37834</c:v>
                </c:pt>
                <c:pt idx="1244">
                  <c:v>37865</c:v>
                </c:pt>
                <c:pt idx="1245">
                  <c:v>37895</c:v>
                </c:pt>
                <c:pt idx="1246">
                  <c:v>37926</c:v>
                </c:pt>
                <c:pt idx="1247">
                  <c:v>37956</c:v>
                </c:pt>
                <c:pt idx="1248">
                  <c:v>37987</c:v>
                </c:pt>
                <c:pt idx="1249">
                  <c:v>38018</c:v>
                </c:pt>
                <c:pt idx="1250">
                  <c:v>38047</c:v>
                </c:pt>
                <c:pt idx="1251">
                  <c:v>38078</c:v>
                </c:pt>
                <c:pt idx="1252">
                  <c:v>38108</c:v>
                </c:pt>
                <c:pt idx="1253">
                  <c:v>38139</c:v>
                </c:pt>
                <c:pt idx="1254">
                  <c:v>38169</c:v>
                </c:pt>
                <c:pt idx="1255">
                  <c:v>38200</c:v>
                </c:pt>
                <c:pt idx="1256">
                  <c:v>38231</c:v>
                </c:pt>
                <c:pt idx="1257">
                  <c:v>38261</c:v>
                </c:pt>
                <c:pt idx="1258">
                  <c:v>38292</c:v>
                </c:pt>
                <c:pt idx="1259">
                  <c:v>38322</c:v>
                </c:pt>
                <c:pt idx="1260">
                  <c:v>38353</c:v>
                </c:pt>
                <c:pt idx="1261">
                  <c:v>38384</c:v>
                </c:pt>
                <c:pt idx="1262">
                  <c:v>38412</c:v>
                </c:pt>
                <c:pt idx="1263">
                  <c:v>38443</c:v>
                </c:pt>
                <c:pt idx="1264">
                  <c:v>38473</c:v>
                </c:pt>
                <c:pt idx="1265">
                  <c:v>38504</c:v>
                </c:pt>
                <c:pt idx="1266">
                  <c:v>38534</c:v>
                </c:pt>
                <c:pt idx="1267">
                  <c:v>38565</c:v>
                </c:pt>
                <c:pt idx="1268">
                  <c:v>38596</c:v>
                </c:pt>
                <c:pt idx="1269">
                  <c:v>38626</c:v>
                </c:pt>
                <c:pt idx="1270">
                  <c:v>38657</c:v>
                </c:pt>
                <c:pt idx="1271">
                  <c:v>38687</c:v>
                </c:pt>
                <c:pt idx="1272">
                  <c:v>38718</c:v>
                </c:pt>
                <c:pt idx="1273">
                  <c:v>38749</c:v>
                </c:pt>
                <c:pt idx="1274">
                  <c:v>38777</c:v>
                </c:pt>
                <c:pt idx="1275">
                  <c:v>38808</c:v>
                </c:pt>
                <c:pt idx="1276">
                  <c:v>38838</c:v>
                </c:pt>
                <c:pt idx="1277">
                  <c:v>38869</c:v>
                </c:pt>
                <c:pt idx="1278">
                  <c:v>38899</c:v>
                </c:pt>
                <c:pt idx="1279">
                  <c:v>38930</c:v>
                </c:pt>
                <c:pt idx="1280">
                  <c:v>38961</c:v>
                </c:pt>
                <c:pt idx="1281">
                  <c:v>38991</c:v>
                </c:pt>
                <c:pt idx="1282">
                  <c:v>39022</c:v>
                </c:pt>
                <c:pt idx="1283">
                  <c:v>39052</c:v>
                </c:pt>
                <c:pt idx="1284">
                  <c:v>39083</c:v>
                </c:pt>
                <c:pt idx="1285">
                  <c:v>39114</c:v>
                </c:pt>
                <c:pt idx="1286">
                  <c:v>39142</c:v>
                </c:pt>
                <c:pt idx="1287">
                  <c:v>39173</c:v>
                </c:pt>
                <c:pt idx="1288">
                  <c:v>39203</c:v>
                </c:pt>
                <c:pt idx="1289">
                  <c:v>39234</c:v>
                </c:pt>
                <c:pt idx="1290">
                  <c:v>39264</c:v>
                </c:pt>
                <c:pt idx="1291">
                  <c:v>39295</c:v>
                </c:pt>
                <c:pt idx="1292">
                  <c:v>39326</c:v>
                </c:pt>
                <c:pt idx="1293">
                  <c:v>39356</c:v>
                </c:pt>
                <c:pt idx="1294">
                  <c:v>39387</c:v>
                </c:pt>
                <c:pt idx="1295">
                  <c:v>39417</c:v>
                </c:pt>
                <c:pt idx="1296">
                  <c:v>39448</c:v>
                </c:pt>
                <c:pt idx="1297">
                  <c:v>39479</c:v>
                </c:pt>
                <c:pt idx="1298">
                  <c:v>39508</c:v>
                </c:pt>
                <c:pt idx="1299">
                  <c:v>39539</c:v>
                </c:pt>
                <c:pt idx="1300">
                  <c:v>39569</c:v>
                </c:pt>
                <c:pt idx="1301">
                  <c:v>39600</c:v>
                </c:pt>
                <c:pt idx="1302">
                  <c:v>39630</c:v>
                </c:pt>
                <c:pt idx="1303">
                  <c:v>39661</c:v>
                </c:pt>
                <c:pt idx="1304">
                  <c:v>39692</c:v>
                </c:pt>
                <c:pt idx="1305">
                  <c:v>39722</c:v>
                </c:pt>
                <c:pt idx="1306">
                  <c:v>39753</c:v>
                </c:pt>
                <c:pt idx="1307">
                  <c:v>39783</c:v>
                </c:pt>
                <c:pt idx="1308">
                  <c:v>39814</c:v>
                </c:pt>
                <c:pt idx="1309">
                  <c:v>39845</c:v>
                </c:pt>
                <c:pt idx="1310">
                  <c:v>39873</c:v>
                </c:pt>
                <c:pt idx="1311">
                  <c:v>39904</c:v>
                </c:pt>
                <c:pt idx="1312">
                  <c:v>39934</c:v>
                </c:pt>
                <c:pt idx="1313">
                  <c:v>39965</c:v>
                </c:pt>
                <c:pt idx="1314">
                  <c:v>39995</c:v>
                </c:pt>
                <c:pt idx="1315">
                  <c:v>40026</c:v>
                </c:pt>
                <c:pt idx="1316">
                  <c:v>40057</c:v>
                </c:pt>
                <c:pt idx="1317">
                  <c:v>40087</c:v>
                </c:pt>
                <c:pt idx="1318">
                  <c:v>40118</c:v>
                </c:pt>
                <c:pt idx="1319">
                  <c:v>40148</c:v>
                </c:pt>
              </c:numCache>
            </c:numRef>
          </c:xVal>
          <c:yVal>
            <c:numRef>
              <c:f>'NOAA WLs'!$K$27:$K$1346</c:f>
              <c:numCache>
                <c:formatCode>0.0000</c:formatCode>
                <c:ptCount val="1320"/>
                <c:pt idx="0">
                  <c:v>3.6569553805774277</c:v>
                </c:pt>
                <c:pt idx="1">
                  <c:v>3.6569553805774277</c:v>
                </c:pt>
                <c:pt idx="2">
                  <c:v>3.6569553805774277</c:v>
                </c:pt>
                <c:pt idx="3">
                  <c:v>3.6602362204724406</c:v>
                </c:pt>
                <c:pt idx="4">
                  <c:v>3.6602362204724406</c:v>
                </c:pt>
                <c:pt idx="5">
                  <c:v>3.6602362204724406</c:v>
                </c:pt>
                <c:pt idx="6">
                  <c:v>3.6602362204724406</c:v>
                </c:pt>
                <c:pt idx="7">
                  <c:v>3.6602362204724406</c:v>
                </c:pt>
                <c:pt idx="8">
                  <c:v>3.6602362204724406</c:v>
                </c:pt>
                <c:pt idx="9">
                  <c:v>3.6635170603674538</c:v>
                </c:pt>
                <c:pt idx="10">
                  <c:v>3.6635170603674538</c:v>
                </c:pt>
                <c:pt idx="11">
                  <c:v>3.6635170603674538</c:v>
                </c:pt>
                <c:pt idx="12">
                  <c:v>3.6635170603674538</c:v>
                </c:pt>
                <c:pt idx="13">
                  <c:v>3.6635170603674538</c:v>
                </c:pt>
                <c:pt idx="14">
                  <c:v>3.6635170603674538</c:v>
                </c:pt>
                <c:pt idx="15">
                  <c:v>3.6667979002624671</c:v>
                </c:pt>
                <c:pt idx="16">
                  <c:v>3.6667979002624671</c:v>
                </c:pt>
                <c:pt idx="17">
                  <c:v>3.6667979002624671</c:v>
                </c:pt>
                <c:pt idx="18">
                  <c:v>3.6667979002624671</c:v>
                </c:pt>
                <c:pt idx="19">
                  <c:v>3.6667979002624671</c:v>
                </c:pt>
                <c:pt idx="20">
                  <c:v>3.6700787401574804</c:v>
                </c:pt>
                <c:pt idx="21">
                  <c:v>3.6700787401574804</c:v>
                </c:pt>
                <c:pt idx="22">
                  <c:v>3.6700787401574804</c:v>
                </c:pt>
                <c:pt idx="23">
                  <c:v>3.6700787401574804</c:v>
                </c:pt>
                <c:pt idx="24">
                  <c:v>3.6700787401574804</c:v>
                </c:pt>
                <c:pt idx="25">
                  <c:v>3.6700787401574804</c:v>
                </c:pt>
                <c:pt idx="26">
                  <c:v>3.6733595800524932</c:v>
                </c:pt>
                <c:pt idx="27">
                  <c:v>3.6733595800524932</c:v>
                </c:pt>
                <c:pt idx="28">
                  <c:v>3.6733595800524932</c:v>
                </c:pt>
                <c:pt idx="29">
                  <c:v>3.6733595800524932</c:v>
                </c:pt>
                <c:pt idx="30">
                  <c:v>3.6733595800524932</c:v>
                </c:pt>
                <c:pt idx="31">
                  <c:v>3.6733595800524932</c:v>
                </c:pt>
                <c:pt idx="32">
                  <c:v>3.6766404199475065</c:v>
                </c:pt>
                <c:pt idx="33">
                  <c:v>3.6766404199475065</c:v>
                </c:pt>
                <c:pt idx="34">
                  <c:v>3.6766404199475065</c:v>
                </c:pt>
                <c:pt idx="35">
                  <c:v>3.6766404199475065</c:v>
                </c:pt>
                <c:pt idx="36">
                  <c:v>3.6766404199475065</c:v>
                </c:pt>
                <c:pt idx="37">
                  <c:v>3.6766404199475065</c:v>
                </c:pt>
                <c:pt idx="38">
                  <c:v>3.6799212598425193</c:v>
                </c:pt>
                <c:pt idx="39">
                  <c:v>3.6799212598425193</c:v>
                </c:pt>
                <c:pt idx="40">
                  <c:v>3.6799212598425193</c:v>
                </c:pt>
                <c:pt idx="41">
                  <c:v>3.6799212598425193</c:v>
                </c:pt>
                <c:pt idx="42">
                  <c:v>3.6799212598425193</c:v>
                </c:pt>
                <c:pt idx="43">
                  <c:v>3.6799212598425193</c:v>
                </c:pt>
                <c:pt idx="44">
                  <c:v>3.6832020997375325</c:v>
                </c:pt>
                <c:pt idx="45">
                  <c:v>3.6832020997375325</c:v>
                </c:pt>
                <c:pt idx="46">
                  <c:v>3.6832020997375325</c:v>
                </c:pt>
                <c:pt idx="47">
                  <c:v>3.6832020997375325</c:v>
                </c:pt>
                <c:pt idx="48">
                  <c:v>3.6832020997375325</c:v>
                </c:pt>
                <c:pt idx="49">
                  <c:v>3.6864829396325458</c:v>
                </c:pt>
                <c:pt idx="50">
                  <c:v>3.6864829396325458</c:v>
                </c:pt>
                <c:pt idx="51">
                  <c:v>3.6864829396325458</c:v>
                </c:pt>
                <c:pt idx="52">
                  <c:v>3.6864829396325458</c:v>
                </c:pt>
                <c:pt idx="53">
                  <c:v>3.6864829396325458</c:v>
                </c:pt>
                <c:pt idx="54">
                  <c:v>3.6864829396325458</c:v>
                </c:pt>
                <c:pt idx="55">
                  <c:v>3.6897637795275591</c:v>
                </c:pt>
                <c:pt idx="56">
                  <c:v>3.6897637795275591</c:v>
                </c:pt>
                <c:pt idx="57">
                  <c:v>3.6897637795275591</c:v>
                </c:pt>
                <c:pt idx="58">
                  <c:v>3.6897637795275591</c:v>
                </c:pt>
                <c:pt idx="59">
                  <c:v>3.6897637795275591</c:v>
                </c:pt>
                <c:pt idx="60">
                  <c:v>3.6897637795275591</c:v>
                </c:pt>
                <c:pt idx="61">
                  <c:v>3.6930446194225719</c:v>
                </c:pt>
                <c:pt idx="62">
                  <c:v>3.6930446194225719</c:v>
                </c:pt>
                <c:pt idx="63">
                  <c:v>3.6930446194225719</c:v>
                </c:pt>
                <c:pt idx="64">
                  <c:v>3.6930446194225719</c:v>
                </c:pt>
                <c:pt idx="65">
                  <c:v>3.6930446194225719</c:v>
                </c:pt>
                <c:pt idx="66">
                  <c:v>3.6930446194225719</c:v>
                </c:pt>
                <c:pt idx="67">
                  <c:v>3.6963254593175852</c:v>
                </c:pt>
                <c:pt idx="68">
                  <c:v>3.6963254593175852</c:v>
                </c:pt>
                <c:pt idx="69">
                  <c:v>3.6963254593175852</c:v>
                </c:pt>
                <c:pt idx="70">
                  <c:v>3.6963254593175852</c:v>
                </c:pt>
                <c:pt idx="71">
                  <c:v>3.6963254593175852</c:v>
                </c:pt>
                <c:pt idx="72">
                  <c:v>3.6963254593175852</c:v>
                </c:pt>
                <c:pt idx="73">
                  <c:v>3.6996062992125984</c:v>
                </c:pt>
                <c:pt idx="74">
                  <c:v>3.6996062992125984</c:v>
                </c:pt>
                <c:pt idx="75">
                  <c:v>3.6996062992125984</c:v>
                </c:pt>
                <c:pt idx="76">
                  <c:v>3.6996062992125984</c:v>
                </c:pt>
                <c:pt idx="77">
                  <c:v>3.6996062992125984</c:v>
                </c:pt>
                <c:pt idx="78">
                  <c:v>3.7028871391076112</c:v>
                </c:pt>
                <c:pt idx="79">
                  <c:v>3.7028871391076112</c:v>
                </c:pt>
                <c:pt idx="80">
                  <c:v>3.7028871391076112</c:v>
                </c:pt>
                <c:pt idx="81">
                  <c:v>3.7028871391076112</c:v>
                </c:pt>
                <c:pt idx="82">
                  <c:v>3.7028871391076112</c:v>
                </c:pt>
                <c:pt idx="83">
                  <c:v>3.7028871391076112</c:v>
                </c:pt>
                <c:pt idx="84">
                  <c:v>3.7061679790026245</c:v>
                </c:pt>
                <c:pt idx="85">
                  <c:v>3.7061679790026245</c:v>
                </c:pt>
                <c:pt idx="86">
                  <c:v>3.7061679790026245</c:v>
                </c:pt>
                <c:pt idx="87">
                  <c:v>3.7061679790026245</c:v>
                </c:pt>
                <c:pt idx="88">
                  <c:v>3.7061679790026245</c:v>
                </c:pt>
                <c:pt idx="89">
                  <c:v>3.7061679790026245</c:v>
                </c:pt>
                <c:pt idx="90">
                  <c:v>3.7094488188976378</c:v>
                </c:pt>
                <c:pt idx="91">
                  <c:v>3.7094488188976378</c:v>
                </c:pt>
                <c:pt idx="92">
                  <c:v>3.7094488188976378</c:v>
                </c:pt>
                <c:pt idx="93">
                  <c:v>3.7094488188976378</c:v>
                </c:pt>
                <c:pt idx="94">
                  <c:v>3.7094488188976378</c:v>
                </c:pt>
                <c:pt idx="95">
                  <c:v>3.7094488188976378</c:v>
                </c:pt>
                <c:pt idx="96">
                  <c:v>3.712729658792651</c:v>
                </c:pt>
                <c:pt idx="97">
                  <c:v>3.712729658792651</c:v>
                </c:pt>
                <c:pt idx="98">
                  <c:v>3.712729658792651</c:v>
                </c:pt>
                <c:pt idx="99">
                  <c:v>3.712729658792651</c:v>
                </c:pt>
                <c:pt idx="100">
                  <c:v>3.712729658792651</c:v>
                </c:pt>
                <c:pt idx="101">
                  <c:v>3.712729658792651</c:v>
                </c:pt>
                <c:pt idx="102">
                  <c:v>3.7160104986876639</c:v>
                </c:pt>
                <c:pt idx="103">
                  <c:v>3.7160104986876639</c:v>
                </c:pt>
                <c:pt idx="104">
                  <c:v>3.7160104986876639</c:v>
                </c:pt>
                <c:pt idx="105">
                  <c:v>3.7160104986876639</c:v>
                </c:pt>
                <c:pt idx="106">
                  <c:v>3.7160104986876639</c:v>
                </c:pt>
                <c:pt idx="107">
                  <c:v>3.7192913385826771</c:v>
                </c:pt>
                <c:pt idx="108">
                  <c:v>3.7192913385826771</c:v>
                </c:pt>
                <c:pt idx="109">
                  <c:v>3.7192913385826771</c:v>
                </c:pt>
                <c:pt idx="110">
                  <c:v>3.7192913385826771</c:v>
                </c:pt>
                <c:pt idx="111">
                  <c:v>3.7192913385826771</c:v>
                </c:pt>
                <c:pt idx="112">
                  <c:v>3.7192913385826771</c:v>
                </c:pt>
                <c:pt idx="113">
                  <c:v>3.72257217847769</c:v>
                </c:pt>
                <c:pt idx="114">
                  <c:v>3.72257217847769</c:v>
                </c:pt>
                <c:pt idx="115">
                  <c:v>3.72257217847769</c:v>
                </c:pt>
                <c:pt idx="116">
                  <c:v>3.72257217847769</c:v>
                </c:pt>
                <c:pt idx="117">
                  <c:v>3.72257217847769</c:v>
                </c:pt>
                <c:pt idx="118">
                  <c:v>3.72257217847769</c:v>
                </c:pt>
                <c:pt idx="119">
                  <c:v>3.7258530183727032</c:v>
                </c:pt>
                <c:pt idx="120">
                  <c:v>3.7258530183727032</c:v>
                </c:pt>
                <c:pt idx="121">
                  <c:v>3.7258530183727032</c:v>
                </c:pt>
                <c:pt idx="122">
                  <c:v>3.7258530183727032</c:v>
                </c:pt>
                <c:pt idx="123">
                  <c:v>3.7258530183727032</c:v>
                </c:pt>
                <c:pt idx="124">
                  <c:v>3.7258530183727032</c:v>
                </c:pt>
                <c:pt idx="125">
                  <c:v>3.7291338582677165</c:v>
                </c:pt>
                <c:pt idx="126">
                  <c:v>3.7291338582677165</c:v>
                </c:pt>
                <c:pt idx="127">
                  <c:v>3.7291338582677165</c:v>
                </c:pt>
                <c:pt idx="128">
                  <c:v>3.7291338582677165</c:v>
                </c:pt>
                <c:pt idx="129">
                  <c:v>3.7291338582677165</c:v>
                </c:pt>
                <c:pt idx="130">
                  <c:v>3.7291338582677165</c:v>
                </c:pt>
                <c:pt idx="131">
                  <c:v>3.7324146981627297</c:v>
                </c:pt>
                <c:pt idx="132">
                  <c:v>3.7324146981627297</c:v>
                </c:pt>
                <c:pt idx="133">
                  <c:v>3.7324146981627297</c:v>
                </c:pt>
                <c:pt idx="134">
                  <c:v>3.7324146981627297</c:v>
                </c:pt>
                <c:pt idx="135">
                  <c:v>3.7324146981627297</c:v>
                </c:pt>
                <c:pt idx="136">
                  <c:v>3.7324146981627297</c:v>
                </c:pt>
                <c:pt idx="137">
                  <c:v>3.7356955380577426</c:v>
                </c:pt>
                <c:pt idx="138">
                  <c:v>3.7356955380577426</c:v>
                </c:pt>
                <c:pt idx="139">
                  <c:v>3.7356955380577426</c:v>
                </c:pt>
                <c:pt idx="140">
                  <c:v>3.7356955380577426</c:v>
                </c:pt>
                <c:pt idx="141">
                  <c:v>3.7356955380577426</c:v>
                </c:pt>
                <c:pt idx="142">
                  <c:v>3.7389763779527558</c:v>
                </c:pt>
                <c:pt idx="143">
                  <c:v>3.7389763779527558</c:v>
                </c:pt>
                <c:pt idx="144">
                  <c:v>3.7389763779527558</c:v>
                </c:pt>
                <c:pt idx="145">
                  <c:v>3.7389763779527558</c:v>
                </c:pt>
                <c:pt idx="146">
                  <c:v>3.7389763779527558</c:v>
                </c:pt>
                <c:pt idx="147">
                  <c:v>3.7389763779527558</c:v>
                </c:pt>
                <c:pt idx="148">
                  <c:v>3.7422572178477687</c:v>
                </c:pt>
                <c:pt idx="149">
                  <c:v>3.7422572178477687</c:v>
                </c:pt>
                <c:pt idx="150">
                  <c:v>3.7422572178477687</c:v>
                </c:pt>
                <c:pt idx="151">
                  <c:v>3.7422572178477687</c:v>
                </c:pt>
                <c:pt idx="152">
                  <c:v>3.7422572178477687</c:v>
                </c:pt>
                <c:pt idx="153">
                  <c:v>3.7422572178477687</c:v>
                </c:pt>
                <c:pt idx="154">
                  <c:v>3.7455380577427819</c:v>
                </c:pt>
                <c:pt idx="155">
                  <c:v>3.7455380577427819</c:v>
                </c:pt>
                <c:pt idx="156">
                  <c:v>3.7455380577427819</c:v>
                </c:pt>
                <c:pt idx="157">
                  <c:v>3.7455380577427819</c:v>
                </c:pt>
                <c:pt idx="158">
                  <c:v>3.7455380577427819</c:v>
                </c:pt>
                <c:pt idx="159">
                  <c:v>3.7455380577427819</c:v>
                </c:pt>
                <c:pt idx="160">
                  <c:v>3.7488188976377952</c:v>
                </c:pt>
                <c:pt idx="161">
                  <c:v>3.7488188976377952</c:v>
                </c:pt>
                <c:pt idx="162">
                  <c:v>3.7488188976377952</c:v>
                </c:pt>
                <c:pt idx="163">
                  <c:v>3.7488188976377952</c:v>
                </c:pt>
                <c:pt idx="164">
                  <c:v>3.7488188976377952</c:v>
                </c:pt>
                <c:pt idx="165">
                  <c:v>3.7488188976377952</c:v>
                </c:pt>
                <c:pt idx="166">
                  <c:v>3.7520997375328085</c:v>
                </c:pt>
                <c:pt idx="167">
                  <c:v>3.7520997375328085</c:v>
                </c:pt>
                <c:pt idx="168">
                  <c:v>3.7520997375328085</c:v>
                </c:pt>
                <c:pt idx="169">
                  <c:v>3.7520997375328085</c:v>
                </c:pt>
                <c:pt idx="170">
                  <c:v>3.7520997375328085</c:v>
                </c:pt>
                <c:pt idx="171">
                  <c:v>3.7553805774278213</c:v>
                </c:pt>
                <c:pt idx="172">
                  <c:v>3.7553805774278213</c:v>
                </c:pt>
                <c:pt idx="173">
                  <c:v>3.7553805774278213</c:v>
                </c:pt>
                <c:pt idx="174">
                  <c:v>3.7553805774278213</c:v>
                </c:pt>
                <c:pt idx="175">
                  <c:v>3.7553805774278213</c:v>
                </c:pt>
                <c:pt idx="176">
                  <c:v>3.7553805774278213</c:v>
                </c:pt>
                <c:pt idx="177">
                  <c:v>3.7586614173228345</c:v>
                </c:pt>
                <c:pt idx="178">
                  <c:v>3.7586614173228345</c:v>
                </c:pt>
                <c:pt idx="179">
                  <c:v>3.7586614173228345</c:v>
                </c:pt>
                <c:pt idx="180">
                  <c:v>3.7586614173228345</c:v>
                </c:pt>
                <c:pt idx="181">
                  <c:v>3.7586614173228345</c:v>
                </c:pt>
                <c:pt idx="182">
                  <c:v>3.7586614173228345</c:v>
                </c:pt>
                <c:pt idx="183">
                  <c:v>3.7619422572178474</c:v>
                </c:pt>
                <c:pt idx="184">
                  <c:v>3.7619422572178474</c:v>
                </c:pt>
                <c:pt idx="185">
                  <c:v>3.7619422572178474</c:v>
                </c:pt>
                <c:pt idx="186">
                  <c:v>3.7619422572178474</c:v>
                </c:pt>
                <c:pt idx="187">
                  <c:v>3.7619422572178474</c:v>
                </c:pt>
                <c:pt idx="188">
                  <c:v>3.7619422572178474</c:v>
                </c:pt>
                <c:pt idx="189">
                  <c:v>3.7652230971128606</c:v>
                </c:pt>
                <c:pt idx="190">
                  <c:v>3.7652230971128606</c:v>
                </c:pt>
                <c:pt idx="191">
                  <c:v>3.7652230971128606</c:v>
                </c:pt>
                <c:pt idx="192">
                  <c:v>3.7652230971128606</c:v>
                </c:pt>
                <c:pt idx="193">
                  <c:v>3.7652230971128606</c:v>
                </c:pt>
                <c:pt idx="194">
                  <c:v>3.7652230971128606</c:v>
                </c:pt>
                <c:pt idx="195">
                  <c:v>3.7685039370078739</c:v>
                </c:pt>
                <c:pt idx="196">
                  <c:v>3.7685039370078739</c:v>
                </c:pt>
                <c:pt idx="197">
                  <c:v>3.7685039370078739</c:v>
                </c:pt>
                <c:pt idx="198">
                  <c:v>3.7685039370078739</c:v>
                </c:pt>
                <c:pt idx="199">
                  <c:v>3.7685039370078739</c:v>
                </c:pt>
                <c:pt idx="200">
                  <c:v>3.7717847769028872</c:v>
                </c:pt>
                <c:pt idx="201">
                  <c:v>3.7717847769028872</c:v>
                </c:pt>
                <c:pt idx="202">
                  <c:v>3.7717847769028872</c:v>
                </c:pt>
                <c:pt idx="203">
                  <c:v>3.7717847769028872</c:v>
                </c:pt>
                <c:pt idx="204">
                  <c:v>3.7717847769028872</c:v>
                </c:pt>
                <c:pt idx="205">
                  <c:v>3.7717847769028872</c:v>
                </c:pt>
                <c:pt idx="206">
                  <c:v>3.7750656167979</c:v>
                </c:pt>
                <c:pt idx="207">
                  <c:v>3.7750656167979</c:v>
                </c:pt>
                <c:pt idx="208">
                  <c:v>3.7750656167979</c:v>
                </c:pt>
                <c:pt idx="209">
                  <c:v>3.7750656167979</c:v>
                </c:pt>
                <c:pt idx="210">
                  <c:v>3.7750656167979</c:v>
                </c:pt>
                <c:pt idx="211">
                  <c:v>3.7750656167979</c:v>
                </c:pt>
                <c:pt idx="212">
                  <c:v>3.7783464566929132</c:v>
                </c:pt>
                <c:pt idx="213">
                  <c:v>3.7783464566929132</c:v>
                </c:pt>
                <c:pt idx="214">
                  <c:v>3.7783464566929132</c:v>
                </c:pt>
                <c:pt idx="215">
                  <c:v>3.7783464566929132</c:v>
                </c:pt>
                <c:pt idx="216">
                  <c:v>3.7783464566929132</c:v>
                </c:pt>
                <c:pt idx="217">
                  <c:v>3.7783464566929132</c:v>
                </c:pt>
                <c:pt idx="218">
                  <c:v>3.7816272965879265</c:v>
                </c:pt>
                <c:pt idx="219">
                  <c:v>3.7816272965879265</c:v>
                </c:pt>
                <c:pt idx="220">
                  <c:v>3.7816272965879265</c:v>
                </c:pt>
                <c:pt idx="221">
                  <c:v>3.7816272965879265</c:v>
                </c:pt>
                <c:pt idx="222">
                  <c:v>3.7816272965879265</c:v>
                </c:pt>
                <c:pt idx="223">
                  <c:v>3.7816272965879265</c:v>
                </c:pt>
                <c:pt idx="224">
                  <c:v>3.7849081364829393</c:v>
                </c:pt>
                <c:pt idx="225">
                  <c:v>3.7849081364829393</c:v>
                </c:pt>
                <c:pt idx="226">
                  <c:v>3.7849081364829393</c:v>
                </c:pt>
                <c:pt idx="227">
                  <c:v>3.7849081364829393</c:v>
                </c:pt>
                <c:pt idx="228">
                  <c:v>3.7849081364829393</c:v>
                </c:pt>
                <c:pt idx="229">
                  <c:v>3.7881889763779526</c:v>
                </c:pt>
                <c:pt idx="230">
                  <c:v>3.7881889763779526</c:v>
                </c:pt>
                <c:pt idx="231">
                  <c:v>3.7881889763779526</c:v>
                </c:pt>
                <c:pt idx="232">
                  <c:v>3.7881889763779526</c:v>
                </c:pt>
                <c:pt idx="233">
                  <c:v>3.7881889763779526</c:v>
                </c:pt>
                <c:pt idx="234">
                  <c:v>3.7881889763779526</c:v>
                </c:pt>
                <c:pt idx="235">
                  <c:v>3.7914698162729659</c:v>
                </c:pt>
                <c:pt idx="236">
                  <c:v>3.7914698162729659</c:v>
                </c:pt>
                <c:pt idx="237">
                  <c:v>3.7914698162729659</c:v>
                </c:pt>
                <c:pt idx="238">
                  <c:v>3.7914698162729659</c:v>
                </c:pt>
                <c:pt idx="239">
                  <c:v>3.7914698162729659</c:v>
                </c:pt>
                <c:pt idx="240">
                  <c:v>3.7914698162729659</c:v>
                </c:pt>
                <c:pt idx="241">
                  <c:v>3.7947506561679791</c:v>
                </c:pt>
                <c:pt idx="242">
                  <c:v>3.7947506561679791</c:v>
                </c:pt>
                <c:pt idx="243">
                  <c:v>3.7947506561679791</c:v>
                </c:pt>
                <c:pt idx="244">
                  <c:v>3.7947506561679791</c:v>
                </c:pt>
                <c:pt idx="245">
                  <c:v>3.7947506561679791</c:v>
                </c:pt>
                <c:pt idx="246">
                  <c:v>3.7947506561679791</c:v>
                </c:pt>
                <c:pt idx="247">
                  <c:v>3.798031496062992</c:v>
                </c:pt>
                <c:pt idx="248">
                  <c:v>3.798031496062992</c:v>
                </c:pt>
                <c:pt idx="249">
                  <c:v>3.798031496062992</c:v>
                </c:pt>
                <c:pt idx="250">
                  <c:v>3.798031496062992</c:v>
                </c:pt>
                <c:pt idx="251">
                  <c:v>3.798031496062992</c:v>
                </c:pt>
                <c:pt idx="252">
                  <c:v>3.798031496062992</c:v>
                </c:pt>
                <c:pt idx="253">
                  <c:v>3.8013123359580052</c:v>
                </c:pt>
                <c:pt idx="254">
                  <c:v>3.8013123359580052</c:v>
                </c:pt>
                <c:pt idx="255">
                  <c:v>3.8013123359580052</c:v>
                </c:pt>
                <c:pt idx="256">
                  <c:v>3.8013123359580052</c:v>
                </c:pt>
                <c:pt idx="257">
                  <c:v>3.8013123359580052</c:v>
                </c:pt>
                <c:pt idx="258">
                  <c:v>3.8013123359580052</c:v>
                </c:pt>
                <c:pt idx="259">
                  <c:v>3.804593175853018</c:v>
                </c:pt>
                <c:pt idx="260">
                  <c:v>3.804593175853018</c:v>
                </c:pt>
                <c:pt idx="261">
                  <c:v>3.804593175853018</c:v>
                </c:pt>
                <c:pt idx="262">
                  <c:v>3.804593175853018</c:v>
                </c:pt>
                <c:pt idx="263">
                  <c:v>3.804593175853018</c:v>
                </c:pt>
                <c:pt idx="264">
                  <c:v>3.8078740157480313</c:v>
                </c:pt>
                <c:pt idx="265">
                  <c:v>3.8078740157480313</c:v>
                </c:pt>
                <c:pt idx="266">
                  <c:v>3.8078740157480313</c:v>
                </c:pt>
                <c:pt idx="267">
                  <c:v>3.8078740157480313</c:v>
                </c:pt>
                <c:pt idx="268">
                  <c:v>3.8078740157480313</c:v>
                </c:pt>
                <c:pt idx="269">
                  <c:v>3.8078740157480313</c:v>
                </c:pt>
                <c:pt idx="270">
                  <c:v>3.8111548556430446</c:v>
                </c:pt>
                <c:pt idx="271">
                  <c:v>3.8111548556430446</c:v>
                </c:pt>
                <c:pt idx="272">
                  <c:v>3.8111548556430446</c:v>
                </c:pt>
                <c:pt idx="273">
                  <c:v>3.8111548556430446</c:v>
                </c:pt>
                <c:pt idx="274">
                  <c:v>3.8111548556430446</c:v>
                </c:pt>
                <c:pt idx="275">
                  <c:v>3.8111548556430446</c:v>
                </c:pt>
                <c:pt idx="276">
                  <c:v>3.8144356955380578</c:v>
                </c:pt>
                <c:pt idx="277">
                  <c:v>3.8144356955380578</c:v>
                </c:pt>
                <c:pt idx="278">
                  <c:v>3.8144356955380578</c:v>
                </c:pt>
                <c:pt idx="279">
                  <c:v>3.8144356955380578</c:v>
                </c:pt>
                <c:pt idx="280">
                  <c:v>3.8144356955380578</c:v>
                </c:pt>
                <c:pt idx="281">
                  <c:v>3.8144356955380578</c:v>
                </c:pt>
                <c:pt idx="282">
                  <c:v>3.8177165354330707</c:v>
                </c:pt>
                <c:pt idx="283">
                  <c:v>3.8177165354330707</c:v>
                </c:pt>
                <c:pt idx="284">
                  <c:v>3.8177165354330707</c:v>
                </c:pt>
                <c:pt idx="285">
                  <c:v>3.8177165354330707</c:v>
                </c:pt>
                <c:pt idx="286">
                  <c:v>3.8177165354330707</c:v>
                </c:pt>
                <c:pt idx="287">
                  <c:v>3.8177165354330707</c:v>
                </c:pt>
                <c:pt idx="288">
                  <c:v>3.8209973753280839</c:v>
                </c:pt>
                <c:pt idx="289">
                  <c:v>3.8209973753280839</c:v>
                </c:pt>
                <c:pt idx="290">
                  <c:v>3.8209973753280839</c:v>
                </c:pt>
                <c:pt idx="291">
                  <c:v>3.8209973753280839</c:v>
                </c:pt>
                <c:pt idx="292">
                  <c:v>3.8209973753280839</c:v>
                </c:pt>
                <c:pt idx="293">
                  <c:v>3.8242782152230967</c:v>
                </c:pt>
                <c:pt idx="294">
                  <c:v>3.8242782152230967</c:v>
                </c:pt>
                <c:pt idx="295">
                  <c:v>3.8242782152230967</c:v>
                </c:pt>
                <c:pt idx="296">
                  <c:v>3.8242782152230967</c:v>
                </c:pt>
                <c:pt idx="297">
                  <c:v>3.8242782152230967</c:v>
                </c:pt>
                <c:pt idx="298">
                  <c:v>3.8242782152230967</c:v>
                </c:pt>
                <c:pt idx="299">
                  <c:v>3.82755905511811</c:v>
                </c:pt>
                <c:pt idx="300">
                  <c:v>3.82755905511811</c:v>
                </c:pt>
                <c:pt idx="301">
                  <c:v>3.82755905511811</c:v>
                </c:pt>
                <c:pt idx="302">
                  <c:v>3.82755905511811</c:v>
                </c:pt>
                <c:pt idx="303">
                  <c:v>3.82755905511811</c:v>
                </c:pt>
                <c:pt idx="304">
                  <c:v>3.82755905511811</c:v>
                </c:pt>
                <c:pt idx="305">
                  <c:v>3.8308398950131233</c:v>
                </c:pt>
                <c:pt idx="306">
                  <c:v>3.8308398950131233</c:v>
                </c:pt>
                <c:pt idx="307">
                  <c:v>3.8308398950131233</c:v>
                </c:pt>
                <c:pt idx="308">
                  <c:v>3.8308398950131233</c:v>
                </c:pt>
                <c:pt idx="309">
                  <c:v>3.8308398950131233</c:v>
                </c:pt>
                <c:pt idx="310">
                  <c:v>3.8308398950131233</c:v>
                </c:pt>
                <c:pt idx="311">
                  <c:v>3.8341207349081365</c:v>
                </c:pt>
                <c:pt idx="312">
                  <c:v>3.8341207349081365</c:v>
                </c:pt>
                <c:pt idx="313">
                  <c:v>3.8341207349081365</c:v>
                </c:pt>
                <c:pt idx="314">
                  <c:v>3.8341207349081365</c:v>
                </c:pt>
                <c:pt idx="315">
                  <c:v>3.8341207349081365</c:v>
                </c:pt>
                <c:pt idx="316">
                  <c:v>3.8341207349081365</c:v>
                </c:pt>
                <c:pt idx="317">
                  <c:v>3.8374015748031494</c:v>
                </c:pt>
                <c:pt idx="318">
                  <c:v>3.8374015748031494</c:v>
                </c:pt>
                <c:pt idx="319">
                  <c:v>3.8374015748031494</c:v>
                </c:pt>
                <c:pt idx="320">
                  <c:v>3.8374015748031494</c:v>
                </c:pt>
                <c:pt idx="321">
                  <c:v>3.8374015748031494</c:v>
                </c:pt>
                <c:pt idx="322">
                  <c:v>3.8406824146981626</c:v>
                </c:pt>
                <c:pt idx="323">
                  <c:v>3.8406824146981626</c:v>
                </c:pt>
                <c:pt idx="324">
                  <c:v>3.8406824146981626</c:v>
                </c:pt>
                <c:pt idx="325">
                  <c:v>3.8406824146981626</c:v>
                </c:pt>
                <c:pt idx="326">
                  <c:v>3.8406824146981626</c:v>
                </c:pt>
                <c:pt idx="327">
                  <c:v>3.8406824146981626</c:v>
                </c:pt>
                <c:pt idx="328">
                  <c:v>3.8439632545931754</c:v>
                </c:pt>
                <c:pt idx="329">
                  <c:v>3.8439632545931754</c:v>
                </c:pt>
                <c:pt idx="330">
                  <c:v>3.8439632545931754</c:v>
                </c:pt>
                <c:pt idx="331">
                  <c:v>3.8439632545931754</c:v>
                </c:pt>
                <c:pt idx="332">
                  <c:v>3.8439632545931754</c:v>
                </c:pt>
                <c:pt idx="333">
                  <c:v>3.8439632545931754</c:v>
                </c:pt>
                <c:pt idx="334">
                  <c:v>3.8472440944881887</c:v>
                </c:pt>
                <c:pt idx="335">
                  <c:v>3.8472440944881887</c:v>
                </c:pt>
                <c:pt idx="336">
                  <c:v>3.8472440944881887</c:v>
                </c:pt>
                <c:pt idx="337">
                  <c:v>3.8472440944881887</c:v>
                </c:pt>
                <c:pt idx="338">
                  <c:v>3.8472440944881887</c:v>
                </c:pt>
                <c:pt idx="339">
                  <c:v>3.8472440944881887</c:v>
                </c:pt>
                <c:pt idx="340">
                  <c:v>3.850524934383202</c:v>
                </c:pt>
                <c:pt idx="341">
                  <c:v>3.850524934383202</c:v>
                </c:pt>
                <c:pt idx="342">
                  <c:v>3.850524934383202</c:v>
                </c:pt>
                <c:pt idx="343">
                  <c:v>3.850524934383202</c:v>
                </c:pt>
                <c:pt idx="344">
                  <c:v>3.850524934383202</c:v>
                </c:pt>
                <c:pt idx="345">
                  <c:v>3.850524934383202</c:v>
                </c:pt>
                <c:pt idx="346">
                  <c:v>3.8538057742782152</c:v>
                </c:pt>
                <c:pt idx="347">
                  <c:v>3.8538057742782152</c:v>
                </c:pt>
                <c:pt idx="348">
                  <c:v>3.8538057742782152</c:v>
                </c:pt>
                <c:pt idx="349">
                  <c:v>3.8538057742782152</c:v>
                </c:pt>
                <c:pt idx="350">
                  <c:v>3.8538057742782152</c:v>
                </c:pt>
                <c:pt idx="351">
                  <c:v>3.8570866141732281</c:v>
                </c:pt>
                <c:pt idx="352">
                  <c:v>3.8570866141732281</c:v>
                </c:pt>
                <c:pt idx="353">
                  <c:v>3.8570866141732281</c:v>
                </c:pt>
                <c:pt idx="354">
                  <c:v>3.8570866141732281</c:v>
                </c:pt>
                <c:pt idx="355">
                  <c:v>3.8570866141732281</c:v>
                </c:pt>
                <c:pt idx="356">
                  <c:v>3.8570866141732281</c:v>
                </c:pt>
                <c:pt idx="357">
                  <c:v>3.8603674540682413</c:v>
                </c:pt>
                <c:pt idx="358">
                  <c:v>3.8603674540682413</c:v>
                </c:pt>
                <c:pt idx="359">
                  <c:v>3.8603674540682413</c:v>
                </c:pt>
                <c:pt idx="360">
                  <c:v>3.8603674540682413</c:v>
                </c:pt>
                <c:pt idx="361">
                  <c:v>3.8603674540682413</c:v>
                </c:pt>
                <c:pt idx="362">
                  <c:v>3.8603674540682413</c:v>
                </c:pt>
                <c:pt idx="363">
                  <c:v>3.8636482939632546</c:v>
                </c:pt>
                <c:pt idx="364">
                  <c:v>3.8636482939632546</c:v>
                </c:pt>
                <c:pt idx="365">
                  <c:v>3.8636482939632546</c:v>
                </c:pt>
                <c:pt idx="366">
                  <c:v>3.8636482939632546</c:v>
                </c:pt>
                <c:pt idx="367">
                  <c:v>3.8636482939632546</c:v>
                </c:pt>
                <c:pt idx="368">
                  <c:v>3.8636482939632546</c:v>
                </c:pt>
                <c:pt idx="369">
                  <c:v>3.8669291338582674</c:v>
                </c:pt>
                <c:pt idx="370">
                  <c:v>3.8669291338582674</c:v>
                </c:pt>
                <c:pt idx="371">
                  <c:v>3.8669291338582674</c:v>
                </c:pt>
                <c:pt idx="372">
                  <c:v>3.8669291338582674</c:v>
                </c:pt>
                <c:pt idx="373">
                  <c:v>3.8669291338582674</c:v>
                </c:pt>
                <c:pt idx="374">
                  <c:v>3.8669291338582674</c:v>
                </c:pt>
                <c:pt idx="375">
                  <c:v>3.8702099737532807</c:v>
                </c:pt>
                <c:pt idx="376">
                  <c:v>3.8702099737532807</c:v>
                </c:pt>
                <c:pt idx="377">
                  <c:v>3.8702099737532807</c:v>
                </c:pt>
                <c:pt idx="378">
                  <c:v>3.8702099737532807</c:v>
                </c:pt>
                <c:pt idx="379">
                  <c:v>3.8702099737532807</c:v>
                </c:pt>
                <c:pt idx="380">
                  <c:v>3.8702099737532807</c:v>
                </c:pt>
                <c:pt idx="381">
                  <c:v>3.873490813648294</c:v>
                </c:pt>
                <c:pt idx="382">
                  <c:v>3.873490813648294</c:v>
                </c:pt>
                <c:pt idx="383">
                  <c:v>3.873490813648294</c:v>
                </c:pt>
                <c:pt idx="384">
                  <c:v>3.873490813648294</c:v>
                </c:pt>
                <c:pt idx="385">
                  <c:v>3.873490813648294</c:v>
                </c:pt>
                <c:pt idx="386">
                  <c:v>3.8767716535433068</c:v>
                </c:pt>
                <c:pt idx="387">
                  <c:v>3.8767716535433068</c:v>
                </c:pt>
                <c:pt idx="388">
                  <c:v>3.8767716535433068</c:v>
                </c:pt>
                <c:pt idx="389">
                  <c:v>3.8767716535433068</c:v>
                </c:pt>
                <c:pt idx="390">
                  <c:v>3.8767716535433068</c:v>
                </c:pt>
                <c:pt idx="391">
                  <c:v>3.8767716535433068</c:v>
                </c:pt>
                <c:pt idx="392">
                  <c:v>3.88005249343832</c:v>
                </c:pt>
                <c:pt idx="393">
                  <c:v>3.88005249343832</c:v>
                </c:pt>
                <c:pt idx="394">
                  <c:v>3.88005249343832</c:v>
                </c:pt>
                <c:pt idx="395">
                  <c:v>3.88005249343832</c:v>
                </c:pt>
                <c:pt idx="396">
                  <c:v>3.88005249343832</c:v>
                </c:pt>
                <c:pt idx="397">
                  <c:v>3.88005249343832</c:v>
                </c:pt>
                <c:pt idx="398">
                  <c:v>3.8833333333333333</c:v>
                </c:pt>
                <c:pt idx="399">
                  <c:v>3.8833333333333333</c:v>
                </c:pt>
                <c:pt idx="400">
                  <c:v>3.8833333333333333</c:v>
                </c:pt>
                <c:pt idx="401">
                  <c:v>3.8833333333333333</c:v>
                </c:pt>
                <c:pt idx="402">
                  <c:v>3.8833333333333333</c:v>
                </c:pt>
                <c:pt idx="403">
                  <c:v>3.8833333333333333</c:v>
                </c:pt>
                <c:pt idx="404">
                  <c:v>3.8866141732283461</c:v>
                </c:pt>
                <c:pt idx="405">
                  <c:v>3.8866141732283461</c:v>
                </c:pt>
                <c:pt idx="406">
                  <c:v>3.8866141732283461</c:v>
                </c:pt>
                <c:pt idx="407">
                  <c:v>3.8866141732283461</c:v>
                </c:pt>
                <c:pt idx="408">
                  <c:v>3.8866141732283461</c:v>
                </c:pt>
                <c:pt idx="409">
                  <c:v>3.8866141732283461</c:v>
                </c:pt>
                <c:pt idx="410">
                  <c:v>3.8898950131233594</c:v>
                </c:pt>
                <c:pt idx="411">
                  <c:v>3.8898950131233594</c:v>
                </c:pt>
                <c:pt idx="412">
                  <c:v>3.8898950131233594</c:v>
                </c:pt>
                <c:pt idx="413">
                  <c:v>3.8898950131233594</c:v>
                </c:pt>
                <c:pt idx="414">
                  <c:v>3.8898950131233594</c:v>
                </c:pt>
                <c:pt idx="415">
                  <c:v>3.8931758530183727</c:v>
                </c:pt>
                <c:pt idx="416">
                  <c:v>3.8931758530183727</c:v>
                </c:pt>
                <c:pt idx="417">
                  <c:v>3.8931758530183727</c:v>
                </c:pt>
                <c:pt idx="418">
                  <c:v>3.8931758530183727</c:v>
                </c:pt>
                <c:pt idx="419">
                  <c:v>3.8931758530183727</c:v>
                </c:pt>
                <c:pt idx="420">
                  <c:v>3.8931758530183727</c:v>
                </c:pt>
                <c:pt idx="421">
                  <c:v>3.8964566929133859</c:v>
                </c:pt>
                <c:pt idx="422">
                  <c:v>3.8964566929133859</c:v>
                </c:pt>
                <c:pt idx="423">
                  <c:v>3.8964566929133859</c:v>
                </c:pt>
                <c:pt idx="424">
                  <c:v>3.8964566929133859</c:v>
                </c:pt>
                <c:pt idx="425">
                  <c:v>3.8964566929133859</c:v>
                </c:pt>
                <c:pt idx="426">
                  <c:v>3.8964566929133859</c:v>
                </c:pt>
                <c:pt idx="427">
                  <c:v>3.8997375328083987</c:v>
                </c:pt>
                <c:pt idx="428">
                  <c:v>3.8997375328083987</c:v>
                </c:pt>
                <c:pt idx="429">
                  <c:v>3.8997375328083987</c:v>
                </c:pt>
                <c:pt idx="430">
                  <c:v>3.8997375328083987</c:v>
                </c:pt>
                <c:pt idx="431">
                  <c:v>3.8997375328083987</c:v>
                </c:pt>
                <c:pt idx="432">
                  <c:v>3.8997375328083987</c:v>
                </c:pt>
                <c:pt idx="433">
                  <c:v>3.903018372703412</c:v>
                </c:pt>
                <c:pt idx="434">
                  <c:v>3.903018372703412</c:v>
                </c:pt>
                <c:pt idx="435">
                  <c:v>3.903018372703412</c:v>
                </c:pt>
                <c:pt idx="436">
                  <c:v>3.903018372703412</c:v>
                </c:pt>
                <c:pt idx="437">
                  <c:v>3.903018372703412</c:v>
                </c:pt>
                <c:pt idx="438">
                  <c:v>3.903018372703412</c:v>
                </c:pt>
                <c:pt idx="439">
                  <c:v>3.9062992125984248</c:v>
                </c:pt>
                <c:pt idx="440">
                  <c:v>3.9062992125984248</c:v>
                </c:pt>
                <c:pt idx="441">
                  <c:v>3.9062992125984248</c:v>
                </c:pt>
                <c:pt idx="442">
                  <c:v>3.9062992125984248</c:v>
                </c:pt>
                <c:pt idx="443">
                  <c:v>3.9062992125984248</c:v>
                </c:pt>
                <c:pt idx="444">
                  <c:v>3.9095800524934381</c:v>
                </c:pt>
                <c:pt idx="445">
                  <c:v>3.9095800524934381</c:v>
                </c:pt>
                <c:pt idx="446">
                  <c:v>3.9095800524934381</c:v>
                </c:pt>
                <c:pt idx="447">
                  <c:v>3.9095800524934381</c:v>
                </c:pt>
                <c:pt idx="448">
                  <c:v>3.9095800524934381</c:v>
                </c:pt>
                <c:pt idx="449">
                  <c:v>3.9095800524934381</c:v>
                </c:pt>
                <c:pt idx="450">
                  <c:v>3.9128608923884514</c:v>
                </c:pt>
                <c:pt idx="451">
                  <c:v>3.9128608923884514</c:v>
                </c:pt>
                <c:pt idx="452">
                  <c:v>3.9128608923884514</c:v>
                </c:pt>
                <c:pt idx="453">
                  <c:v>3.9128608923884514</c:v>
                </c:pt>
                <c:pt idx="454">
                  <c:v>3.9128608923884514</c:v>
                </c:pt>
                <c:pt idx="455">
                  <c:v>3.9128608923884514</c:v>
                </c:pt>
                <c:pt idx="456">
                  <c:v>3.9161417322834646</c:v>
                </c:pt>
                <c:pt idx="457">
                  <c:v>3.9161417322834646</c:v>
                </c:pt>
                <c:pt idx="458">
                  <c:v>3.9161417322834646</c:v>
                </c:pt>
                <c:pt idx="459">
                  <c:v>3.9161417322834646</c:v>
                </c:pt>
                <c:pt idx="460">
                  <c:v>3.9161417322834646</c:v>
                </c:pt>
                <c:pt idx="461">
                  <c:v>3.9161417322834646</c:v>
                </c:pt>
                <c:pt idx="462">
                  <c:v>3.9194225721784774</c:v>
                </c:pt>
                <c:pt idx="463">
                  <c:v>3.9194225721784774</c:v>
                </c:pt>
                <c:pt idx="464">
                  <c:v>3.9194225721784774</c:v>
                </c:pt>
                <c:pt idx="465">
                  <c:v>3.9194225721784774</c:v>
                </c:pt>
                <c:pt idx="466">
                  <c:v>3.9194225721784774</c:v>
                </c:pt>
                <c:pt idx="467">
                  <c:v>3.9194225721784774</c:v>
                </c:pt>
                <c:pt idx="468">
                  <c:v>3.9227034120734907</c:v>
                </c:pt>
                <c:pt idx="469">
                  <c:v>3.9227034120734907</c:v>
                </c:pt>
                <c:pt idx="470">
                  <c:v>3.9227034120734907</c:v>
                </c:pt>
                <c:pt idx="471">
                  <c:v>3.9227034120734907</c:v>
                </c:pt>
                <c:pt idx="472">
                  <c:v>3.9227034120734907</c:v>
                </c:pt>
                <c:pt idx="473">
                  <c:v>3.9259842519685035</c:v>
                </c:pt>
                <c:pt idx="474">
                  <c:v>3.9259842519685035</c:v>
                </c:pt>
                <c:pt idx="475">
                  <c:v>3.9259842519685035</c:v>
                </c:pt>
                <c:pt idx="476">
                  <c:v>3.9259842519685035</c:v>
                </c:pt>
                <c:pt idx="477">
                  <c:v>3.9259842519685035</c:v>
                </c:pt>
                <c:pt idx="478">
                  <c:v>3.9259842519685035</c:v>
                </c:pt>
                <c:pt idx="479">
                  <c:v>3.9292650918635168</c:v>
                </c:pt>
                <c:pt idx="480">
                  <c:v>3.9292650918635168</c:v>
                </c:pt>
                <c:pt idx="481">
                  <c:v>3.9292650918635168</c:v>
                </c:pt>
                <c:pt idx="482">
                  <c:v>3.9292650918635168</c:v>
                </c:pt>
                <c:pt idx="483">
                  <c:v>3.9292650918635168</c:v>
                </c:pt>
                <c:pt idx="484">
                  <c:v>3.9292650918635168</c:v>
                </c:pt>
                <c:pt idx="485">
                  <c:v>3.9325459317585301</c:v>
                </c:pt>
                <c:pt idx="486">
                  <c:v>3.9325459317585301</c:v>
                </c:pt>
                <c:pt idx="487">
                  <c:v>3.9325459317585301</c:v>
                </c:pt>
                <c:pt idx="488">
                  <c:v>3.9325459317585301</c:v>
                </c:pt>
                <c:pt idx="489">
                  <c:v>3.9325459317585301</c:v>
                </c:pt>
                <c:pt idx="490">
                  <c:v>3.9325459317585301</c:v>
                </c:pt>
                <c:pt idx="491">
                  <c:v>3.9358267716535433</c:v>
                </c:pt>
                <c:pt idx="492">
                  <c:v>3.9358267716535433</c:v>
                </c:pt>
                <c:pt idx="493">
                  <c:v>3.9358267716535433</c:v>
                </c:pt>
                <c:pt idx="494">
                  <c:v>3.9358267716535433</c:v>
                </c:pt>
                <c:pt idx="495">
                  <c:v>3.9358267716535433</c:v>
                </c:pt>
                <c:pt idx="496">
                  <c:v>3.9358267716535433</c:v>
                </c:pt>
                <c:pt idx="497">
                  <c:v>3.9391076115485562</c:v>
                </c:pt>
                <c:pt idx="498">
                  <c:v>3.9391076115485562</c:v>
                </c:pt>
                <c:pt idx="499">
                  <c:v>3.9391076115485562</c:v>
                </c:pt>
                <c:pt idx="500">
                  <c:v>3.9391076115485562</c:v>
                </c:pt>
                <c:pt idx="501">
                  <c:v>3.9391076115485562</c:v>
                </c:pt>
                <c:pt idx="502">
                  <c:v>3.9391076115485562</c:v>
                </c:pt>
                <c:pt idx="503">
                  <c:v>3.9423884514435694</c:v>
                </c:pt>
                <c:pt idx="504">
                  <c:v>3.9423884514435694</c:v>
                </c:pt>
                <c:pt idx="505">
                  <c:v>3.9423884514435694</c:v>
                </c:pt>
                <c:pt idx="506">
                  <c:v>3.9423884514435694</c:v>
                </c:pt>
                <c:pt idx="507">
                  <c:v>3.9423884514435694</c:v>
                </c:pt>
                <c:pt idx="508">
                  <c:v>3.9456692913385827</c:v>
                </c:pt>
                <c:pt idx="509">
                  <c:v>3.9456692913385827</c:v>
                </c:pt>
                <c:pt idx="510">
                  <c:v>3.9456692913385827</c:v>
                </c:pt>
                <c:pt idx="511">
                  <c:v>3.9456692913385827</c:v>
                </c:pt>
                <c:pt idx="512">
                  <c:v>3.9456692913385827</c:v>
                </c:pt>
                <c:pt idx="513">
                  <c:v>3.9456692913385827</c:v>
                </c:pt>
                <c:pt idx="514">
                  <c:v>3.9489501312335955</c:v>
                </c:pt>
                <c:pt idx="515">
                  <c:v>3.9489501312335955</c:v>
                </c:pt>
                <c:pt idx="516">
                  <c:v>3.9489501312335955</c:v>
                </c:pt>
                <c:pt idx="517">
                  <c:v>3.9489501312335955</c:v>
                </c:pt>
                <c:pt idx="518">
                  <c:v>3.9489501312335955</c:v>
                </c:pt>
                <c:pt idx="519">
                  <c:v>3.9489501312335955</c:v>
                </c:pt>
                <c:pt idx="520">
                  <c:v>3.9522309711286088</c:v>
                </c:pt>
                <c:pt idx="521">
                  <c:v>3.9522309711286088</c:v>
                </c:pt>
                <c:pt idx="522">
                  <c:v>3.9522309711286088</c:v>
                </c:pt>
                <c:pt idx="523">
                  <c:v>3.9522309711286088</c:v>
                </c:pt>
                <c:pt idx="524">
                  <c:v>3.9522309711286088</c:v>
                </c:pt>
                <c:pt idx="525">
                  <c:v>3.9522309711286088</c:v>
                </c:pt>
                <c:pt idx="526">
                  <c:v>3.955511811023622</c:v>
                </c:pt>
                <c:pt idx="527">
                  <c:v>3.955511811023622</c:v>
                </c:pt>
                <c:pt idx="528">
                  <c:v>3.955511811023622</c:v>
                </c:pt>
                <c:pt idx="529">
                  <c:v>3.955511811023622</c:v>
                </c:pt>
                <c:pt idx="530">
                  <c:v>3.955511811023622</c:v>
                </c:pt>
                <c:pt idx="531">
                  <c:v>3.955511811023622</c:v>
                </c:pt>
                <c:pt idx="532">
                  <c:v>3.9587926509186349</c:v>
                </c:pt>
                <c:pt idx="533">
                  <c:v>3.9587926509186349</c:v>
                </c:pt>
                <c:pt idx="534">
                  <c:v>3.9587926509186349</c:v>
                </c:pt>
                <c:pt idx="535">
                  <c:v>3.9587926509186349</c:v>
                </c:pt>
                <c:pt idx="536">
                  <c:v>3.9587926509186349</c:v>
                </c:pt>
                <c:pt idx="537">
                  <c:v>3.9620734908136481</c:v>
                </c:pt>
                <c:pt idx="538">
                  <c:v>3.9620734908136481</c:v>
                </c:pt>
                <c:pt idx="539">
                  <c:v>3.9620734908136481</c:v>
                </c:pt>
                <c:pt idx="540">
                  <c:v>3.9620734908136481</c:v>
                </c:pt>
                <c:pt idx="541">
                  <c:v>3.9620734908136481</c:v>
                </c:pt>
                <c:pt idx="542">
                  <c:v>3.9620734908136481</c:v>
                </c:pt>
                <c:pt idx="543">
                  <c:v>3.9653543307086614</c:v>
                </c:pt>
                <c:pt idx="544">
                  <c:v>3.9653543307086614</c:v>
                </c:pt>
                <c:pt idx="545">
                  <c:v>3.9653543307086614</c:v>
                </c:pt>
                <c:pt idx="546">
                  <c:v>3.9653543307086614</c:v>
                </c:pt>
                <c:pt idx="547">
                  <c:v>3.9653543307086614</c:v>
                </c:pt>
                <c:pt idx="548">
                  <c:v>3.9653543307086614</c:v>
                </c:pt>
                <c:pt idx="549">
                  <c:v>3.9686351706036742</c:v>
                </c:pt>
                <c:pt idx="550">
                  <c:v>3.9686351706036742</c:v>
                </c:pt>
                <c:pt idx="551">
                  <c:v>3.9686351706036742</c:v>
                </c:pt>
                <c:pt idx="552">
                  <c:v>3.9686351706036742</c:v>
                </c:pt>
                <c:pt idx="553">
                  <c:v>3.9686351706036742</c:v>
                </c:pt>
                <c:pt idx="554">
                  <c:v>3.9686351706036742</c:v>
                </c:pt>
                <c:pt idx="555">
                  <c:v>3.9719160104986875</c:v>
                </c:pt>
                <c:pt idx="556">
                  <c:v>3.9719160104986875</c:v>
                </c:pt>
                <c:pt idx="557">
                  <c:v>3.9719160104986875</c:v>
                </c:pt>
                <c:pt idx="558">
                  <c:v>3.9719160104986875</c:v>
                </c:pt>
                <c:pt idx="559">
                  <c:v>3.9719160104986875</c:v>
                </c:pt>
                <c:pt idx="560">
                  <c:v>3.9719160104986875</c:v>
                </c:pt>
                <c:pt idx="561">
                  <c:v>3.9751968503937007</c:v>
                </c:pt>
                <c:pt idx="562">
                  <c:v>3.9751968503937007</c:v>
                </c:pt>
                <c:pt idx="563">
                  <c:v>3.9751968503937007</c:v>
                </c:pt>
                <c:pt idx="564">
                  <c:v>3.9751968503937007</c:v>
                </c:pt>
                <c:pt idx="565">
                  <c:v>3.9751968503937007</c:v>
                </c:pt>
                <c:pt idx="566">
                  <c:v>3.9784776902887136</c:v>
                </c:pt>
                <c:pt idx="567">
                  <c:v>3.9784776902887136</c:v>
                </c:pt>
                <c:pt idx="568">
                  <c:v>3.9784776902887136</c:v>
                </c:pt>
                <c:pt idx="569">
                  <c:v>3.9784776902887136</c:v>
                </c:pt>
                <c:pt idx="570">
                  <c:v>3.9784776902887136</c:v>
                </c:pt>
                <c:pt idx="571">
                  <c:v>3.9784776902887136</c:v>
                </c:pt>
                <c:pt idx="572">
                  <c:v>3.9817585301837268</c:v>
                </c:pt>
                <c:pt idx="573">
                  <c:v>3.9817585301837268</c:v>
                </c:pt>
                <c:pt idx="574">
                  <c:v>3.9817585301837268</c:v>
                </c:pt>
                <c:pt idx="575">
                  <c:v>3.9817585301837268</c:v>
                </c:pt>
                <c:pt idx="576">
                  <c:v>3.9817585301837268</c:v>
                </c:pt>
                <c:pt idx="577">
                  <c:v>3.9817585301837268</c:v>
                </c:pt>
                <c:pt idx="578">
                  <c:v>3.9850393700787401</c:v>
                </c:pt>
                <c:pt idx="579">
                  <c:v>3.9850393700787401</c:v>
                </c:pt>
                <c:pt idx="580">
                  <c:v>3.9850393700787401</c:v>
                </c:pt>
                <c:pt idx="581">
                  <c:v>3.9850393700787401</c:v>
                </c:pt>
                <c:pt idx="582">
                  <c:v>3.9850393700787401</c:v>
                </c:pt>
                <c:pt idx="583">
                  <c:v>3.9850393700787401</c:v>
                </c:pt>
                <c:pt idx="584">
                  <c:v>3.9883202099737529</c:v>
                </c:pt>
                <c:pt idx="585">
                  <c:v>3.9883202099737529</c:v>
                </c:pt>
                <c:pt idx="586">
                  <c:v>3.9883202099737529</c:v>
                </c:pt>
                <c:pt idx="587">
                  <c:v>3.9883202099737529</c:v>
                </c:pt>
                <c:pt idx="588">
                  <c:v>3.9883202099737529</c:v>
                </c:pt>
                <c:pt idx="589">
                  <c:v>3.9883202099737529</c:v>
                </c:pt>
                <c:pt idx="590">
                  <c:v>3.9916010498687662</c:v>
                </c:pt>
                <c:pt idx="591">
                  <c:v>3.9916010498687662</c:v>
                </c:pt>
                <c:pt idx="592">
                  <c:v>3.9916010498687662</c:v>
                </c:pt>
                <c:pt idx="593">
                  <c:v>3.9916010498687662</c:v>
                </c:pt>
                <c:pt idx="594">
                  <c:v>3.9916010498687662</c:v>
                </c:pt>
                <c:pt idx="595">
                  <c:v>3.9948818897637794</c:v>
                </c:pt>
                <c:pt idx="596">
                  <c:v>3.9948818897637794</c:v>
                </c:pt>
                <c:pt idx="597">
                  <c:v>3.9948818897637794</c:v>
                </c:pt>
                <c:pt idx="598">
                  <c:v>3.9948818897637794</c:v>
                </c:pt>
                <c:pt idx="599">
                  <c:v>3.9948818897637794</c:v>
                </c:pt>
                <c:pt idx="600">
                  <c:v>3.9948818897637794</c:v>
                </c:pt>
                <c:pt idx="601">
                  <c:v>3.9981627296587927</c:v>
                </c:pt>
                <c:pt idx="602">
                  <c:v>3.9981627296587927</c:v>
                </c:pt>
                <c:pt idx="603">
                  <c:v>3.9981627296587927</c:v>
                </c:pt>
                <c:pt idx="604">
                  <c:v>3.9981627296587927</c:v>
                </c:pt>
                <c:pt idx="605">
                  <c:v>3.9981627296587927</c:v>
                </c:pt>
                <c:pt idx="606">
                  <c:v>3.9981627296587927</c:v>
                </c:pt>
                <c:pt idx="607">
                  <c:v>4.001443569553806</c:v>
                </c:pt>
                <c:pt idx="608">
                  <c:v>4.001443569553806</c:v>
                </c:pt>
                <c:pt idx="609">
                  <c:v>4.001443569553806</c:v>
                </c:pt>
                <c:pt idx="610">
                  <c:v>4.001443569553806</c:v>
                </c:pt>
                <c:pt idx="611">
                  <c:v>4.001443569553806</c:v>
                </c:pt>
                <c:pt idx="612">
                  <c:v>4.001443569553806</c:v>
                </c:pt>
                <c:pt idx="613">
                  <c:v>4.0047244094488184</c:v>
                </c:pt>
                <c:pt idx="614">
                  <c:v>4.0047244094488184</c:v>
                </c:pt>
                <c:pt idx="615">
                  <c:v>4.0047244094488184</c:v>
                </c:pt>
                <c:pt idx="616">
                  <c:v>4.0047244094488184</c:v>
                </c:pt>
                <c:pt idx="617">
                  <c:v>4.0047244094488184</c:v>
                </c:pt>
                <c:pt idx="618">
                  <c:v>4.0047244094488184</c:v>
                </c:pt>
                <c:pt idx="619">
                  <c:v>4.0080052493438316</c:v>
                </c:pt>
                <c:pt idx="620">
                  <c:v>4.0080052493438316</c:v>
                </c:pt>
                <c:pt idx="621">
                  <c:v>4.0080052493438316</c:v>
                </c:pt>
                <c:pt idx="622">
                  <c:v>4.0080052493438316</c:v>
                </c:pt>
                <c:pt idx="623">
                  <c:v>4.0080052493438316</c:v>
                </c:pt>
                <c:pt idx="624">
                  <c:v>4.0080052493438316</c:v>
                </c:pt>
                <c:pt idx="625">
                  <c:v>4.0112860892388449</c:v>
                </c:pt>
                <c:pt idx="626">
                  <c:v>4.0112860892388449</c:v>
                </c:pt>
                <c:pt idx="627">
                  <c:v>4.0112860892388449</c:v>
                </c:pt>
                <c:pt idx="628">
                  <c:v>4.0112860892388449</c:v>
                </c:pt>
                <c:pt idx="629">
                  <c:v>4.0112860892388449</c:v>
                </c:pt>
                <c:pt idx="630">
                  <c:v>4.0145669291338582</c:v>
                </c:pt>
                <c:pt idx="631">
                  <c:v>4.0145669291338582</c:v>
                </c:pt>
                <c:pt idx="632">
                  <c:v>4.0145669291338582</c:v>
                </c:pt>
                <c:pt idx="633">
                  <c:v>4.0145669291338582</c:v>
                </c:pt>
                <c:pt idx="634">
                  <c:v>4.0145669291338582</c:v>
                </c:pt>
                <c:pt idx="635">
                  <c:v>4.0145669291338582</c:v>
                </c:pt>
                <c:pt idx="636">
                  <c:v>4.0178477690288714</c:v>
                </c:pt>
                <c:pt idx="637">
                  <c:v>4.0178477690288714</c:v>
                </c:pt>
                <c:pt idx="638">
                  <c:v>4.0178477690288714</c:v>
                </c:pt>
                <c:pt idx="639">
                  <c:v>4.0178477690288714</c:v>
                </c:pt>
                <c:pt idx="640">
                  <c:v>4.0178477690288714</c:v>
                </c:pt>
                <c:pt idx="641">
                  <c:v>4.0178477690288714</c:v>
                </c:pt>
                <c:pt idx="642">
                  <c:v>4.0211286089238847</c:v>
                </c:pt>
                <c:pt idx="643">
                  <c:v>4.0211286089238847</c:v>
                </c:pt>
                <c:pt idx="644">
                  <c:v>4.0211286089238847</c:v>
                </c:pt>
                <c:pt idx="645">
                  <c:v>4.0211286089238847</c:v>
                </c:pt>
                <c:pt idx="646">
                  <c:v>4.0211286089238847</c:v>
                </c:pt>
                <c:pt idx="647">
                  <c:v>4.0211286089238847</c:v>
                </c:pt>
                <c:pt idx="648">
                  <c:v>4.0244094488188971</c:v>
                </c:pt>
                <c:pt idx="649">
                  <c:v>4.0244094488188971</c:v>
                </c:pt>
                <c:pt idx="650">
                  <c:v>4.0244094488188971</c:v>
                </c:pt>
                <c:pt idx="651">
                  <c:v>4.0244094488188971</c:v>
                </c:pt>
                <c:pt idx="652">
                  <c:v>4.0244094488188971</c:v>
                </c:pt>
                <c:pt idx="653">
                  <c:v>4.0244094488188971</c:v>
                </c:pt>
                <c:pt idx="654">
                  <c:v>4.0276902887139103</c:v>
                </c:pt>
                <c:pt idx="655">
                  <c:v>4.0276902887139103</c:v>
                </c:pt>
                <c:pt idx="656">
                  <c:v>4.0276902887139103</c:v>
                </c:pt>
                <c:pt idx="657">
                  <c:v>4.0276902887139103</c:v>
                </c:pt>
                <c:pt idx="658">
                  <c:v>4.0276902887139103</c:v>
                </c:pt>
                <c:pt idx="659">
                  <c:v>4.0309711286089236</c:v>
                </c:pt>
                <c:pt idx="660">
                  <c:v>4.0309711286089236</c:v>
                </c:pt>
                <c:pt idx="661">
                  <c:v>4.0309711286089236</c:v>
                </c:pt>
                <c:pt idx="662">
                  <c:v>4.0309711286089236</c:v>
                </c:pt>
                <c:pt idx="663">
                  <c:v>4.0309711286089236</c:v>
                </c:pt>
                <c:pt idx="664">
                  <c:v>4.0309711286089236</c:v>
                </c:pt>
                <c:pt idx="665">
                  <c:v>4.0342519685039369</c:v>
                </c:pt>
                <c:pt idx="666">
                  <c:v>4.0342519685039369</c:v>
                </c:pt>
                <c:pt idx="667">
                  <c:v>4.0342519685039369</c:v>
                </c:pt>
                <c:pt idx="668">
                  <c:v>4.0342519685039369</c:v>
                </c:pt>
                <c:pt idx="669">
                  <c:v>4.0342519685039369</c:v>
                </c:pt>
                <c:pt idx="670">
                  <c:v>4.0342519685039369</c:v>
                </c:pt>
                <c:pt idx="671">
                  <c:v>4.0375328083989501</c:v>
                </c:pt>
                <c:pt idx="672">
                  <c:v>4.0375328083989501</c:v>
                </c:pt>
                <c:pt idx="673">
                  <c:v>4.0375328083989501</c:v>
                </c:pt>
                <c:pt idx="674">
                  <c:v>4.0375328083989501</c:v>
                </c:pt>
                <c:pt idx="675">
                  <c:v>4.0375328083989501</c:v>
                </c:pt>
                <c:pt idx="676">
                  <c:v>4.0375328083989501</c:v>
                </c:pt>
                <c:pt idx="677">
                  <c:v>4.0408136482939634</c:v>
                </c:pt>
                <c:pt idx="678">
                  <c:v>4.0408136482939634</c:v>
                </c:pt>
                <c:pt idx="679">
                  <c:v>4.0408136482939634</c:v>
                </c:pt>
                <c:pt idx="680">
                  <c:v>4.0408136482939634</c:v>
                </c:pt>
                <c:pt idx="681">
                  <c:v>4.0408136482939634</c:v>
                </c:pt>
                <c:pt idx="682">
                  <c:v>4.0408136482939634</c:v>
                </c:pt>
                <c:pt idx="683">
                  <c:v>4.0440944881889767</c:v>
                </c:pt>
                <c:pt idx="684">
                  <c:v>4.0440944881889767</c:v>
                </c:pt>
                <c:pt idx="685">
                  <c:v>4.0440944881889767</c:v>
                </c:pt>
                <c:pt idx="686">
                  <c:v>4.0440944881889767</c:v>
                </c:pt>
                <c:pt idx="687">
                  <c:v>4.0440944881889767</c:v>
                </c:pt>
                <c:pt idx="688">
                  <c:v>4.047375328083989</c:v>
                </c:pt>
                <c:pt idx="689">
                  <c:v>4.047375328083989</c:v>
                </c:pt>
                <c:pt idx="690">
                  <c:v>4.047375328083989</c:v>
                </c:pt>
                <c:pt idx="691">
                  <c:v>4.047375328083989</c:v>
                </c:pt>
                <c:pt idx="692">
                  <c:v>4.047375328083989</c:v>
                </c:pt>
                <c:pt idx="693">
                  <c:v>4.047375328083989</c:v>
                </c:pt>
                <c:pt idx="694">
                  <c:v>4.0506561679790023</c:v>
                </c:pt>
                <c:pt idx="695">
                  <c:v>4.0506561679790023</c:v>
                </c:pt>
                <c:pt idx="696">
                  <c:v>4.0506561679790023</c:v>
                </c:pt>
                <c:pt idx="697">
                  <c:v>4.0506561679790023</c:v>
                </c:pt>
                <c:pt idx="698">
                  <c:v>4.0506561679790023</c:v>
                </c:pt>
                <c:pt idx="699">
                  <c:v>4.0506561679790023</c:v>
                </c:pt>
                <c:pt idx="700">
                  <c:v>4.0539370078740156</c:v>
                </c:pt>
                <c:pt idx="701">
                  <c:v>4.0539370078740156</c:v>
                </c:pt>
                <c:pt idx="702">
                  <c:v>4.0539370078740156</c:v>
                </c:pt>
                <c:pt idx="703">
                  <c:v>4.0539370078740156</c:v>
                </c:pt>
                <c:pt idx="704">
                  <c:v>4.0539370078740156</c:v>
                </c:pt>
                <c:pt idx="705">
                  <c:v>4.0539370078740156</c:v>
                </c:pt>
                <c:pt idx="706">
                  <c:v>4.0572178477690288</c:v>
                </c:pt>
                <c:pt idx="707">
                  <c:v>4.0572178477690288</c:v>
                </c:pt>
                <c:pt idx="708">
                  <c:v>4.0572178477690288</c:v>
                </c:pt>
                <c:pt idx="709">
                  <c:v>4.0572178477690288</c:v>
                </c:pt>
                <c:pt idx="710">
                  <c:v>4.0572178477690288</c:v>
                </c:pt>
                <c:pt idx="711">
                  <c:v>4.0572178477690288</c:v>
                </c:pt>
                <c:pt idx="712">
                  <c:v>4.0604986876640421</c:v>
                </c:pt>
                <c:pt idx="713">
                  <c:v>4.0604986876640421</c:v>
                </c:pt>
                <c:pt idx="714">
                  <c:v>4.0604986876640421</c:v>
                </c:pt>
                <c:pt idx="715">
                  <c:v>4.0604986876640421</c:v>
                </c:pt>
                <c:pt idx="716">
                  <c:v>4.0604986876640421</c:v>
                </c:pt>
                <c:pt idx="717">
                  <c:v>4.0637795275590554</c:v>
                </c:pt>
                <c:pt idx="718">
                  <c:v>4.0637795275590554</c:v>
                </c:pt>
                <c:pt idx="719">
                  <c:v>4.0637795275590554</c:v>
                </c:pt>
                <c:pt idx="720">
                  <c:v>4.0637795275590554</c:v>
                </c:pt>
                <c:pt idx="721">
                  <c:v>4.0637795275590554</c:v>
                </c:pt>
                <c:pt idx="722">
                  <c:v>4.0637795275590554</c:v>
                </c:pt>
                <c:pt idx="723">
                  <c:v>4.0670603674540677</c:v>
                </c:pt>
                <c:pt idx="724">
                  <c:v>4.0670603674540677</c:v>
                </c:pt>
                <c:pt idx="725">
                  <c:v>4.0670603674540677</c:v>
                </c:pt>
                <c:pt idx="726">
                  <c:v>4.0670603674540677</c:v>
                </c:pt>
                <c:pt idx="727">
                  <c:v>4.0670603674540677</c:v>
                </c:pt>
                <c:pt idx="728">
                  <c:v>4.0670603674540677</c:v>
                </c:pt>
                <c:pt idx="729">
                  <c:v>4.070341207349081</c:v>
                </c:pt>
                <c:pt idx="730">
                  <c:v>4.070341207349081</c:v>
                </c:pt>
                <c:pt idx="731">
                  <c:v>4.070341207349081</c:v>
                </c:pt>
                <c:pt idx="732">
                  <c:v>4.070341207349081</c:v>
                </c:pt>
                <c:pt idx="733">
                  <c:v>4.070341207349081</c:v>
                </c:pt>
                <c:pt idx="734">
                  <c:v>4.070341207349081</c:v>
                </c:pt>
                <c:pt idx="735">
                  <c:v>4.0736220472440943</c:v>
                </c:pt>
                <c:pt idx="736">
                  <c:v>4.0736220472440943</c:v>
                </c:pt>
                <c:pt idx="737">
                  <c:v>4.0736220472440943</c:v>
                </c:pt>
                <c:pt idx="738">
                  <c:v>4.0736220472440943</c:v>
                </c:pt>
                <c:pt idx="739">
                  <c:v>4.0736220472440943</c:v>
                </c:pt>
                <c:pt idx="740">
                  <c:v>4.0736220472440943</c:v>
                </c:pt>
                <c:pt idx="741">
                  <c:v>4.0769028871391075</c:v>
                </c:pt>
                <c:pt idx="742">
                  <c:v>4.0769028871391075</c:v>
                </c:pt>
                <c:pt idx="743">
                  <c:v>4.0769028871391075</c:v>
                </c:pt>
                <c:pt idx="744">
                  <c:v>4.0769028871391075</c:v>
                </c:pt>
                <c:pt idx="745">
                  <c:v>4.0769028871391075</c:v>
                </c:pt>
                <c:pt idx="746">
                  <c:v>4.0769028871391075</c:v>
                </c:pt>
                <c:pt idx="747">
                  <c:v>4.0801837270341208</c:v>
                </c:pt>
                <c:pt idx="748">
                  <c:v>4.0801837270341208</c:v>
                </c:pt>
                <c:pt idx="749">
                  <c:v>4.0801837270341208</c:v>
                </c:pt>
                <c:pt idx="750">
                  <c:v>4.0801837270341208</c:v>
                </c:pt>
                <c:pt idx="751">
                  <c:v>4.0801837270341208</c:v>
                </c:pt>
                <c:pt idx="752">
                  <c:v>4.0834645669291341</c:v>
                </c:pt>
                <c:pt idx="753">
                  <c:v>4.0834645669291341</c:v>
                </c:pt>
                <c:pt idx="754">
                  <c:v>4.0834645669291341</c:v>
                </c:pt>
                <c:pt idx="755">
                  <c:v>4.0834645669291341</c:v>
                </c:pt>
                <c:pt idx="756">
                  <c:v>4.0834645669291341</c:v>
                </c:pt>
                <c:pt idx="757">
                  <c:v>4.0834645669291341</c:v>
                </c:pt>
                <c:pt idx="758">
                  <c:v>4.0867454068241464</c:v>
                </c:pt>
                <c:pt idx="759">
                  <c:v>4.0867454068241464</c:v>
                </c:pt>
                <c:pt idx="760">
                  <c:v>4.0867454068241464</c:v>
                </c:pt>
                <c:pt idx="761">
                  <c:v>4.0867454068241464</c:v>
                </c:pt>
                <c:pt idx="762">
                  <c:v>4.0867454068241464</c:v>
                </c:pt>
                <c:pt idx="763">
                  <c:v>4.0867454068241464</c:v>
                </c:pt>
                <c:pt idx="764">
                  <c:v>4.0900262467191597</c:v>
                </c:pt>
                <c:pt idx="765">
                  <c:v>4.0900262467191597</c:v>
                </c:pt>
                <c:pt idx="766">
                  <c:v>4.0900262467191597</c:v>
                </c:pt>
                <c:pt idx="767">
                  <c:v>4.0900262467191597</c:v>
                </c:pt>
                <c:pt idx="768">
                  <c:v>4.0900262467191597</c:v>
                </c:pt>
                <c:pt idx="769">
                  <c:v>4.0900262467191597</c:v>
                </c:pt>
                <c:pt idx="770">
                  <c:v>4.093307086614173</c:v>
                </c:pt>
                <c:pt idx="771">
                  <c:v>4.093307086614173</c:v>
                </c:pt>
                <c:pt idx="772">
                  <c:v>4.093307086614173</c:v>
                </c:pt>
                <c:pt idx="773">
                  <c:v>4.093307086614173</c:v>
                </c:pt>
                <c:pt idx="774">
                  <c:v>4.093307086614173</c:v>
                </c:pt>
                <c:pt idx="775">
                  <c:v>4.093307086614173</c:v>
                </c:pt>
                <c:pt idx="776">
                  <c:v>4.0965879265091862</c:v>
                </c:pt>
                <c:pt idx="777">
                  <c:v>4.0965879265091862</c:v>
                </c:pt>
                <c:pt idx="778">
                  <c:v>4.0965879265091862</c:v>
                </c:pt>
                <c:pt idx="779">
                  <c:v>4.0965879265091862</c:v>
                </c:pt>
                <c:pt idx="780">
                  <c:v>4.0965879265091862</c:v>
                </c:pt>
                <c:pt idx="781">
                  <c:v>4.0998687664041995</c:v>
                </c:pt>
                <c:pt idx="782">
                  <c:v>4.0998687664041995</c:v>
                </c:pt>
                <c:pt idx="783">
                  <c:v>4.0998687664041995</c:v>
                </c:pt>
                <c:pt idx="784">
                  <c:v>4.0998687664041995</c:v>
                </c:pt>
                <c:pt idx="785">
                  <c:v>4.0998687664041995</c:v>
                </c:pt>
                <c:pt idx="786">
                  <c:v>4.0998687664041995</c:v>
                </c:pt>
                <c:pt idx="787">
                  <c:v>4.1031496062992128</c:v>
                </c:pt>
                <c:pt idx="788">
                  <c:v>4.1031496062992128</c:v>
                </c:pt>
                <c:pt idx="789">
                  <c:v>4.1031496062992128</c:v>
                </c:pt>
                <c:pt idx="790">
                  <c:v>4.1031496062992128</c:v>
                </c:pt>
                <c:pt idx="791">
                  <c:v>4.1031496062992128</c:v>
                </c:pt>
                <c:pt idx="792">
                  <c:v>4.1031496062992128</c:v>
                </c:pt>
                <c:pt idx="793">
                  <c:v>4.1064304461942251</c:v>
                </c:pt>
                <c:pt idx="794">
                  <c:v>4.1064304461942251</c:v>
                </c:pt>
                <c:pt idx="795">
                  <c:v>4.1064304461942251</c:v>
                </c:pt>
                <c:pt idx="796">
                  <c:v>4.1064304461942251</c:v>
                </c:pt>
                <c:pt idx="797">
                  <c:v>4.1064304461942251</c:v>
                </c:pt>
                <c:pt idx="798">
                  <c:v>4.1064304461942251</c:v>
                </c:pt>
                <c:pt idx="799">
                  <c:v>4.1097112860892384</c:v>
                </c:pt>
                <c:pt idx="800">
                  <c:v>4.1097112860892384</c:v>
                </c:pt>
                <c:pt idx="801">
                  <c:v>4.1097112860892384</c:v>
                </c:pt>
                <c:pt idx="802">
                  <c:v>4.1097112860892384</c:v>
                </c:pt>
                <c:pt idx="803">
                  <c:v>4.1097112860892384</c:v>
                </c:pt>
                <c:pt idx="804">
                  <c:v>4.1097112860892384</c:v>
                </c:pt>
                <c:pt idx="805">
                  <c:v>4.1129921259842517</c:v>
                </c:pt>
                <c:pt idx="806">
                  <c:v>4.1129921259842517</c:v>
                </c:pt>
                <c:pt idx="807">
                  <c:v>4.1129921259842517</c:v>
                </c:pt>
                <c:pt idx="808">
                  <c:v>4.1129921259842517</c:v>
                </c:pt>
                <c:pt idx="809">
                  <c:v>4.1129921259842517</c:v>
                </c:pt>
                <c:pt idx="810">
                  <c:v>4.1162729658792649</c:v>
                </c:pt>
                <c:pt idx="811">
                  <c:v>4.1162729658792649</c:v>
                </c:pt>
                <c:pt idx="812">
                  <c:v>4.1162729658792649</c:v>
                </c:pt>
                <c:pt idx="813">
                  <c:v>4.1162729658792649</c:v>
                </c:pt>
                <c:pt idx="814">
                  <c:v>4.1162729658792649</c:v>
                </c:pt>
                <c:pt idx="815">
                  <c:v>4.1162729658792649</c:v>
                </c:pt>
                <c:pt idx="816">
                  <c:v>4.1195538057742782</c:v>
                </c:pt>
                <c:pt idx="817">
                  <c:v>4.1195538057742782</c:v>
                </c:pt>
                <c:pt idx="818">
                  <c:v>4.1195538057742782</c:v>
                </c:pt>
                <c:pt idx="819">
                  <c:v>4.1195538057742782</c:v>
                </c:pt>
                <c:pt idx="820">
                  <c:v>4.1195538057742782</c:v>
                </c:pt>
                <c:pt idx="821">
                  <c:v>4.1195538057742782</c:v>
                </c:pt>
                <c:pt idx="822">
                  <c:v>4.1228346456692915</c:v>
                </c:pt>
                <c:pt idx="823">
                  <c:v>4.1228346456692915</c:v>
                </c:pt>
                <c:pt idx="824">
                  <c:v>4.1228346456692915</c:v>
                </c:pt>
                <c:pt idx="825">
                  <c:v>4.1228346456692915</c:v>
                </c:pt>
                <c:pt idx="826">
                  <c:v>4.1228346456692915</c:v>
                </c:pt>
                <c:pt idx="827">
                  <c:v>4.1228346456692915</c:v>
                </c:pt>
                <c:pt idx="828">
                  <c:v>4.1261154855643039</c:v>
                </c:pt>
                <c:pt idx="829">
                  <c:v>4.1261154855643039</c:v>
                </c:pt>
                <c:pt idx="830">
                  <c:v>4.1261154855643039</c:v>
                </c:pt>
                <c:pt idx="831">
                  <c:v>4.1261154855643039</c:v>
                </c:pt>
                <c:pt idx="832">
                  <c:v>4.1261154855643039</c:v>
                </c:pt>
                <c:pt idx="833">
                  <c:v>4.1261154855643039</c:v>
                </c:pt>
                <c:pt idx="834">
                  <c:v>4.1293963254593171</c:v>
                </c:pt>
                <c:pt idx="835">
                  <c:v>4.1293963254593171</c:v>
                </c:pt>
                <c:pt idx="836">
                  <c:v>4.1293963254593171</c:v>
                </c:pt>
                <c:pt idx="837">
                  <c:v>4.1293963254593171</c:v>
                </c:pt>
                <c:pt idx="838">
                  <c:v>4.1293963254593171</c:v>
                </c:pt>
                <c:pt idx="839">
                  <c:v>4.1326771653543304</c:v>
                </c:pt>
                <c:pt idx="840">
                  <c:v>4.1326771653543304</c:v>
                </c:pt>
                <c:pt idx="841">
                  <c:v>4.1326771653543304</c:v>
                </c:pt>
                <c:pt idx="842">
                  <c:v>4.1326771653543304</c:v>
                </c:pt>
                <c:pt idx="843">
                  <c:v>4.1326771653543304</c:v>
                </c:pt>
                <c:pt idx="844">
                  <c:v>4.1326771653543304</c:v>
                </c:pt>
                <c:pt idx="845">
                  <c:v>4.1359580052493436</c:v>
                </c:pt>
                <c:pt idx="846">
                  <c:v>4.1359580052493436</c:v>
                </c:pt>
                <c:pt idx="847">
                  <c:v>4.1359580052493436</c:v>
                </c:pt>
                <c:pt idx="848">
                  <c:v>4.1359580052493436</c:v>
                </c:pt>
                <c:pt idx="849">
                  <c:v>4.1359580052493436</c:v>
                </c:pt>
                <c:pt idx="850">
                  <c:v>4.1359580052493436</c:v>
                </c:pt>
                <c:pt idx="851">
                  <c:v>4.1392388451443569</c:v>
                </c:pt>
                <c:pt idx="852">
                  <c:v>4.1392388451443569</c:v>
                </c:pt>
                <c:pt idx="853">
                  <c:v>4.1392388451443569</c:v>
                </c:pt>
                <c:pt idx="854">
                  <c:v>4.1392388451443569</c:v>
                </c:pt>
                <c:pt idx="855">
                  <c:v>4.1392388451443569</c:v>
                </c:pt>
                <c:pt idx="856">
                  <c:v>4.1392388451443569</c:v>
                </c:pt>
                <c:pt idx="857">
                  <c:v>4.1425196850393702</c:v>
                </c:pt>
                <c:pt idx="858">
                  <c:v>4.1425196850393702</c:v>
                </c:pt>
                <c:pt idx="859">
                  <c:v>4.1425196850393702</c:v>
                </c:pt>
                <c:pt idx="860">
                  <c:v>4.1425196850393702</c:v>
                </c:pt>
                <c:pt idx="861">
                  <c:v>4.1425196850393702</c:v>
                </c:pt>
                <c:pt idx="862">
                  <c:v>4.1425196850393702</c:v>
                </c:pt>
                <c:pt idx="863">
                  <c:v>4.1458005249343834</c:v>
                </c:pt>
                <c:pt idx="864">
                  <c:v>4.1458005249343834</c:v>
                </c:pt>
                <c:pt idx="865">
                  <c:v>4.1458005249343834</c:v>
                </c:pt>
                <c:pt idx="866">
                  <c:v>4.1458005249343834</c:v>
                </c:pt>
                <c:pt idx="867">
                  <c:v>4.1458005249343834</c:v>
                </c:pt>
                <c:pt idx="868">
                  <c:v>4.1458005249343834</c:v>
                </c:pt>
                <c:pt idx="869">
                  <c:v>4.1490813648293958</c:v>
                </c:pt>
                <c:pt idx="870">
                  <c:v>4.1490813648293958</c:v>
                </c:pt>
                <c:pt idx="871">
                  <c:v>4.1490813648293958</c:v>
                </c:pt>
                <c:pt idx="872">
                  <c:v>4.1490813648293958</c:v>
                </c:pt>
                <c:pt idx="873">
                  <c:v>4.1490813648293958</c:v>
                </c:pt>
                <c:pt idx="874">
                  <c:v>4.1523622047244091</c:v>
                </c:pt>
                <c:pt idx="875">
                  <c:v>4.1523622047244091</c:v>
                </c:pt>
                <c:pt idx="876">
                  <c:v>4.1523622047244091</c:v>
                </c:pt>
                <c:pt idx="877">
                  <c:v>4.1523622047244091</c:v>
                </c:pt>
                <c:pt idx="878">
                  <c:v>4.1523622047244091</c:v>
                </c:pt>
                <c:pt idx="879">
                  <c:v>4.1523622047244091</c:v>
                </c:pt>
                <c:pt idx="880">
                  <c:v>4.1556430446194224</c:v>
                </c:pt>
                <c:pt idx="881">
                  <c:v>4.1556430446194224</c:v>
                </c:pt>
                <c:pt idx="882">
                  <c:v>4.1556430446194224</c:v>
                </c:pt>
                <c:pt idx="883">
                  <c:v>4.1556430446194224</c:v>
                </c:pt>
                <c:pt idx="884">
                  <c:v>4.1556430446194224</c:v>
                </c:pt>
                <c:pt idx="885">
                  <c:v>4.1556430446194224</c:v>
                </c:pt>
                <c:pt idx="886">
                  <c:v>4.1589238845144356</c:v>
                </c:pt>
                <c:pt idx="887">
                  <c:v>4.1589238845144356</c:v>
                </c:pt>
                <c:pt idx="888">
                  <c:v>4.1589238845144356</c:v>
                </c:pt>
                <c:pt idx="889">
                  <c:v>4.1589238845144356</c:v>
                </c:pt>
                <c:pt idx="890">
                  <c:v>4.1589238845144356</c:v>
                </c:pt>
                <c:pt idx="891">
                  <c:v>4.1589238845144356</c:v>
                </c:pt>
                <c:pt idx="892">
                  <c:v>4.1622047244094489</c:v>
                </c:pt>
                <c:pt idx="893">
                  <c:v>4.1622047244094489</c:v>
                </c:pt>
                <c:pt idx="894">
                  <c:v>4.1622047244094489</c:v>
                </c:pt>
                <c:pt idx="895">
                  <c:v>4.1622047244094489</c:v>
                </c:pt>
                <c:pt idx="896">
                  <c:v>4.1622047244094489</c:v>
                </c:pt>
                <c:pt idx="897">
                  <c:v>4.1622047244094489</c:v>
                </c:pt>
                <c:pt idx="898">
                  <c:v>4.1654855643044622</c:v>
                </c:pt>
                <c:pt idx="899">
                  <c:v>4.1654855643044622</c:v>
                </c:pt>
                <c:pt idx="900">
                  <c:v>4.1654855643044622</c:v>
                </c:pt>
                <c:pt idx="901">
                  <c:v>4.1654855643044622</c:v>
                </c:pt>
                <c:pt idx="902">
                  <c:v>4.1654855643044622</c:v>
                </c:pt>
                <c:pt idx="903">
                  <c:v>4.1687664041994745</c:v>
                </c:pt>
                <c:pt idx="904">
                  <c:v>4.1687664041994745</c:v>
                </c:pt>
                <c:pt idx="905">
                  <c:v>4.1687664041994745</c:v>
                </c:pt>
                <c:pt idx="906">
                  <c:v>4.1687664041994745</c:v>
                </c:pt>
                <c:pt idx="907">
                  <c:v>4.1687664041994745</c:v>
                </c:pt>
                <c:pt idx="908">
                  <c:v>4.1687664041994745</c:v>
                </c:pt>
                <c:pt idx="909">
                  <c:v>4.1720472440944878</c:v>
                </c:pt>
                <c:pt idx="910">
                  <c:v>4.1720472440944878</c:v>
                </c:pt>
                <c:pt idx="911">
                  <c:v>4.1720472440944878</c:v>
                </c:pt>
                <c:pt idx="912">
                  <c:v>4.1720472440944878</c:v>
                </c:pt>
                <c:pt idx="913">
                  <c:v>4.1720472440944878</c:v>
                </c:pt>
                <c:pt idx="914">
                  <c:v>4.1720472440944878</c:v>
                </c:pt>
                <c:pt idx="915">
                  <c:v>4.1753280839895011</c:v>
                </c:pt>
                <c:pt idx="916">
                  <c:v>4.1753280839895011</c:v>
                </c:pt>
                <c:pt idx="917">
                  <c:v>4.1753280839895011</c:v>
                </c:pt>
                <c:pt idx="918">
                  <c:v>4.1753280839895011</c:v>
                </c:pt>
                <c:pt idx="919">
                  <c:v>4.1753280839895011</c:v>
                </c:pt>
                <c:pt idx="920">
                  <c:v>4.1753280839895011</c:v>
                </c:pt>
                <c:pt idx="921">
                  <c:v>4.1786089238845143</c:v>
                </c:pt>
                <c:pt idx="922">
                  <c:v>4.1786089238845143</c:v>
                </c:pt>
                <c:pt idx="923">
                  <c:v>4.1786089238845143</c:v>
                </c:pt>
                <c:pt idx="924">
                  <c:v>4.1786089238845143</c:v>
                </c:pt>
                <c:pt idx="925">
                  <c:v>4.1786089238845143</c:v>
                </c:pt>
                <c:pt idx="926">
                  <c:v>4.1786089238845143</c:v>
                </c:pt>
                <c:pt idx="927">
                  <c:v>4.1818897637795276</c:v>
                </c:pt>
                <c:pt idx="928">
                  <c:v>4.1818897637795276</c:v>
                </c:pt>
                <c:pt idx="929">
                  <c:v>4.1818897637795276</c:v>
                </c:pt>
                <c:pt idx="930">
                  <c:v>4.1818897637795276</c:v>
                </c:pt>
                <c:pt idx="931">
                  <c:v>4.1818897637795276</c:v>
                </c:pt>
                <c:pt idx="932">
                  <c:v>4.1851706036745409</c:v>
                </c:pt>
                <c:pt idx="933">
                  <c:v>4.1851706036745409</c:v>
                </c:pt>
                <c:pt idx="934">
                  <c:v>4.1851706036745409</c:v>
                </c:pt>
                <c:pt idx="935">
                  <c:v>4.1851706036745409</c:v>
                </c:pt>
                <c:pt idx="936">
                  <c:v>4.1851706036745409</c:v>
                </c:pt>
                <c:pt idx="937">
                  <c:v>4.1851706036745409</c:v>
                </c:pt>
                <c:pt idx="938">
                  <c:v>4.1884514435695532</c:v>
                </c:pt>
                <c:pt idx="939">
                  <c:v>4.1884514435695532</c:v>
                </c:pt>
                <c:pt idx="940">
                  <c:v>4.1884514435695532</c:v>
                </c:pt>
                <c:pt idx="941">
                  <c:v>4.1884514435695532</c:v>
                </c:pt>
                <c:pt idx="942">
                  <c:v>4.1884514435695532</c:v>
                </c:pt>
                <c:pt idx="943">
                  <c:v>4.1884514435695532</c:v>
                </c:pt>
                <c:pt idx="944">
                  <c:v>4.1917322834645665</c:v>
                </c:pt>
                <c:pt idx="945">
                  <c:v>4.1917322834645665</c:v>
                </c:pt>
                <c:pt idx="946">
                  <c:v>4.1917322834645665</c:v>
                </c:pt>
                <c:pt idx="947">
                  <c:v>4.1917322834645665</c:v>
                </c:pt>
                <c:pt idx="948">
                  <c:v>4.1917322834645665</c:v>
                </c:pt>
                <c:pt idx="949">
                  <c:v>4.1917322834645665</c:v>
                </c:pt>
                <c:pt idx="950">
                  <c:v>4.1950131233595798</c:v>
                </c:pt>
                <c:pt idx="951">
                  <c:v>4.1950131233595798</c:v>
                </c:pt>
                <c:pt idx="952">
                  <c:v>4.1950131233595798</c:v>
                </c:pt>
                <c:pt idx="953">
                  <c:v>4.1950131233595798</c:v>
                </c:pt>
                <c:pt idx="954">
                  <c:v>4.1950131233595798</c:v>
                </c:pt>
                <c:pt idx="955">
                  <c:v>4.1950131233595798</c:v>
                </c:pt>
                <c:pt idx="956">
                  <c:v>4.198293963254593</c:v>
                </c:pt>
                <c:pt idx="957">
                  <c:v>4.198293963254593</c:v>
                </c:pt>
                <c:pt idx="958">
                  <c:v>4.198293963254593</c:v>
                </c:pt>
                <c:pt idx="959">
                  <c:v>4.198293963254593</c:v>
                </c:pt>
                <c:pt idx="960">
                  <c:v>4.198293963254593</c:v>
                </c:pt>
                <c:pt idx="961">
                  <c:v>4.2015748031496063</c:v>
                </c:pt>
                <c:pt idx="962">
                  <c:v>4.2015748031496063</c:v>
                </c:pt>
                <c:pt idx="963">
                  <c:v>4.2015748031496063</c:v>
                </c:pt>
                <c:pt idx="964">
                  <c:v>4.2015748031496063</c:v>
                </c:pt>
                <c:pt idx="965">
                  <c:v>4.2015748031496063</c:v>
                </c:pt>
                <c:pt idx="966">
                  <c:v>4.2015748031496063</c:v>
                </c:pt>
                <c:pt idx="967">
                  <c:v>4.2048556430446196</c:v>
                </c:pt>
                <c:pt idx="968">
                  <c:v>4.2048556430446196</c:v>
                </c:pt>
                <c:pt idx="969">
                  <c:v>4.2048556430446196</c:v>
                </c:pt>
                <c:pt idx="970">
                  <c:v>4.2048556430446196</c:v>
                </c:pt>
                <c:pt idx="971">
                  <c:v>4.2048556430446196</c:v>
                </c:pt>
                <c:pt idx="972">
                  <c:v>4.2048556430446196</c:v>
                </c:pt>
                <c:pt idx="973">
                  <c:v>4.2081364829396319</c:v>
                </c:pt>
                <c:pt idx="974">
                  <c:v>4.2081364829396319</c:v>
                </c:pt>
                <c:pt idx="975">
                  <c:v>4.2081364829396319</c:v>
                </c:pt>
                <c:pt idx="976">
                  <c:v>4.2081364829396319</c:v>
                </c:pt>
                <c:pt idx="977">
                  <c:v>4.2081364829396319</c:v>
                </c:pt>
                <c:pt idx="978">
                  <c:v>4.2081364829396319</c:v>
                </c:pt>
                <c:pt idx="979">
                  <c:v>4.2114173228346452</c:v>
                </c:pt>
                <c:pt idx="980">
                  <c:v>4.2114173228346452</c:v>
                </c:pt>
                <c:pt idx="981">
                  <c:v>4.2114173228346452</c:v>
                </c:pt>
                <c:pt idx="982">
                  <c:v>4.2114173228346452</c:v>
                </c:pt>
                <c:pt idx="983">
                  <c:v>4.2114173228346452</c:v>
                </c:pt>
                <c:pt idx="984">
                  <c:v>4.2114173228346452</c:v>
                </c:pt>
                <c:pt idx="985">
                  <c:v>4.2146981627296585</c:v>
                </c:pt>
                <c:pt idx="986">
                  <c:v>4.2146981627296585</c:v>
                </c:pt>
                <c:pt idx="987">
                  <c:v>4.2146981627296585</c:v>
                </c:pt>
                <c:pt idx="988">
                  <c:v>4.2146981627296585</c:v>
                </c:pt>
                <c:pt idx="989">
                  <c:v>4.2146981627296585</c:v>
                </c:pt>
                <c:pt idx="990">
                  <c:v>4.2146981627296585</c:v>
                </c:pt>
                <c:pt idx="991">
                  <c:v>4.2179790026246717</c:v>
                </c:pt>
                <c:pt idx="992">
                  <c:v>4.2179790026246717</c:v>
                </c:pt>
                <c:pt idx="993">
                  <c:v>4.2179790026246717</c:v>
                </c:pt>
                <c:pt idx="994">
                  <c:v>4.2179790026246717</c:v>
                </c:pt>
                <c:pt idx="995">
                  <c:v>4.2179790026246717</c:v>
                </c:pt>
                <c:pt idx="996">
                  <c:v>4.221259842519685</c:v>
                </c:pt>
                <c:pt idx="997">
                  <c:v>4.221259842519685</c:v>
                </c:pt>
                <c:pt idx="998">
                  <c:v>4.221259842519685</c:v>
                </c:pt>
                <c:pt idx="999">
                  <c:v>4.221259842519685</c:v>
                </c:pt>
                <c:pt idx="1000">
                  <c:v>4.221259842519685</c:v>
                </c:pt>
                <c:pt idx="1001">
                  <c:v>4.221259842519685</c:v>
                </c:pt>
                <c:pt idx="1002">
                  <c:v>4.2245406824146983</c:v>
                </c:pt>
                <c:pt idx="1003">
                  <c:v>4.2245406824146983</c:v>
                </c:pt>
                <c:pt idx="1004">
                  <c:v>4.2245406824146983</c:v>
                </c:pt>
                <c:pt idx="1005">
                  <c:v>4.2245406824146983</c:v>
                </c:pt>
                <c:pt idx="1006">
                  <c:v>4.2245406824146983</c:v>
                </c:pt>
                <c:pt idx="1007">
                  <c:v>4.2245406824146983</c:v>
                </c:pt>
                <c:pt idx="1008">
                  <c:v>4.2278215223097115</c:v>
                </c:pt>
                <c:pt idx="1009">
                  <c:v>4.2278215223097115</c:v>
                </c:pt>
                <c:pt idx="1010">
                  <c:v>4.2278215223097115</c:v>
                </c:pt>
                <c:pt idx="1011">
                  <c:v>4.2278215223097115</c:v>
                </c:pt>
                <c:pt idx="1012">
                  <c:v>4.2278215223097115</c:v>
                </c:pt>
                <c:pt idx="1013">
                  <c:v>4.2278215223097115</c:v>
                </c:pt>
                <c:pt idx="1014">
                  <c:v>4.2311023622047239</c:v>
                </c:pt>
                <c:pt idx="1015">
                  <c:v>4.2311023622047239</c:v>
                </c:pt>
                <c:pt idx="1016">
                  <c:v>4.2311023622047239</c:v>
                </c:pt>
                <c:pt idx="1017">
                  <c:v>4.2311023622047239</c:v>
                </c:pt>
                <c:pt idx="1018">
                  <c:v>4.2311023622047239</c:v>
                </c:pt>
                <c:pt idx="1019">
                  <c:v>4.2311023622047239</c:v>
                </c:pt>
                <c:pt idx="1020">
                  <c:v>4.2343832020997372</c:v>
                </c:pt>
                <c:pt idx="1021">
                  <c:v>4.2343832020997372</c:v>
                </c:pt>
                <c:pt idx="1022">
                  <c:v>4.2343832020997372</c:v>
                </c:pt>
                <c:pt idx="1023">
                  <c:v>4.2343832020997372</c:v>
                </c:pt>
                <c:pt idx="1024">
                  <c:v>4.2343832020997372</c:v>
                </c:pt>
                <c:pt idx="1025">
                  <c:v>4.2376640419947504</c:v>
                </c:pt>
                <c:pt idx="1026">
                  <c:v>4.2376640419947504</c:v>
                </c:pt>
                <c:pt idx="1027">
                  <c:v>4.2376640419947504</c:v>
                </c:pt>
                <c:pt idx="1028">
                  <c:v>4.2376640419947504</c:v>
                </c:pt>
                <c:pt idx="1029">
                  <c:v>4.2376640419947504</c:v>
                </c:pt>
                <c:pt idx="1030">
                  <c:v>4.2376640419947504</c:v>
                </c:pt>
                <c:pt idx="1031">
                  <c:v>4.2409448818897637</c:v>
                </c:pt>
                <c:pt idx="1032">
                  <c:v>4.2409448818897637</c:v>
                </c:pt>
                <c:pt idx="1033">
                  <c:v>4.2409448818897637</c:v>
                </c:pt>
                <c:pt idx="1034">
                  <c:v>4.2409448818897637</c:v>
                </c:pt>
                <c:pt idx="1035">
                  <c:v>4.2409448818897637</c:v>
                </c:pt>
                <c:pt idx="1036">
                  <c:v>4.2409448818897637</c:v>
                </c:pt>
                <c:pt idx="1037">
                  <c:v>4.244225721784777</c:v>
                </c:pt>
                <c:pt idx="1038">
                  <c:v>4.244225721784777</c:v>
                </c:pt>
                <c:pt idx="1039">
                  <c:v>4.244225721784777</c:v>
                </c:pt>
                <c:pt idx="1040">
                  <c:v>4.244225721784777</c:v>
                </c:pt>
                <c:pt idx="1041">
                  <c:v>4.244225721784777</c:v>
                </c:pt>
                <c:pt idx="1042">
                  <c:v>4.244225721784777</c:v>
                </c:pt>
                <c:pt idx="1043">
                  <c:v>4.2475065616797902</c:v>
                </c:pt>
                <c:pt idx="1044">
                  <c:v>4.2475065616797902</c:v>
                </c:pt>
                <c:pt idx="1045">
                  <c:v>4.2475065616797902</c:v>
                </c:pt>
                <c:pt idx="1046">
                  <c:v>4.2475065616797902</c:v>
                </c:pt>
                <c:pt idx="1047">
                  <c:v>4.2475065616797902</c:v>
                </c:pt>
                <c:pt idx="1048">
                  <c:v>4.2475065616797902</c:v>
                </c:pt>
                <c:pt idx="1049">
                  <c:v>4.2507874015748026</c:v>
                </c:pt>
                <c:pt idx="1050">
                  <c:v>4.2507874015748026</c:v>
                </c:pt>
                <c:pt idx="1051">
                  <c:v>4.2507874015748026</c:v>
                </c:pt>
                <c:pt idx="1052">
                  <c:v>4.2507874015748026</c:v>
                </c:pt>
                <c:pt idx="1053">
                  <c:v>4.2507874015748026</c:v>
                </c:pt>
                <c:pt idx="1054">
                  <c:v>4.2540682414698159</c:v>
                </c:pt>
                <c:pt idx="1055">
                  <c:v>4.2540682414698159</c:v>
                </c:pt>
                <c:pt idx="1056">
                  <c:v>4.2540682414698159</c:v>
                </c:pt>
                <c:pt idx="1057">
                  <c:v>4.2540682414698159</c:v>
                </c:pt>
                <c:pt idx="1058">
                  <c:v>4.2540682414698159</c:v>
                </c:pt>
                <c:pt idx="1059">
                  <c:v>4.2540682414698159</c:v>
                </c:pt>
                <c:pt idx="1060">
                  <c:v>4.2573490813648291</c:v>
                </c:pt>
                <c:pt idx="1061">
                  <c:v>4.2573490813648291</c:v>
                </c:pt>
                <c:pt idx="1062">
                  <c:v>4.2573490813648291</c:v>
                </c:pt>
                <c:pt idx="1063">
                  <c:v>4.2573490813648291</c:v>
                </c:pt>
                <c:pt idx="1064">
                  <c:v>4.2573490813648291</c:v>
                </c:pt>
                <c:pt idx="1065">
                  <c:v>4.2573490813648291</c:v>
                </c:pt>
                <c:pt idx="1066">
                  <c:v>4.2606299212598424</c:v>
                </c:pt>
                <c:pt idx="1067">
                  <c:v>4.2606299212598424</c:v>
                </c:pt>
                <c:pt idx="1068">
                  <c:v>4.2606299212598424</c:v>
                </c:pt>
                <c:pt idx="1069">
                  <c:v>4.2606299212598424</c:v>
                </c:pt>
                <c:pt idx="1070">
                  <c:v>4.2606299212598424</c:v>
                </c:pt>
                <c:pt idx="1071">
                  <c:v>4.2606299212598424</c:v>
                </c:pt>
                <c:pt idx="1072">
                  <c:v>4.2639107611548557</c:v>
                </c:pt>
                <c:pt idx="1073">
                  <c:v>4.2639107611548557</c:v>
                </c:pt>
                <c:pt idx="1074">
                  <c:v>4.2639107611548557</c:v>
                </c:pt>
                <c:pt idx="1075">
                  <c:v>4.2639107611548557</c:v>
                </c:pt>
                <c:pt idx="1076">
                  <c:v>4.2639107611548557</c:v>
                </c:pt>
                <c:pt idx="1077">
                  <c:v>4.2639107611548557</c:v>
                </c:pt>
                <c:pt idx="1078">
                  <c:v>4.2671916010498689</c:v>
                </c:pt>
                <c:pt idx="1079">
                  <c:v>4.2671916010498689</c:v>
                </c:pt>
                <c:pt idx="1080">
                  <c:v>4.2671916010498689</c:v>
                </c:pt>
                <c:pt idx="1081">
                  <c:v>4.2671916010498689</c:v>
                </c:pt>
                <c:pt idx="1082">
                  <c:v>4.2671916010498689</c:v>
                </c:pt>
                <c:pt idx="1083">
                  <c:v>4.2704724409448813</c:v>
                </c:pt>
                <c:pt idx="1084">
                  <c:v>4.2704724409448813</c:v>
                </c:pt>
                <c:pt idx="1085">
                  <c:v>4.2704724409448813</c:v>
                </c:pt>
                <c:pt idx="1086">
                  <c:v>4.2704724409448813</c:v>
                </c:pt>
                <c:pt idx="1087">
                  <c:v>4.2704724409448813</c:v>
                </c:pt>
                <c:pt idx="1088">
                  <c:v>4.2704724409448813</c:v>
                </c:pt>
                <c:pt idx="1089">
                  <c:v>4.2737532808398946</c:v>
                </c:pt>
                <c:pt idx="1090">
                  <c:v>4.2737532808398946</c:v>
                </c:pt>
                <c:pt idx="1091">
                  <c:v>4.2737532808398946</c:v>
                </c:pt>
                <c:pt idx="1092">
                  <c:v>4.2737532808398946</c:v>
                </c:pt>
                <c:pt idx="1093">
                  <c:v>4.2737532808398946</c:v>
                </c:pt>
                <c:pt idx="1094">
                  <c:v>4.2737532808398946</c:v>
                </c:pt>
                <c:pt idx="1095">
                  <c:v>4.2770341207349079</c:v>
                </c:pt>
                <c:pt idx="1096">
                  <c:v>4.2770341207349079</c:v>
                </c:pt>
                <c:pt idx="1097">
                  <c:v>4.2770341207349079</c:v>
                </c:pt>
                <c:pt idx="1098">
                  <c:v>4.2770341207349079</c:v>
                </c:pt>
                <c:pt idx="1099">
                  <c:v>4.2770341207349079</c:v>
                </c:pt>
                <c:pt idx="1100">
                  <c:v>4.2770341207349079</c:v>
                </c:pt>
                <c:pt idx="1101">
                  <c:v>4.2803149606299211</c:v>
                </c:pt>
                <c:pt idx="1102">
                  <c:v>4.2803149606299211</c:v>
                </c:pt>
                <c:pt idx="1103">
                  <c:v>4.2803149606299211</c:v>
                </c:pt>
                <c:pt idx="1104">
                  <c:v>4.2803149606299211</c:v>
                </c:pt>
                <c:pt idx="1105">
                  <c:v>4.2803149606299211</c:v>
                </c:pt>
                <c:pt idx="1106">
                  <c:v>4.2803149606299211</c:v>
                </c:pt>
                <c:pt idx="1107">
                  <c:v>4.2835958005249344</c:v>
                </c:pt>
                <c:pt idx="1108">
                  <c:v>4.2835958005249344</c:v>
                </c:pt>
                <c:pt idx="1109">
                  <c:v>4.2835958005249344</c:v>
                </c:pt>
                <c:pt idx="1110">
                  <c:v>4.2835958005249344</c:v>
                </c:pt>
                <c:pt idx="1111">
                  <c:v>4.2835958005249344</c:v>
                </c:pt>
                <c:pt idx="1112">
                  <c:v>4.2835958005249344</c:v>
                </c:pt>
                <c:pt idx="1113">
                  <c:v>4.2868766404199476</c:v>
                </c:pt>
                <c:pt idx="1114">
                  <c:v>4.2868766404199476</c:v>
                </c:pt>
                <c:pt idx="1115">
                  <c:v>4.2868766404199476</c:v>
                </c:pt>
                <c:pt idx="1116">
                  <c:v>4.2868766404199476</c:v>
                </c:pt>
                <c:pt idx="1117">
                  <c:v>4.2868766404199476</c:v>
                </c:pt>
                <c:pt idx="1118">
                  <c:v>4.29015748031496</c:v>
                </c:pt>
                <c:pt idx="1119">
                  <c:v>4.29015748031496</c:v>
                </c:pt>
                <c:pt idx="1120">
                  <c:v>4.29015748031496</c:v>
                </c:pt>
                <c:pt idx="1121">
                  <c:v>4.29015748031496</c:v>
                </c:pt>
                <c:pt idx="1122">
                  <c:v>4.29015748031496</c:v>
                </c:pt>
                <c:pt idx="1123">
                  <c:v>4.29015748031496</c:v>
                </c:pt>
                <c:pt idx="1124">
                  <c:v>4.2934383202099733</c:v>
                </c:pt>
                <c:pt idx="1125">
                  <c:v>4.2934383202099733</c:v>
                </c:pt>
                <c:pt idx="1126">
                  <c:v>4.2934383202099733</c:v>
                </c:pt>
                <c:pt idx="1127">
                  <c:v>4.2934383202099733</c:v>
                </c:pt>
                <c:pt idx="1128">
                  <c:v>4.2934383202099733</c:v>
                </c:pt>
                <c:pt idx="1129">
                  <c:v>4.2934383202099733</c:v>
                </c:pt>
                <c:pt idx="1130">
                  <c:v>4.2967191601049866</c:v>
                </c:pt>
                <c:pt idx="1131">
                  <c:v>4.2967191601049866</c:v>
                </c:pt>
                <c:pt idx="1132">
                  <c:v>4.2967191601049866</c:v>
                </c:pt>
                <c:pt idx="1133">
                  <c:v>4.2967191601049866</c:v>
                </c:pt>
                <c:pt idx="1134">
                  <c:v>4.2967191601049866</c:v>
                </c:pt>
                <c:pt idx="1135">
                  <c:v>4.2967191601049866</c:v>
                </c:pt>
                <c:pt idx="1136">
                  <c:v>4.3</c:v>
                </c:pt>
                <c:pt idx="1137">
                  <c:v>4.3</c:v>
                </c:pt>
                <c:pt idx="1138">
                  <c:v>4.3</c:v>
                </c:pt>
                <c:pt idx="1139">
                  <c:v>4.3</c:v>
                </c:pt>
                <c:pt idx="1140">
                  <c:v>4.3</c:v>
                </c:pt>
                <c:pt idx="1141">
                  <c:v>4.3</c:v>
                </c:pt>
                <c:pt idx="1142">
                  <c:v>4.3032808398950131</c:v>
                </c:pt>
                <c:pt idx="1143">
                  <c:v>4.3032808398950131</c:v>
                </c:pt>
                <c:pt idx="1144">
                  <c:v>4.3032808398950131</c:v>
                </c:pt>
                <c:pt idx="1145">
                  <c:v>4.3032808398950131</c:v>
                </c:pt>
                <c:pt idx="1146">
                  <c:v>4.3032808398950131</c:v>
                </c:pt>
                <c:pt idx="1147">
                  <c:v>4.3065616797900264</c:v>
                </c:pt>
                <c:pt idx="1148">
                  <c:v>4.3065616797900264</c:v>
                </c:pt>
                <c:pt idx="1149">
                  <c:v>4.3065616797900264</c:v>
                </c:pt>
                <c:pt idx="1150">
                  <c:v>4.3065616797900264</c:v>
                </c:pt>
                <c:pt idx="1151">
                  <c:v>4.3065616797900264</c:v>
                </c:pt>
                <c:pt idx="1152">
                  <c:v>4.3065616797900264</c:v>
                </c:pt>
                <c:pt idx="1153">
                  <c:v>4.3098425196850396</c:v>
                </c:pt>
                <c:pt idx="1154">
                  <c:v>4.3098425196850396</c:v>
                </c:pt>
                <c:pt idx="1155">
                  <c:v>4.3098425196850396</c:v>
                </c:pt>
                <c:pt idx="1156">
                  <c:v>4.3098425196850396</c:v>
                </c:pt>
                <c:pt idx="1157">
                  <c:v>4.3098425196850396</c:v>
                </c:pt>
                <c:pt idx="1158">
                  <c:v>4.3098425196850396</c:v>
                </c:pt>
                <c:pt idx="1159">
                  <c:v>4.313123359580052</c:v>
                </c:pt>
                <c:pt idx="1160">
                  <c:v>4.313123359580052</c:v>
                </c:pt>
                <c:pt idx="1161">
                  <c:v>4.313123359580052</c:v>
                </c:pt>
                <c:pt idx="1162">
                  <c:v>4.313123359580052</c:v>
                </c:pt>
                <c:pt idx="1163">
                  <c:v>4.313123359580052</c:v>
                </c:pt>
                <c:pt idx="1164">
                  <c:v>4.313123359580052</c:v>
                </c:pt>
                <c:pt idx="1165">
                  <c:v>4.3164041994750653</c:v>
                </c:pt>
                <c:pt idx="1166">
                  <c:v>4.3164041994750653</c:v>
                </c:pt>
                <c:pt idx="1167">
                  <c:v>4.3164041994750653</c:v>
                </c:pt>
                <c:pt idx="1168">
                  <c:v>4.3164041994750653</c:v>
                </c:pt>
                <c:pt idx="1169">
                  <c:v>4.3164041994750653</c:v>
                </c:pt>
                <c:pt idx="1170">
                  <c:v>4.3164041994750653</c:v>
                </c:pt>
                <c:pt idx="1171">
                  <c:v>4.3196850393700785</c:v>
                </c:pt>
                <c:pt idx="1172">
                  <c:v>4.3196850393700785</c:v>
                </c:pt>
                <c:pt idx="1173">
                  <c:v>4.3196850393700785</c:v>
                </c:pt>
                <c:pt idx="1174">
                  <c:v>4.3196850393700785</c:v>
                </c:pt>
                <c:pt idx="1175">
                  <c:v>4.3196850393700785</c:v>
                </c:pt>
                <c:pt idx="1176">
                  <c:v>4.3229658792650918</c:v>
                </c:pt>
                <c:pt idx="1177">
                  <c:v>4.3229658792650918</c:v>
                </c:pt>
                <c:pt idx="1178">
                  <c:v>4.3229658792650918</c:v>
                </c:pt>
                <c:pt idx="1179">
                  <c:v>4.3229658792650918</c:v>
                </c:pt>
                <c:pt idx="1180">
                  <c:v>4.3229658792650918</c:v>
                </c:pt>
                <c:pt idx="1181">
                  <c:v>4.3229658792650918</c:v>
                </c:pt>
                <c:pt idx="1182">
                  <c:v>4.3262467191601051</c:v>
                </c:pt>
                <c:pt idx="1183">
                  <c:v>4.3262467191601051</c:v>
                </c:pt>
                <c:pt idx="1184">
                  <c:v>4.3262467191601051</c:v>
                </c:pt>
                <c:pt idx="1185">
                  <c:v>4.3262467191601051</c:v>
                </c:pt>
                <c:pt idx="1186">
                  <c:v>4.3262467191601051</c:v>
                </c:pt>
                <c:pt idx="1187">
                  <c:v>4.3262467191601051</c:v>
                </c:pt>
                <c:pt idx="1188">
                  <c:v>4.3295275590551183</c:v>
                </c:pt>
                <c:pt idx="1189">
                  <c:v>4.3295275590551183</c:v>
                </c:pt>
                <c:pt idx="1190">
                  <c:v>4.3295275590551183</c:v>
                </c:pt>
                <c:pt idx="1191">
                  <c:v>4.3295275590551183</c:v>
                </c:pt>
                <c:pt idx="1192">
                  <c:v>4.3295275590551183</c:v>
                </c:pt>
                <c:pt idx="1193">
                  <c:v>4.3295275590551183</c:v>
                </c:pt>
                <c:pt idx="1194">
                  <c:v>4.3328083989501307</c:v>
                </c:pt>
                <c:pt idx="1195">
                  <c:v>4.3328083989501307</c:v>
                </c:pt>
                <c:pt idx="1196">
                  <c:v>4.3328083989501307</c:v>
                </c:pt>
                <c:pt idx="1197">
                  <c:v>4.3328083989501307</c:v>
                </c:pt>
                <c:pt idx="1198">
                  <c:v>4.3328083989501307</c:v>
                </c:pt>
                <c:pt idx="1199">
                  <c:v>4.3328083989501307</c:v>
                </c:pt>
                <c:pt idx="1200">
                  <c:v>4.336089238845144</c:v>
                </c:pt>
                <c:pt idx="1201">
                  <c:v>4.336089238845144</c:v>
                </c:pt>
                <c:pt idx="1202">
                  <c:v>4.336089238845144</c:v>
                </c:pt>
                <c:pt idx="1203">
                  <c:v>4.336089238845144</c:v>
                </c:pt>
                <c:pt idx="1204">
                  <c:v>4.336089238845144</c:v>
                </c:pt>
                <c:pt idx="1205">
                  <c:v>4.336089238845144</c:v>
                </c:pt>
                <c:pt idx="1206">
                  <c:v>4.3393700787401572</c:v>
                </c:pt>
                <c:pt idx="1207">
                  <c:v>4.3393700787401572</c:v>
                </c:pt>
                <c:pt idx="1208">
                  <c:v>4.3393700787401572</c:v>
                </c:pt>
                <c:pt idx="1209">
                  <c:v>4.3393700787401572</c:v>
                </c:pt>
                <c:pt idx="1210">
                  <c:v>4.3393700787401572</c:v>
                </c:pt>
                <c:pt idx="1211">
                  <c:v>4.3426509186351705</c:v>
                </c:pt>
                <c:pt idx="1212">
                  <c:v>4.3426509186351705</c:v>
                </c:pt>
                <c:pt idx="1213">
                  <c:v>4.3426509186351705</c:v>
                </c:pt>
                <c:pt idx="1214">
                  <c:v>4.3426509186351705</c:v>
                </c:pt>
                <c:pt idx="1215">
                  <c:v>4.3426509186351705</c:v>
                </c:pt>
                <c:pt idx="1216">
                  <c:v>4.3426509186351705</c:v>
                </c:pt>
                <c:pt idx="1217">
                  <c:v>4.3459317585301838</c:v>
                </c:pt>
                <c:pt idx="1218">
                  <c:v>4.3459317585301838</c:v>
                </c:pt>
                <c:pt idx="1219">
                  <c:v>4.3459317585301838</c:v>
                </c:pt>
                <c:pt idx="1220">
                  <c:v>4.3459317585301838</c:v>
                </c:pt>
                <c:pt idx="1221">
                  <c:v>4.3459317585301838</c:v>
                </c:pt>
                <c:pt idx="1222">
                  <c:v>4.3459317585301838</c:v>
                </c:pt>
                <c:pt idx="1223">
                  <c:v>4.349212598425197</c:v>
                </c:pt>
                <c:pt idx="1224">
                  <c:v>4.349212598425197</c:v>
                </c:pt>
                <c:pt idx="1225">
                  <c:v>4.349212598425197</c:v>
                </c:pt>
                <c:pt idx="1226">
                  <c:v>4.349212598425197</c:v>
                </c:pt>
                <c:pt idx="1227">
                  <c:v>4.349212598425197</c:v>
                </c:pt>
                <c:pt idx="1228">
                  <c:v>4.349212598425197</c:v>
                </c:pt>
                <c:pt idx="1229">
                  <c:v>4.3524934383202094</c:v>
                </c:pt>
                <c:pt idx="1230">
                  <c:v>4.3524934383202094</c:v>
                </c:pt>
                <c:pt idx="1231">
                  <c:v>4.3524934383202094</c:v>
                </c:pt>
                <c:pt idx="1232">
                  <c:v>4.3524934383202094</c:v>
                </c:pt>
                <c:pt idx="1233">
                  <c:v>4.3524934383202094</c:v>
                </c:pt>
                <c:pt idx="1234">
                  <c:v>4.3524934383202094</c:v>
                </c:pt>
                <c:pt idx="1235">
                  <c:v>4.3557742782152227</c:v>
                </c:pt>
                <c:pt idx="1236">
                  <c:v>4.3557742782152227</c:v>
                </c:pt>
                <c:pt idx="1237">
                  <c:v>4.3557742782152227</c:v>
                </c:pt>
                <c:pt idx="1238">
                  <c:v>4.3557742782152227</c:v>
                </c:pt>
                <c:pt idx="1239">
                  <c:v>4.3557742782152227</c:v>
                </c:pt>
                <c:pt idx="1240">
                  <c:v>4.3590551181102359</c:v>
                </c:pt>
                <c:pt idx="1241">
                  <c:v>4.3590551181102359</c:v>
                </c:pt>
                <c:pt idx="1242">
                  <c:v>4.3590551181102359</c:v>
                </c:pt>
                <c:pt idx="1243">
                  <c:v>4.3590551181102359</c:v>
                </c:pt>
                <c:pt idx="1244">
                  <c:v>4.3590551181102359</c:v>
                </c:pt>
                <c:pt idx="1245">
                  <c:v>4.3590551181102359</c:v>
                </c:pt>
                <c:pt idx="1246">
                  <c:v>4.3623359580052492</c:v>
                </c:pt>
                <c:pt idx="1247">
                  <c:v>4.3623359580052492</c:v>
                </c:pt>
                <c:pt idx="1248">
                  <c:v>4.3623359580052492</c:v>
                </c:pt>
                <c:pt idx="1249">
                  <c:v>4.3623359580052492</c:v>
                </c:pt>
                <c:pt idx="1250">
                  <c:v>4.3623359580052492</c:v>
                </c:pt>
                <c:pt idx="1251">
                  <c:v>4.3623359580052492</c:v>
                </c:pt>
                <c:pt idx="1252">
                  <c:v>4.3656167979002625</c:v>
                </c:pt>
                <c:pt idx="1253">
                  <c:v>4.3656167979002625</c:v>
                </c:pt>
                <c:pt idx="1254">
                  <c:v>4.3656167979002625</c:v>
                </c:pt>
                <c:pt idx="1255">
                  <c:v>4.3656167979002625</c:v>
                </c:pt>
                <c:pt idx="1256">
                  <c:v>4.3656167979002625</c:v>
                </c:pt>
                <c:pt idx="1257">
                  <c:v>4.3656167979002625</c:v>
                </c:pt>
                <c:pt idx="1258">
                  <c:v>4.3688976377952757</c:v>
                </c:pt>
                <c:pt idx="1259">
                  <c:v>4.3688976377952757</c:v>
                </c:pt>
                <c:pt idx="1260">
                  <c:v>4.3688976377952757</c:v>
                </c:pt>
                <c:pt idx="1261">
                  <c:v>4.3688976377952757</c:v>
                </c:pt>
                <c:pt idx="1262">
                  <c:v>4.3688976377952757</c:v>
                </c:pt>
                <c:pt idx="1263">
                  <c:v>4.3688976377952757</c:v>
                </c:pt>
                <c:pt idx="1264">
                  <c:v>4.3721784776902881</c:v>
                </c:pt>
                <c:pt idx="1265">
                  <c:v>4.3721784776902881</c:v>
                </c:pt>
                <c:pt idx="1266">
                  <c:v>4.3721784776902881</c:v>
                </c:pt>
                <c:pt idx="1267">
                  <c:v>4.3721784776902881</c:v>
                </c:pt>
                <c:pt idx="1268">
                  <c:v>4.3721784776902881</c:v>
                </c:pt>
                <c:pt idx="1269">
                  <c:v>4.3754593175853014</c:v>
                </c:pt>
                <c:pt idx="1270">
                  <c:v>4.3754593175853014</c:v>
                </c:pt>
                <c:pt idx="1271">
                  <c:v>4.3754593175853014</c:v>
                </c:pt>
                <c:pt idx="1272">
                  <c:v>4.3754593175853014</c:v>
                </c:pt>
                <c:pt idx="1273">
                  <c:v>4.3754593175853014</c:v>
                </c:pt>
                <c:pt idx="1274">
                  <c:v>4.3754593175853014</c:v>
                </c:pt>
                <c:pt idx="1275">
                  <c:v>4.3787401574803146</c:v>
                </c:pt>
                <c:pt idx="1276">
                  <c:v>4.3787401574803146</c:v>
                </c:pt>
                <c:pt idx="1277">
                  <c:v>4.3787401574803146</c:v>
                </c:pt>
                <c:pt idx="1278">
                  <c:v>4.3787401574803146</c:v>
                </c:pt>
                <c:pt idx="1279">
                  <c:v>4.3787401574803146</c:v>
                </c:pt>
                <c:pt idx="1280">
                  <c:v>4.3787401574803146</c:v>
                </c:pt>
                <c:pt idx="1281">
                  <c:v>4.3820209973753279</c:v>
                </c:pt>
                <c:pt idx="1282">
                  <c:v>4.3820209973753279</c:v>
                </c:pt>
                <c:pt idx="1283">
                  <c:v>4.3820209973753279</c:v>
                </c:pt>
                <c:pt idx="1284">
                  <c:v>4.3820209973753279</c:v>
                </c:pt>
                <c:pt idx="1285">
                  <c:v>4.3820209973753279</c:v>
                </c:pt>
                <c:pt idx="1286">
                  <c:v>4.3820209973753279</c:v>
                </c:pt>
                <c:pt idx="1287">
                  <c:v>4.3853018372703412</c:v>
                </c:pt>
                <c:pt idx="1288">
                  <c:v>4.3853018372703412</c:v>
                </c:pt>
                <c:pt idx="1289">
                  <c:v>4.3853018372703412</c:v>
                </c:pt>
                <c:pt idx="1290">
                  <c:v>4.3853018372703412</c:v>
                </c:pt>
                <c:pt idx="1291">
                  <c:v>4.3853018372703412</c:v>
                </c:pt>
                <c:pt idx="1292">
                  <c:v>4.3853018372703412</c:v>
                </c:pt>
                <c:pt idx="1293">
                  <c:v>4.3885826771653544</c:v>
                </c:pt>
                <c:pt idx="1294">
                  <c:v>4.3885826771653544</c:v>
                </c:pt>
                <c:pt idx="1295">
                  <c:v>4.3885826771653544</c:v>
                </c:pt>
                <c:pt idx="1296">
                  <c:v>4.3885826771653544</c:v>
                </c:pt>
                <c:pt idx="1297">
                  <c:v>4.3885826771653544</c:v>
                </c:pt>
                <c:pt idx="1298">
                  <c:v>4.3918635170603677</c:v>
                </c:pt>
                <c:pt idx="1299">
                  <c:v>4.3918635170603677</c:v>
                </c:pt>
                <c:pt idx="1300">
                  <c:v>4.3918635170603677</c:v>
                </c:pt>
                <c:pt idx="1301">
                  <c:v>4.3918635170603677</c:v>
                </c:pt>
                <c:pt idx="1302">
                  <c:v>4.3918635170603677</c:v>
                </c:pt>
                <c:pt idx="1303">
                  <c:v>4.3918635170603677</c:v>
                </c:pt>
                <c:pt idx="1304">
                  <c:v>4.3951443569553801</c:v>
                </c:pt>
                <c:pt idx="1305">
                  <c:v>4.3951443569553801</c:v>
                </c:pt>
                <c:pt idx="1306">
                  <c:v>4.3951443569553801</c:v>
                </c:pt>
                <c:pt idx="1307">
                  <c:v>4.3951443569553801</c:v>
                </c:pt>
                <c:pt idx="1308">
                  <c:v>4.3951443569553801</c:v>
                </c:pt>
                <c:pt idx="1309">
                  <c:v>4.3951443569553801</c:v>
                </c:pt>
                <c:pt idx="1310">
                  <c:v>4.3984251968503933</c:v>
                </c:pt>
                <c:pt idx="1311">
                  <c:v>4.3984251968503933</c:v>
                </c:pt>
                <c:pt idx="1312">
                  <c:v>4.3984251968503933</c:v>
                </c:pt>
                <c:pt idx="1313">
                  <c:v>4.3984251968503933</c:v>
                </c:pt>
                <c:pt idx="1314">
                  <c:v>4.3984251968503933</c:v>
                </c:pt>
                <c:pt idx="1315">
                  <c:v>4.3984251968503933</c:v>
                </c:pt>
                <c:pt idx="1316">
                  <c:v>4.4017060367454066</c:v>
                </c:pt>
                <c:pt idx="1317">
                  <c:v>4.4017060367454066</c:v>
                </c:pt>
                <c:pt idx="1318">
                  <c:v>4.4017060367454066</c:v>
                </c:pt>
                <c:pt idx="1319">
                  <c:v>4.4017060367454066</c:v>
                </c:pt>
              </c:numCache>
            </c:numRef>
          </c:yVal>
          <c:smooth val="1"/>
          <c:extLst>
            <c:ext xmlns:c16="http://schemas.microsoft.com/office/drawing/2014/chart" uri="{C3380CC4-5D6E-409C-BE32-E72D297353CC}">
              <c16:uniqueId val="{0000002B-560F-4D6B-94CC-C9625C98FFAF}"/>
            </c:ext>
          </c:extLst>
        </c:ser>
        <c:ser>
          <c:idx val="30"/>
          <c:order val="7"/>
          <c:tx>
            <c:v>MSL Projection (1% Probability)</c:v>
          </c:tx>
          <c:spPr>
            <a:ln>
              <a:solidFill>
                <a:schemeClr val="accent5">
                  <a:lumMod val="75000"/>
                </a:schemeClr>
              </a:solidFill>
            </a:ln>
          </c:spPr>
          <c:marker>
            <c:symbol val="none"/>
          </c:marker>
          <c:xVal>
            <c:numRef>
              <c:f>'Plot Calculator'!$A$21:$A$35</c:f>
              <c:numCache>
                <c:formatCode>m/d/yyyy</c:formatCode>
                <c:ptCount val="15"/>
                <c:pt idx="0">
                  <c:v>40179</c:v>
                </c:pt>
                <c:pt idx="1">
                  <c:v>43831</c:v>
                </c:pt>
                <c:pt idx="2">
                  <c:v>47484</c:v>
                </c:pt>
                <c:pt idx="3">
                  <c:v>51136</c:v>
                </c:pt>
                <c:pt idx="4">
                  <c:v>54789</c:v>
                </c:pt>
                <c:pt idx="5">
                  <c:v>58441</c:v>
                </c:pt>
                <c:pt idx="6">
                  <c:v>62094</c:v>
                </c:pt>
                <c:pt idx="7">
                  <c:v>65746</c:v>
                </c:pt>
                <c:pt idx="8">
                  <c:v>69399</c:v>
                </c:pt>
                <c:pt idx="9">
                  <c:v>73051</c:v>
                </c:pt>
                <c:pt idx="10">
                  <c:v>76703</c:v>
                </c:pt>
                <c:pt idx="11">
                  <c:v>80355</c:v>
                </c:pt>
                <c:pt idx="12">
                  <c:v>84008</c:v>
                </c:pt>
                <c:pt idx="13">
                  <c:v>87660</c:v>
                </c:pt>
                <c:pt idx="14">
                  <c:v>91313</c:v>
                </c:pt>
              </c:numCache>
            </c:numRef>
          </c:xVal>
          <c:yVal>
            <c:numRef>
              <c:f>'Plot Calculator'!$D$21:$D$35</c:f>
              <c:numCache>
                <c:formatCode>0.00</c:formatCode>
                <c:ptCount val="15"/>
                <c:pt idx="0">
                  <c:v>4.5248140857392825</c:v>
                </c:pt>
                <c:pt idx="1">
                  <c:v>4.7248140857392826</c:v>
                </c:pt>
                <c:pt idx="2">
                  <c:v>5.0248140857392825</c:v>
                </c:pt>
                <c:pt idx="3">
                  <c:v>5.3248140857392823</c:v>
                </c:pt>
                <c:pt idx="4">
                  <c:v>5.8248140857392823</c:v>
                </c:pt>
                <c:pt idx="5">
                  <c:v>6.3248140857392823</c:v>
                </c:pt>
                <c:pt idx="6">
                  <c:v>6.9248140857392828</c:v>
                </c:pt>
                <c:pt idx="7">
                  <c:v>7.624814085739283</c:v>
                </c:pt>
                <c:pt idx="8">
                  <c:v>8.4248140857392819</c:v>
                </c:pt>
                <c:pt idx="9">
                  <c:v>9.4248140857392819</c:v>
                </c:pt>
                <c:pt idx="10">
                  <c:v>10.024814085739283</c:v>
                </c:pt>
                <c:pt idx="11">
                  <c:v>11.124814085739283</c:v>
                </c:pt>
                <c:pt idx="12">
                  <c:v>12.224814085739283</c:v>
                </c:pt>
                <c:pt idx="13">
                  <c:v>13.324814085739282</c:v>
                </c:pt>
                <c:pt idx="14">
                  <c:v>14.624814085739283</c:v>
                </c:pt>
              </c:numCache>
            </c:numRef>
          </c:yVal>
          <c:smooth val="1"/>
          <c:extLst>
            <c:ext xmlns:c16="http://schemas.microsoft.com/office/drawing/2014/chart" uri="{C3380CC4-5D6E-409C-BE32-E72D297353CC}">
              <c16:uniqueId val="{0000002C-560F-4D6B-94CC-C9625C98FFAF}"/>
            </c:ext>
          </c:extLst>
        </c:ser>
        <c:ser>
          <c:idx val="31"/>
          <c:order val="8"/>
          <c:tx>
            <c:v>MSL Projection (10% Probability)</c:v>
          </c:tx>
          <c:spPr>
            <a:ln>
              <a:solidFill>
                <a:schemeClr val="accent1">
                  <a:lumMod val="60000"/>
                  <a:lumOff val="40000"/>
                </a:schemeClr>
              </a:solidFill>
              <a:prstDash val="lgDash"/>
            </a:ln>
          </c:spPr>
          <c:marker>
            <c:symbol val="none"/>
          </c:marker>
          <c:xVal>
            <c:numRef>
              <c:f>'Plot Calculator'!$A$21:$A$35</c:f>
              <c:numCache>
                <c:formatCode>m/d/yyyy</c:formatCode>
                <c:ptCount val="15"/>
                <c:pt idx="0">
                  <c:v>40179</c:v>
                </c:pt>
                <c:pt idx="1">
                  <c:v>43831</c:v>
                </c:pt>
                <c:pt idx="2">
                  <c:v>47484</c:v>
                </c:pt>
                <c:pt idx="3">
                  <c:v>51136</c:v>
                </c:pt>
                <c:pt idx="4">
                  <c:v>54789</c:v>
                </c:pt>
                <c:pt idx="5">
                  <c:v>58441</c:v>
                </c:pt>
                <c:pt idx="6">
                  <c:v>62094</c:v>
                </c:pt>
                <c:pt idx="7">
                  <c:v>65746</c:v>
                </c:pt>
                <c:pt idx="8">
                  <c:v>69399</c:v>
                </c:pt>
                <c:pt idx="9">
                  <c:v>73051</c:v>
                </c:pt>
                <c:pt idx="10">
                  <c:v>76703</c:v>
                </c:pt>
                <c:pt idx="11">
                  <c:v>80355</c:v>
                </c:pt>
                <c:pt idx="12">
                  <c:v>84008</c:v>
                </c:pt>
                <c:pt idx="13">
                  <c:v>87660</c:v>
                </c:pt>
                <c:pt idx="14">
                  <c:v>91313</c:v>
                </c:pt>
              </c:numCache>
            </c:numRef>
          </c:xVal>
          <c:yVal>
            <c:numRef>
              <c:f>'Plot Calculator'!$C$21:$C$35</c:f>
              <c:numCache>
                <c:formatCode>0.00</c:formatCode>
                <c:ptCount val="15"/>
                <c:pt idx="0">
                  <c:v>4.4248140857392828</c:v>
                </c:pt>
                <c:pt idx="1">
                  <c:v>4.624814085739283</c:v>
                </c:pt>
                <c:pt idx="2">
                  <c:v>4.8248140857392823</c:v>
                </c:pt>
                <c:pt idx="3">
                  <c:v>5.124814085739283</c:v>
                </c:pt>
                <c:pt idx="4">
                  <c:v>5.4248140857392828</c:v>
                </c:pt>
                <c:pt idx="5">
                  <c:v>5.8248140857392823</c:v>
                </c:pt>
                <c:pt idx="6">
                  <c:v>6.2248140857392826</c:v>
                </c:pt>
                <c:pt idx="7">
                  <c:v>6.624814085739283</c:v>
                </c:pt>
                <c:pt idx="8">
                  <c:v>7.124814085739283</c:v>
                </c:pt>
                <c:pt idx="9">
                  <c:v>7.7248140857392826</c:v>
                </c:pt>
                <c:pt idx="10">
                  <c:v>7.9248140857392828</c:v>
                </c:pt>
                <c:pt idx="11">
                  <c:v>8.5248140857392833</c:v>
                </c:pt>
                <c:pt idx="12">
                  <c:v>9.124814085739283</c:v>
                </c:pt>
                <c:pt idx="13">
                  <c:v>9.7248140857392826</c:v>
                </c:pt>
                <c:pt idx="14">
                  <c:v>10.324814085739282</c:v>
                </c:pt>
              </c:numCache>
            </c:numRef>
          </c:yVal>
          <c:smooth val="1"/>
          <c:extLst>
            <c:ext xmlns:c16="http://schemas.microsoft.com/office/drawing/2014/chart" uri="{C3380CC4-5D6E-409C-BE32-E72D297353CC}">
              <c16:uniqueId val="{0000002D-560F-4D6B-94CC-C9625C98FFAF}"/>
            </c:ext>
          </c:extLst>
        </c:ser>
        <c:ser>
          <c:idx val="32"/>
          <c:order val="9"/>
          <c:tx>
            <c:v>MSL Projection (50% Probability)</c:v>
          </c:tx>
          <c:spPr>
            <a:ln>
              <a:solidFill>
                <a:schemeClr val="accent5">
                  <a:lumMod val="60000"/>
                  <a:lumOff val="40000"/>
                </a:schemeClr>
              </a:solidFill>
              <a:prstDash val="sysDash"/>
            </a:ln>
          </c:spPr>
          <c:marker>
            <c:symbol val="none"/>
          </c:marker>
          <c:xVal>
            <c:numRef>
              <c:f>'Plot Calculator'!$A$21:$A$35</c:f>
              <c:numCache>
                <c:formatCode>m/d/yyyy</c:formatCode>
                <c:ptCount val="15"/>
                <c:pt idx="0">
                  <c:v>40179</c:v>
                </c:pt>
                <c:pt idx="1">
                  <c:v>43831</c:v>
                </c:pt>
                <c:pt idx="2">
                  <c:v>47484</c:v>
                </c:pt>
                <c:pt idx="3">
                  <c:v>51136</c:v>
                </c:pt>
                <c:pt idx="4">
                  <c:v>54789</c:v>
                </c:pt>
                <c:pt idx="5">
                  <c:v>58441</c:v>
                </c:pt>
                <c:pt idx="6">
                  <c:v>62094</c:v>
                </c:pt>
                <c:pt idx="7">
                  <c:v>65746</c:v>
                </c:pt>
                <c:pt idx="8">
                  <c:v>69399</c:v>
                </c:pt>
                <c:pt idx="9">
                  <c:v>73051</c:v>
                </c:pt>
                <c:pt idx="10">
                  <c:v>76703</c:v>
                </c:pt>
                <c:pt idx="11">
                  <c:v>80355</c:v>
                </c:pt>
                <c:pt idx="12">
                  <c:v>84008</c:v>
                </c:pt>
                <c:pt idx="13">
                  <c:v>87660</c:v>
                </c:pt>
                <c:pt idx="14">
                  <c:v>91313</c:v>
                </c:pt>
              </c:numCache>
            </c:numRef>
          </c:xVal>
          <c:yVal>
            <c:numRef>
              <c:f>'Plot Calculator'!$B$21:$B$35</c:f>
              <c:numCache>
                <c:formatCode>0.00</c:formatCode>
                <c:ptCount val="15"/>
                <c:pt idx="0">
                  <c:v>4.3248140857392823</c:v>
                </c:pt>
                <c:pt idx="1">
                  <c:v>4.4248140857392828</c:v>
                </c:pt>
                <c:pt idx="2">
                  <c:v>4.624814085739283</c:v>
                </c:pt>
                <c:pt idx="3">
                  <c:v>4.8248140857392823</c:v>
                </c:pt>
                <c:pt idx="4">
                  <c:v>5.0248140857392825</c:v>
                </c:pt>
                <c:pt idx="5">
                  <c:v>5.2248140857392826</c:v>
                </c:pt>
                <c:pt idx="6">
                  <c:v>5.5248140857392825</c:v>
                </c:pt>
                <c:pt idx="7">
                  <c:v>5.8248140857392823</c:v>
                </c:pt>
                <c:pt idx="8">
                  <c:v>6.124814085739283</c:v>
                </c:pt>
                <c:pt idx="9">
                  <c:v>6.5248140857392825</c:v>
                </c:pt>
                <c:pt idx="10">
                  <c:v>6.624814085739283</c:v>
                </c:pt>
                <c:pt idx="11">
                  <c:v>7.0248140857392825</c:v>
                </c:pt>
                <c:pt idx="12">
                  <c:v>7.3248140857392823</c:v>
                </c:pt>
                <c:pt idx="13">
                  <c:v>7.7248140857392826</c:v>
                </c:pt>
                <c:pt idx="14">
                  <c:v>8.0248140857392833</c:v>
                </c:pt>
              </c:numCache>
            </c:numRef>
          </c:yVal>
          <c:smooth val="1"/>
          <c:extLst>
            <c:ext xmlns:c16="http://schemas.microsoft.com/office/drawing/2014/chart" uri="{C3380CC4-5D6E-409C-BE32-E72D297353CC}">
              <c16:uniqueId val="{0000002E-560F-4D6B-94CC-C9625C98FFAF}"/>
            </c:ext>
          </c:extLst>
        </c:ser>
        <c:dLbls>
          <c:showLegendKey val="0"/>
          <c:showVal val="0"/>
          <c:showCatName val="0"/>
          <c:showSerName val="0"/>
          <c:showPercent val="0"/>
          <c:showBubbleSize val="0"/>
        </c:dLbls>
        <c:axId val="581999759"/>
        <c:axId val="780064335"/>
      </c:scatterChart>
      <c:valAx>
        <c:axId val="581999759"/>
        <c:scaling>
          <c:orientation val="minMax"/>
          <c:max val="73100"/>
          <c:min val="25570"/>
        </c:scaling>
        <c:delete val="0"/>
        <c:axPos val="b"/>
        <c:majorGridlines>
          <c:spPr>
            <a:ln w="9525" cap="flat" cmpd="sng" algn="ctr">
              <a:solidFill>
                <a:schemeClr val="tx1">
                  <a:lumMod val="15000"/>
                  <a:lumOff val="85000"/>
                </a:schemeClr>
              </a:solidFill>
              <a:prstDash val="sysDash"/>
              <a:round/>
            </a:ln>
            <a:effectLst/>
          </c:spPr>
        </c:majorGridlines>
        <c:numFmt formatCode="yyyy"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064335"/>
        <c:crossesAt val="-0.60000000000000009"/>
        <c:crossBetween val="midCat"/>
        <c:majorUnit val="3655"/>
      </c:valAx>
      <c:valAx>
        <c:axId val="780064335"/>
        <c:scaling>
          <c:orientation val="minMax"/>
          <c:max val="22"/>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Elevation (ft</a:t>
                </a:r>
                <a:r>
                  <a:rPr lang="en-US" b="1" baseline="0"/>
                  <a:t> NAVD88)</a:t>
                </a:r>
                <a:endParaRPr lang="en-US" b="1"/>
              </a:p>
            </c:rich>
          </c:tx>
          <c:overlay val="0"/>
          <c:spPr>
            <a:noFill/>
            <a:ln>
              <a:noFill/>
            </a:ln>
            <a:effectLst/>
          </c:sp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999759"/>
        <c:crosses val="autoZero"/>
        <c:crossBetween val="midCat"/>
        <c:majorUnit val="2"/>
      </c:valAx>
      <c:spPr>
        <a:noFill/>
        <a:ln>
          <a:solidFill>
            <a:schemeClr val="tx1"/>
          </a:solidFill>
        </a:ln>
        <a:effectLst/>
      </c:spPr>
    </c:plotArea>
    <c:legend>
      <c:legendPos val="b"/>
      <c:legendEntry>
        <c:idx val="1"/>
        <c:delete val="1"/>
      </c:legendEntry>
      <c:legendEntry>
        <c:idx val="2"/>
        <c:delete val="1"/>
      </c:legendEntry>
      <c:legendEntry>
        <c:idx val="3"/>
        <c:delete val="1"/>
      </c:legendEntry>
      <c:layout>
        <c:manualLayout>
          <c:xMode val="edge"/>
          <c:yMode val="edge"/>
          <c:x val="0.73121544073070988"/>
          <c:y val="0.50166005324288099"/>
          <c:w val="0.2542286591110498"/>
          <c:h val="0.286047699606639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28</xdr:col>
      <xdr:colOff>85068</xdr:colOff>
      <xdr:row>2</xdr:row>
      <xdr:rowOff>167337</xdr:rowOff>
    </xdr:from>
    <xdr:to>
      <xdr:col>31</xdr:col>
      <xdr:colOff>3524774</xdr:colOff>
      <xdr:row>9</xdr:row>
      <xdr:rowOff>296922</xdr:rowOff>
    </xdr:to>
    <xdr:pic>
      <xdr:nvPicPr>
        <xdr:cNvPr id="16" name="Picture 15">
          <a:extLst>
            <a:ext uri="{FF2B5EF4-FFF2-40B4-BE49-F238E27FC236}">
              <a16:creationId xmlns:a16="http://schemas.microsoft.com/office/drawing/2014/main" id="{3643EE7C-25FD-4655-8705-BCD28773E93B}"/>
            </a:ext>
          </a:extLst>
        </xdr:cNvPr>
        <xdr:cNvPicPr>
          <a:picLocks noChangeAspect="1"/>
        </xdr:cNvPicPr>
      </xdr:nvPicPr>
      <xdr:blipFill>
        <a:blip xmlns:r="http://schemas.openxmlformats.org/officeDocument/2006/relationships" r:embed="rId1"/>
        <a:stretch>
          <a:fillRect/>
        </a:stretch>
      </xdr:blipFill>
      <xdr:spPr>
        <a:xfrm>
          <a:off x="18563568" y="1051801"/>
          <a:ext cx="6542135" cy="1398225"/>
        </a:xfrm>
        <a:prstGeom prst="rect">
          <a:avLst/>
        </a:prstGeom>
      </xdr:spPr>
    </xdr:pic>
    <xdr:clientData/>
  </xdr:twoCellAnchor>
  <xdr:twoCellAnchor editAs="oneCell">
    <xdr:from>
      <xdr:col>8</xdr:col>
      <xdr:colOff>109139</xdr:colOff>
      <xdr:row>3</xdr:row>
      <xdr:rowOff>201705</xdr:rowOff>
    </xdr:from>
    <xdr:to>
      <xdr:col>15</xdr:col>
      <xdr:colOff>218281</xdr:colOff>
      <xdr:row>21</xdr:row>
      <xdr:rowOff>435</xdr:rowOff>
    </xdr:to>
    <xdr:graphicFrame macro="">
      <xdr:nvGraphicFramePr>
        <xdr:cNvPr id="19" name="Chart 18">
          <a:extLst>
            <a:ext uri="{FF2B5EF4-FFF2-40B4-BE49-F238E27FC236}">
              <a16:creationId xmlns:a16="http://schemas.microsoft.com/office/drawing/2014/main" id="{9E3CFFD0-BC35-436F-9D5F-63C40FC9D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1</xdr:colOff>
      <xdr:row>21</xdr:row>
      <xdr:rowOff>46969</xdr:rowOff>
    </xdr:from>
    <xdr:to>
      <xdr:col>17</xdr:col>
      <xdr:colOff>1058182</xdr:colOff>
      <xdr:row>41</xdr:row>
      <xdr:rowOff>140760</xdr:rowOff>
    </xdr:to>
    <xdr:graphicFrame macro="">
      <xdr:nvGraphicFramePr>
        <xdr:cNvPr id="20" name="Chart 19">
          <a:extLst>
            <a:ext uri="{FF2B5EF4-FFF2-40B4-BE49-F238E27FC236}">
              <a16:creationId xmlns:a16="http://schemas.microsoft.com/office/drawing/2014/main" id="{875AE6FC-46DA-41AE-986F-97D4808C4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xdr:colOff>
      <xdr:row>0</xdr:row>
      <xdr:rowOff>21166</xdr:rowOff>
    </xdr:from>
    <xdr:to>
      <xdr:col>4</xdr:col>
      <xdr:colOff>135464</xdr:colOff>
      <xdr:row>0</xdr:row>
      <xdr:rowOff>677333</xdr:rowOff>
    </xdr:to>
    <xdr:pic>
      <xdr:nvPicPr>
        <xdr:cNvPr id="3" name="Picture 2">
          <a:extLst>
            <a:ext uri="{FF2B5EF4-FFF2-40B4-BE49-F238E27FC236}">
              <a16:creationId xmlns:a16="http://schemas.microsoft.com/office/drawing/2014/main" id="{6C5FB04F-FEB7-4498-B985-4C627A1BD3FF}"/>
            </a:ext>
          </a:extLst>
        </xdr:cNvPr>
        <xdr:cNvPicPr>
          <a:picLocks noChangeAspect="1"/>
        </xdr:cNvPicPr>
      </xdr:nvPicPr>
      <xdr:blipFill>
        <a:blip xmlns:r="http://schemas.openxmlformats.org/officeDocument/2006/relationships" r:embed="rId4"/>
        <a:stretch>
          <a:fillRect/>
        </a:stretch>
      </xdr:blipFill>
      <xdr:spPr>
        <a:xfrm>
          <a:off x="613834" y="21166"/>
          <a:ext cx="2188630" cy="656167"/>
        </a:xfrm>
        <a:prstGeom prst="rect">
          <a:avLst/>
        </a:prstGeom>
      </xdr:spPr>
    </xdr:pic>
    <xdr:clientData/>
  </xdr:twoCellAnchor>
  <xdr:twoCellAnchor editAs="oneCell">
    <xdr:from>
      <xdr:col>19</xdr:col>
      <xdr:colOff>1</xdr:colOff>
      <xdr:row>0</xdr:row>
      <xdr:rowOff>0</xdr:rowOff>
    </xdr:from>
    <xdr:to>
      <xdr:col>27</xdr:col>
      <xdr:colOff>659</xdr:colOff>
      <xdr:row>41</xdr:row>
      <xdr:rowOff>142207</xdr:rowOff>
    </xdr:to>
    <xdr:pic>
      <xdr:nvPicPr>
        <xdr:cNvPr id="2" name="Picture 1">
          <a:extLst>
            <a:ext uri="{FF2B5EF4-FFF2-40B4-BE49-F238E27FC236}">
              <a16:creationId xmlns:a16="http://schemas.microsoft.com/office/drawing/2014/main" id="{61A03B96-A914-4937-BC1A-3FDB9394D4C4}"/>
            </a:ext>
          </a:extLst>
        </xdr:cNvPr>
        <xdr:cNvPicPr>
          <a:picLocks noChangeAspect="1"/>
        </xdr:cNvPicPr>
      </xdr:nvPicPr>
      <xdr:blipFill>
        <a:blip xmlns:r="http://schemas.openxmlformats.org/officeDocument/2006/relationships" r:embed="rId5"/>
        <a:stretch>
          <a:fillRect/>
        </a:stretch>
      </xdr:blipFill>
      <xdr:spPr>
        <a:xfrm>
          <a:off x="13244764" y="0"/>
          <a:ext cx="5093590" cy="8351921"/>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0.4047</cdr:x>
      <cdr:y>0.07512</cdr:y>
    </cdr:from>
    <cdr:to>
      <cdr:x>0.68621</cdr:x>
      <cdr:y>0.14938</cdr:y>
    </cdr:to>
    <cdr:sp macro="" textlink="">
      <cdr:nvSpPr>
        <cdr:cNvPr id="2" name="TextBox 20">
          <a:extLst xmlns:a="http://schemas.openxmlformats.org/drawingml/2006/main">
            <a:ext uri="{FF2B5EF4-FFF2-40B4-BE49-F238E27FC236}">
              <a16:creationId xmlns:a16="http://schemas.microsoft.com/office/drawing/2014/main" id="{32587D8D-C413-2888-83A6-0D1A7CE73EF3}"/>
            </a:ext>
          </a:extLst>
        </cdr:cNvPr>
        <cdr:cNvSpPr txBox="1"/>
      </cdr:nvSpPr>
      <cdr:spPr>
        <a:xfrm xmlns:a="http://schemas.openxmlformats.org/drawingml/2006/main">
          <a:off x="2638125" y="254134"/>
          <a:ext cx="1835071" cy="25122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chemeClr val="tx1">
                  <a:lumMod val="50000"/>
                  <a:lumOff val="50000"/>
                </a:schemeClr>
              </a:solidFill>
            </a:rPr>
            <a:t>Annual Probability of Occurring</a:t>
          </a:r>
        </a:p>
      </cdr:txBody>
    </cdr:sp>
  </cdr:relSizeAnchor>
  <cdr:relSizeAnchor xmlns:cdr="http://schemas.openxmlformats.org/drawingml/2006/chartDrawing">
    <cdr:from>
      <cdr:x>0.90399</cdr:x>
      <cdr:y>0.12291</cdr:y>
    </cdr:from>
    <cdr:to>
      <cdr:x>0.95571</cdr:x>
      <cdr:y>0.19762</cdr:y>
    </cdr:to>
    <cdr:sp macro="" textlink="">
      <cdr:nvSpPr>
        <cdr:cNvPr id="3" name="TextBox 20">
          <a:extLst xmlns:a="http://schemas.openxmlformats.org/drawingml/2006/main">
            <a:ext uri="{FF2B5EF4-FFF2-40B4-BE49-F238E27FC236}">
              <a16:creationId xmlns:a16="http://schemas.microsoft.com/office/drawing/2014/main" id="{062BDBB7-5536-D7C5-B60B-F2C074216EB9}"/>
            </a:ext>
          </a:extLst>
        </cdr:cNvPr>
        <cdr:cNvSpPr txBox="1"/>
      </cdr:nvSpPr>
      <cdr:spPr>
        <a:xfrm xmlns:a="http://schemas.openxmlformats.org/drawingml/2006/main">
          <a:off x="5892819" y="415808"/>
          <a:ext cx="337146" cy="25274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0">
              <a:solidFill>
                <a:schemeClr val="tx1">
                  <a:lumMod val="50000"/>
                  <a:lumOff val="50000"/>
                </a:schemeClr>
              </a:solidFill>
            </a:rPr>
            <a:t>1%</a:t>
          </a:r>
        </a:p>
      </cdr:txBody>
    </cdr:sp>
  </cdr:relSizeAnchor>
  <cdr:relSizeAnchor xmlns:cdr="http://schemas.openxmlformats.org/drawingml/2006/chartDrawing">
    <cdr:from>
      <cdr:x>0.48292</cdr:x>
      <cdr:y>0.12291</cdr:y>
    </cdr:from>
    <cdr:to>
      <cdr:x>0.53463</cdr:x>
      <cdr:y>0.19762</cdr:y>
    </cdr:to>
    <cdr:sp macro="" textlink="">
      <cdr:nvSpPr>
        <cdr:cNvPr id="4" name="TextBox 20">
          <a:extLst xmlns:a="http://schemas.openxmlformats.org/drawingml/2006/main">
            <a:ext uri="{FF2B5EF4-FFF2-40B4-BE49-F238E27FC236}">
              <a16:creationId xmlns:a16="http://schemas.microsoft.com/office/drawing/2014/main" id="{FCC75E30-145F-C05A-C514-894FAF8E9B1D}"/>
            </a:ext>
          </a:extLst>
        </cdr:cNvPr>
        <cdr:cNvSpPr txBox="1"/>
      </cdr:nvSpPr>
      <cdr:spPr>
        <a:xfrm xmlns:a="http://schemas.openxmlformats.org/drawingml/2006/main">
          <a:off x="3148006" y="415808"/>
          <a:ext cx="337081" cy="25274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0">
              <a:solidFill>
                <a:schemeClr val="tx1">
                  <a:lumMod val="50000"/>
                  <a:lumOff val="50000"/>
                </a:schemeClr>
              </a:solidFill>
            </a:rPr>
            <a:t>2%</a:t>
          </a:r>
        </a:p>
      </cdr:txBody>
    </cdr:sp>
  </cdr:relSizeAnchor>
  <cdr:relSizeAnchor xmlns:cdr="http://schemas.openxmlformats.org/drawingml/2006/chartDrawing">
    <cdr:from>
      <cdr:x>0.2213</cdr:x>
      <cdr:y>0.12248</cdr:y>
    </cdr:from>
    <cdr:to>
      <cdr:x>0.27302</cdr:x>
      <cdr:y>0.19719</cdr:y>
    </cdr:to>
    <cdr:sp macro="" textlink="">
      <cdr:nvSpPr>
        <cdr:cNvPr id="5" name="TextBox 20">
          <a:extLst xmlns:a="http://schemas.openxmlformats.org/drawingml/2006/main">
            <a:ext uri="{FF2B5EF4-FFF2-40B4-BE49-F238E27FC236}">
              <a16:creationId xmlns:a16="http://schemas.microsoft.com/office/drawing/2014/main" id="{FCC75E30-145F-C05A-C514-894FAF8E9B1D}"/>
            </a:ext>
          </a:extLst>
        </cdr:cNvPr>
        <cdr:cNvSpPr txBox="1"/>
      </cdr:nvSpPr>
      <cdr:spPr>
        <a:xfrm xmlns:a="http://schemas.openxmlformats.org/drawingml/2006/main">
          <a:off x="1442605" y="414363"/>
          <a:ext cx="337146" cy="25274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0">
              <a:solidFill>
                <a:schemeClr val="tx1">
                  <a:lumMod val="50000"/>
                  <a:lumOff val="50000"/>
                </a:schemeClr>
              </a:solidFill>
            </a:rPr>
            <a:t>5%</a:t>
          </a:r>
        </a:p>
      </cdr:txBody>
    </cdr:sp>
  </cdr:relSizeAnchor>
  <cdr:relSizeAnchor xmlns:cdr="http://schemas.openxmlformats.org/drawingml/2006/chartDrawing">
    <cdr:from>
      <cdr:x>0.14408</cdr:x>
      <cdr:y>0.0858</cdr:y>
    </cdr:from>
    <cdr:to>
      <cdr:x>0.18178</cdr:x>
      <cdr:y>0.20782</cdr:y>
    </cdr:to>
    <cdr:sp macro="" textlink="">
      <cdr:nvSpPr>
        <cdr:cNvPr id="6" name="TextBox 20">
          <a:extLst xmlns:a="http://schemas.openxmlformats.org/drawingml/2006/main">
            <a:ext uri="{FF2B5EF4-FFF2-40B4-BE49-F238E27FC236}">
              <a16:creationId xmlns:a16="http://schemas.microsoft.com/office/drawing/2014/main" id="{FCC75E30-145F-C05A-C514-894FAF8E9B1D}"/>
            </a:ext>
          </a:extLst>
        </cdr:cNvPr>
        <cdr:cNvSpPr txBox="1"/>
      </cdr:nvSpPr>
      <cdr:spPr>
        <a:xfrm xmlns:a="http://schemas.openxmlformats.org/drawingml/2006/main" rot="16200000">
          <a:off x="855714" y="373786"/>
          <a:ext cx="412797" cy="24575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0">
              <a:solidFill>
                <a:schemeClr val="tx1">
                  <a:lumMod val="50000"/>
                  <a:lumOff val="50000"/>
                </a:schemeClr>
              </a:solidFill>
            </a:rPr>
            <a:t>10%</a:t>
          </a:r>
        </a:p>
      </cdr:txBody>
    </cdr:sp>
  </cdr:relSizeAnchor>
  <cdr:relSizeAnchor xmlns:cdr="http://schemas.openxmlformats.org/drawingml/2006/chartDrawing">
    <cdr:from>
      <cdr:x>0.10446</cdr:x>
      <cdr:y>0.0859</cdr:y>
    </cdr:from>
    <cdr:to>
      <cdr:x>0.14216</cdr:x>
      <cdr:y>0.20792</cdr:y>
    </cdr:to>
    <cdr:sp macro="" textlink="">
      <cdr:nvSpPr>
        <cdr:cNvPr id="7" name="TextBox 20">
          <a:extLst xmlns:a="http://schemas.openxmlformats.org/drawingml/2006/main">
            <a:ext uri="{FF2B5EF4-FFF2-40B4-BE49-F238E27FC236}">
              <a16:creationId xmlns:a16="http://schemas.microsoft.com/office/drawing/2014/main" id="{11A23AB3-4407-6015-4E06-8E640FD064B7}"/>
            </a:ext>
          </a:extLst>
        </cdr:cNvPr>
        <cdr:cNvSpPr txBox="1"/>
      </cdr:nvSpPr>
      <cdr:spPr>
        <a:xfrm xmlns:a="http://schemas.openxmlformats.org/drawingml/2006/main" rot="16200000">
          <a:off x="610765" y="364894"/>
          <a:ext cx="406393" cy="2488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0">
              <a:solidFill>
                <a:schemeClr val="tx1">
                  <a:lumMod val="50000"/>
                  <a:lumOff val="50000"/>
                </a:schemeClr>
              </a:solidFill>
            </a:rPr>
            <a:t>20%</a:t>
          </a:r>
        </a:p>
      </cdr:txBody>
    </cdr:sp>
  </cdr:relSizeAnchor>
  <cdr:relSizeAnchor xmlns:cdr="http://schemas.openxmlformats.org/drawingml/2006/chartDrawing">
    <cdr:from>
      <cdr:x>0.08069</cdr:x>
      <cdr:y>0.0859</cdr:y>
    </cdr:from>
    <cdr:to>
      <cdr:x>0.11839</cdr:x>
      <cdr:y>0.20792</cdr:y>
    </cdr:to>
    <cdr:sp macro="" textlink="">
      <cdr:nvSpPr>
        <cdr:cNvPr id="8" name="TextBox 20">
          <a:extLst xmlns:a="http://schemas.openxmlformats.org/drawingml/2006/main">
            <a:ext uri="{FF2B5EF4-FFF2-40B4-BE49-F238E27FC236}">
              <a16:creationId xmlns:a16="http://schemas.microsoft.com/office/drawing/2014/main" id="{B389CE96-7BCB-5AA6-9764-1434F00CD9E4}"/>
            </a:ext>
          </a:extLst>
        </cdr:cNvPr>
        <cdr:cNvSpPr txBox="1"/>
      </cdr:nvSpPr>
      <cdr:spPr>
        <a:xfrm xmlns:a="http://schemas.openxmlformats.org/drawingml/2006/main" rot="16200000">
          <a:off x="453882" y="364894"/>
          <a:ext cx="406393" cy="2488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0">
              <a:solidFill>
                <a:schemeClr val="tx1">
                  <a:lumMod val="50000"/>
                  <a:lumOff val="50000"/>
                </a:schemeClr>
              </a:solidFill>
            </a:rPr>
            <a:t>50%</a:t>
          </a:r>
        </a:p>
      </cdr:txBody>
    </cdr:sp>
  </cdr:relSizeAnchor>
  <cdr:relSizeAnchor xmlns:cdr="http://schemas.openxmlformats.org/drawingml/2006/chartDrawing">
    <cdr:from>
      <cdr:x>0.06202</cdr:x>
      <cdr:y>0.06605</cdr:y>
    </cdr:from>
    <cdr:to>
      <cdr:x>0.09972</cdr:x>
      <cdr:y>0.20758</cdr:y>
    </cdr:to>
    <cdr:sp macro="" textlink="">
      <cdr:nvSpPr>
        <cdr:cNvPr id="9" name="TextBox 20">
          <a:extLst xmlns:a="http://schemas.openxmlformats.org/drawingml/2006/main">
            <a:ext uri="{FF2B5EF4-FFF2-40B4-BE49-F238E27FC236}">
              <a16:creationId xmlns:a16="http://schemas.microsoft.com/office/drawing/2014/main" id="{B389CE96-7BCB-5AA6-9764-1434F00CD9E4}"/>
            </a:ext>
          </a:extLst>
        </cdr:cNvPr>
        <cdr:cNvSpPr txBox="1"/>
      </cdr:nvSpPr>
      <cdr:spPr>
        <a:xfrm xmlns:a="http://schemas.openxmlformats.org/drawingml/2006/main" rot="16200000">
          <a:off x="298109" y="331277"/>
          <a:ext cx="471411" cy="2488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0">
              <a:solidFill>
                <a:schemeClr val="tx1">
                  <a:lumMod val="50000"/>
                  <a:lumOff val="50000"/>
                </a:schemeClr>
              </a:solidFill>
            </a:rPr>
            <a:t>100%</a:t>
          </a:r>
        </a:p>
      </cdr:txBody>
    </cdr:sp>
  </cdr:relSizeAnchor>
</c:userShapes>
</file>

<file path=xl/drawings/drawing3.xml><?xml version="1.0" encoding="utf-8"?>
<c:userShapes xmlns:c="http://schemas.openxmlformats.org/drawingml/2006/chart">
  <cdr:relSizeAnchor xmlns:cdr="http://schemas.openxmlformats.org/drawingml/2006/chartDrawing">
    <cdr:from>
      <cdr:x>0</cdr:x>
      <cdr:y>0.91328</cdr:y>
    </cdr:from>
    <cdr:to>
      <cdr:x>0.33884</cdr:x>
      <cdr:y>0.97832</cdr:y>
    </cdr:to>
    <cdr:sp macro="" textlink="">
      <cdr:nvSpPr>
        <cdr:cNvPr id="2" name="TextBox 1">
          <a:extLst xmlns:a="http://schemas.openxmlformats.org/drawingml/2006/main">
            <a:ext uri="{FF2B5EF4-FFF2-40B4-BE49-F238E27FC236}">
              <a16:creationId xmlns:a16="http://schemas.microsoft.com/office/drawing/2014/main" id="{DC97BCC9-2E2D-0504-4E08-68059E2A6237}"/>
            </a:ext>
          </a:extLst>
        </cdr:cNvPr>
        <cdr:cNvSpPr txBox="1"/>
      </cdr:nvSpPr>
      <cdr:spPr>
        <a:xfrm xmlns:a="http://schemas.openxmlformats.org/drawingml/2006/main">
          <a:off x="0" y="3566584"/>
          <a:ext cx="2963333"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i="1">
              <a:solidFill>
                <a:schemeClr val="bg1">
                  <a:lumMod val="50000"/>
                </a:schemeClr>
              </a:solidFill>
            </a:rPr>
            <a:t>Example Timeframes for</a:t>
          </a:r>
          <a:r>
            <a:rPr lang="en-US" sz="1100" i="1" baseline="0">
              <a:solidFill>
                <a:schemeClr val="bg1">
                  <a:lumMod val="50000"/>
                </a:schemeClr>
              </a:solidFill>
            </a:rPr>
            <a:t> Shoreline Development:</a:t>
          </a:r>
          <a:endParaRPr lang="en-US" sz="1100" i="1">
            <a:solidFill>
              <a:schemeClr val="bg1">
                <a:lumMod val="50000"/>
              </a:schemeClr>
            </a:solidFill>
          </a:endParaRPr>
        </a:p>
      </cdr:txBody>
    </cdr:sp>
  </cdr:relSizeAnchor>
  <cdr:relSizeAnchor xmlns:cdr="http://schemas.openxmlformats.org/drawingml/2006/chartDrawing">
    <cdr:from>
      <cdr:x>0.35094</cdr:x>
      <cdr:y>0.9187</cdr:y>
    </cdr:from>
    <cdr:to>
      <cdr:x>0.50463</cdr:x>
      <cdr:y>0.98916</cdr:y>
    </cdr:to>
    <cdr:grpSp>
      <cdr:nvGrpSpPr>
        <cdr:cNvPr id="13" name="Group 12">
          <a:extLst xmlns:a="http://schemas.openxmlformats.org/drawingml/2006/main">
            <a:ext uri="{FF2B5EF4-FFF2-40B4-BE49-F238E27FC236}">
              <a16:creationId xmlns:a16="http://schemas.microsoft.com/office/drawing/2014/main" id="{47A5FB05-FFE3-0667-814D-033DB4F45F09}"/>
            </a:ext>
          </a:extLst>
        </cdr:cNvPr>
        <cdr:cNvGrpSpPr/>
      </cdr:nvGrpSpPr>
      <cdr:grpSpPr>
        <a:xfrm xmlns:a="http://schemas.openxmlformats.org/drawingml/2006/main">
          <a:off x="3028807" y="3892684"/>
          <a:ext cx="1326430" cy="298551"/>
          <a:chOff x="3217334" y="3577168"/>
          <a:chExt cx="1344081" cy="275166"/>
        </a:xfrm>
      </cdr:grpSpPr>
      <cdr:sp macro="" textlink="">
        <cdr:nvSpPr>
          <cdr:cNvPr id="3" name="Left Bracket 2">
            <a:extLst xmlns:a="http://schemas.openxmlformats.org/drawingml/2006/main">
              <a:ext uri="{FF2B5EF4-FFF2-40B4-BE49-F238E27FC236}">
                <a16:creationId xmlns:a16="http://schemas.microsoft.com/office/drawing/2014/main" id="{F086DB0E-D90A-06CB-C32E-EADFB8B5FFAC}"/>
              </a:ext>
            </a:extLst>
          </cdr:cNvPr>
          <cdr:cNvSpPr/>
        </cdr:nvSpPr>
        <cdr:spPr>
          <a:xfrm xmlns:a="http://schemas.openxmlformats.org/drawingml/2006/main" rot="5400000">
            <a:off x="3804708" y="3021543"/>
            <a:ext cx="169333" cy="1344081"/>
          </a:xfrm>
          <a:prstGeom xmlns:a="http://schemas.openxmlformats.org/drawingml/2006/main" prst="leftBracket">
            <a:avLst/>
          </a:prstGeom>
          <a:ln xmlns:a="http://schemas.openxmlformats.org/drawingml/2006/main" w="1905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4" name="TextBox 3">
            <a:extLst xmlns:a="http://schemas.openxmlformats.org/drawingml/2006/main">
              <a:ext uri="{FF2B5EF4-FFF2-40B4-BE49-F238E27FC236}">
                <a16:creationId xmlns:a16="http://schemas.microsoft.com/office/drawing/2014/main" id="{99BB553B-E87F-6CF9-5303-DDC6E5D3BD0C}"/>
              </a:ext>
            </a:extLst>
          </cdr:cNvPr>
          <cdr:cNvSpPr txBox="1"/>
        </cdr:nvSpPr>
        <cdr:spPr>
          <a:xfrm xmlns:a="http://schemas.openxmlformats.org/drawingml/2006/main">
            <a:off x="3270250" y="3577168"/>
            <a:ext cx="1206500" cy="275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a:solidFill>
                  <a:schemeClr val="bg1">
                    <a:lumMod val="50000"/>
                  </a:schemeClr>
                </a:solidFill>
              </a:rPr>
              <a:t>30-year Mortgage</a:t>
            </a:r>
          </a:p>
        </cdr:txBody>
      </cdr:sp>
    </cdr:grpSp>
  </cdr:relSizeAnchor>
  <cdr:relSizeAnchor xmlns:cdr="http://schemas.openxmlformats.org/drawingml/2006/chartDrawing">
    <cdr:from>
      <cdr:x>0.73214</cdr:x>
      <cdr:y>0.85366</cdr:y>
    </cdr:from>
    <cdr:to>
      <cdr:x>0.78781</cdr:x>
      <cdr:y>0.97832</cdr:y>
    </cdr:to>
    <cdr:pic>
      <cdr:nvPicPr>
        <cdr:cNvPr id="6" name="Graphic 5" descr="Fir tree with solid fill">
          <a:extLst xmlns:a="http://schemas.openxmlformats.org/drawingml/2006/main">
            <a:ext uri="{FF2B5EF4-FFF2-40B4-BE49-F238E27FC236}">
              <a16:creationId xmlns:a16="http://schemas.microsoft.com/office/drawing/2014/main" id="{0F93BE82-EA91-F43D-CF48-125E5C94EC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6392565" y="3369877"/>
          <a:ext cx="486074" cy="492105"/>
        </a:xfrm>
        <a:prstGeom xmlns:a="http://schemas.openxmlformats.org/drawingml/2006/main" prst="rect">
          <a:avLst/>
        </a:prstGeom>
      </cdr:spPr>
    </cdr:pic>
  </cdr:relSizeAnchor>
  <cdr:relSizeAnchor xmlns:cdr="http://schemas.openxmlformats.org/drawingml/2006/chartDrawing">
    <cdr:from>
      <cdr:x>0.76941</cdr:x>
      <cdr:y>0.87209</cdr:y>
    </cdr:from>
    <cdr:to>
      <cdr:x>0.80475</cdr:x>
      <cdr:y>0.95122</cdr:y>
    </cdr:to>
    <cdr:pic>
      <cdr:nvPicPr>
        <cdr:cNvPr id="7" name="Graphic 1" descr="Fir tree with solid fill">
          <a:extLst xmlns:a="http://schemas.openxmlformats.org/drawingml/2006/main">
            <a:ext uri="{FF2B5EF4-FFF2-40B4-BE49-F238E27FC236}">
              <a16:creationId xmlns:a16="http://schemas.microsoft.com/office/drawing/2014/main" id="{588E37BE-287F-95ED-2854-35F20DA5992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6717982" y="3442630"/>
          <a:ext cx="308565" cy="312373"/>
        </a:xfrm>
        <a:prstGeom xmlns:a="http://schemas.openxmlformats.org/drawingml/2006/main" prst="rect">
          <a:avLst/>
        </a:prstGeom>
      </cdr:spPr>
    </cdr:pic>
  </cdr:relSizeAnchor>
  <cdr:relSizeAnchor xmlns:cdr="http://schemas.openxmlformats.org/drawingml/2006/chartDrawing">
    <cdr:from>
      <cdr:x>0.78393</cdr:x>
      <cdr:y>0.8645</cdr:y>
    </cdr:from>
    <cdr:to>
      <cdr:x>0.8396</cdr:x>
      <cdr:y>0.98916</cdr:y>
    </cdr:to>
    <cdr:pic>
      <cdr:nvPicPr>
        <cdr:cNvPr id="8" name="Graphic 1" descr="Fir tree with solid fill">
          <a:extLst xmlns:a="http://schemas.openxmlformats.org/drawingml/2006/main">
            <a:ext uri="{FF2B5EF4-FFF2-40B4-BE49-F238E27FC236}">
              <a16:creationId xmlns:a16="http://schemas.microsoft.com/office/drawing/2014/main" id="{588E37BE-287F-95ED-2854-35F20DA5992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6844761" y="3412668"/>
          <a:ext cx="486074" cy="492106"/>
        </a:xfrm>
        <a:prstGeom xmlns:a="http://schemas.openxmlformats.org/drawingml/2006/main" prst="rect">
          <a:avLst/>
        </a:prstGeom>
      </cdr:spPr>
    </cdr:pic>
  </cdr:relSizeAnchor>
  <cdr:relSizeAnchor xmlns:cdr="http://schemas.openxmlformats.org/drawingml/2006/chartDrawing">
    <cdr:from>
      <cdr:x>0.32892</cdr:x>
      <cdr:y>0.92358</cdr:y>
    </cdr:from>
    <cdr:to>
      <cdr:x>0.35215</cdr:x>
      <cdr:y>0.97561</cdr:y>
    </cdr:to>
    <cdr:pic>
      <cdr:nvPicPr>
        <cdr:cNvPr id="9" name="Graphic 1" descr="Fir tree with solid fill">
          <a:extLst xmlns:a="http://schemas.openxmlformats.org/drawingml/2006/main">
            <a:ext uri="{FF2B5EF4-FFF2-40B4-BE49-F238E27FC236}">
              <a16:creationId xmlns:a16="http://schemas.microsoft.com/office/drawing/2014/main" id="{80C17824-032F-F2A7-71D2-430B828D0BE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2876549" y="3606800"/>
          <a:ext cx="203200" cy="203200"/>
        </a:xfrm>
        <a:prstGeom xmlns:a="http://schemas.openxmlformats.org/drawingml/2006/main" prst="rect">
          <a:avLst/>
        </a:prstGeom>
      </cdr:spPr>
    </cdr:pic>
  </cdr:relSizeAnchor>
  <cdr:relSizeAnchor xmlns:cdr="http://schemas.openxmlformats.org/drawingml/2006/chartDrawing">
    <cdr:from>
      <cdr:x>0.34005</cdr:x>
      <cdr:y>0.98103</cdr:y>
    </cdr:from>
    <cdr:to>
      <cdr:x>0.74061</cdr:x>
      <cdr:y>0.98103</cdr:y>
    </cdr:to>
    <cdr:cxnSp macro="">
      <cdr:nvCxnSpPr>
        <cdr:cNvPr id="11" name="Straight Arrow Connector 10">
          <a:extLst xmlns:a="http://schemas.openxmlformats.org/drawingml/2006/main">
            <a:ext uri="{FF2B5EF4-FFF2-40B4-BE49-F238E27FC236}">
              <a16:creationId xmlns:a16="http://schemas.microsoft.com/office/drawing/2014/main" id="{1E556BE6-5BD3-B2ED-3160-9A4BD546EDBE}"/>
            </a:ext>
          </a:extLst>
        </cdr:cNvPr>
        <cdr:cNvCxnSpPr/>
      </cdr:nvCxnSpPr>
      <cdr:spPr>
        <a:xfrm xmlns:a="http://schemas.openxmlformats.org/drawingml/2006/main" flipV="1">
          <a:off x="2973916" y="3831167"/>
          <a:ext cx="3503084" cy="0"/>
        </a:xfrm>
        <a:prstGeom xmlns:a="http://schemas.openxmlformats.org/drawingml/2006/main" prst="straightConnector1">
          <a:avLst/>
        </a:prstGeom>
        <a:ln xmlns:a="http://schemas.openxmlformats.org/drawingml/2006/main" w="19050">
          <a:solidFill>
            <a:schemeClr val="accent6">
              <a:lumMod val="75000"/>
            </a:schemeClr>
          </a:solidFill>
          <a:headEnd type="ova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0.50426</cdr:x>
      <cdr:y>0.91328</cdr:y>
    </cdr:from>
    <cdr:to>
      <cdr:x>0.75521</cdr:x>
      <cdr:y>0.97019</cdr:y>
    </cdr:to>
    <cdr:sp macro="" textlink="">
      <cdr:nvSpPr>
        <cdr:cNvPr id="14" name="TextBox 13">
          <a:extLst xmlns:a="http://schemas.openxmlformats.org/drawingml/2006/main">
            <a:ext uri="{FF2B5EF4-FFF2-40B4-BE49-F238E27FC236}">
              <a16:creationId xmlns:a16="http://schemas.microsoft.com/office/drawing/2014/main" id="{B8941F2D-6535-C494-82D4-FE7315ECFCA3}"/>
            </a:ext>
          </a:extLst>
        </cdr:cNvPr>
        <cdr:cNvSpPr txBox="1"/>
      </cdr:nvSpPr>
      <cdr:spPr>
        <a:xfrm xmlns:a="http://schemas.openxmlformats.org/drawingml/2006/main">
          <a:off x="4551445" y="3418632"/>
          <a:ext cx="2265141" cy="213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a:solidFill>
                <a:schemeClr val="accent6">
                  <a:lumMod val="75000"/>
                </a:schemeClr>
              </a:solidFill>
            </a:rPr>
            <a:t>Mature</a:t>
          </a:r>
          <a:r>
            <a:rPr lang="en-US" sz="1000">
              <a:solidFill>
                <a:schemeClr val="accent6">
                  <a:lumMod val="75000"/>
                </a:schemeClr>
              </a:solidFill>
            </a:rPr>
            <a:t> multi-story buffer &gt;100 years)</a:t>
          </a:r>
        </a:p>
      </cdr:txBody>
    </cdr:sp>
  </cdr:relSizeAnchor>
  <cdr:relSizeAnchor xmlns:cdr="http://schemas.openxmlformats.org/drawingml/2006/chartDrawing">
    <cdr:from>
      <cdr:x>0.3386</cdr:x>
      <cdr:y>0.11497</cdr:y>
    </cdr:from>
    <cdr:to>
      <cdr:x>0.44049</cdr:x>
      <cdr:y>0.15834</cdr:y>
    </cdr:to>
    <cdr:sp macro="" textlink="">
      <cdr:nvSpPr>
        <cdr:cNvPr id="16" name="Left Bracket 15">
          <a:extLst xmlns:a="http://schemas.openxmlformats.org/drawingml/2006/main">
            <a:ext uri="{FF2B5EF4-FFF2-40B4-BE49-F238E27FC236}">
              <a16:creationId xmlns:a16="http://schemas.microsoft.com/office/drawing/2014/main" id="{362F1C5D-98FE-8DE3-7C40-8E9EC727AC78}"/>
            </a:ext>
          </a:extLst>
        </cdr:cNvPr>
        <cdr:cNvSpPr/>
      </cdr:nvSpPr>
      <cdr:spPr>
        <a:xfrm xmlns:a="http://schemas.openxmlformats.org/drawingml/2006/main" rot="5400000">
          <a:off x="3317310" y="88407"/>
          <a:ext cx="169225" cy="889849"/>
        </a:xfrm>
        <a:prstGeom xmlns:a="http://schemas.openxmlformats.org/drawingml/2006/main" prst="leftBracket">
          <a:avLst/>
        </a:prstGeom>
        <a:ln xmlns:a="http://schemas.openxmlformats.org/drawingml/2006/main" w="19050">
          <a:solidFill>
            <a:schemeClr val="accent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0.34197</cdr:x>
      <cdr:y>0.10397</cdr:y>
    </cdr:from>
    <cdr:to>
      <cdr:x>0.43343</cdr:x>
      <cdr:y>0.17443</cdr:y>
    </cdr:to>
    <cdr:sp macro="" textlink="">
      <cdr:nvSpPr>
        <cdr:cNvPr id="17" name="TextBox 3">
          <a:extLst xmlns:a="http://schemas.openxmlformats.org/drawingml/2006/main">
            <a:ext uri="{FF2B5EF4-FFF2-40B4-BE49-F238E27FC236}">
              <a16:creationId xmlns:a16="http://schemas.microsoft.com/office/drawing/2014/main" id="{DDEB8B80-B3CC-AB8A-AE30-68483661FAA6}"/>
            </a:ext>
          </a:extLst>
        </cdr:cNvPr>
        <cdr:cNvSpPr txBox="1"/>
      </cdr:nvSpPr>
      <cdr:spPr>
        <a:xfrm xmlns:a="http://schemas.openxmlformats.org/drawingml/2006/main">
          <a:off x="2986428" y="405785"/>
          <a:ext cx="798764" cy="2749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accent2">
                  <a:lumMod val="75000"/>
                </a:schemeClr>
              </a:solidFill>
            </a:rPr>
            <a:t>2024-2044</a:t>
          </a:r>
        </a:p>
      </cdr:txBody>
    </cdr:sp>
  </cdr:relSizeAnchor>
  <cdr:relSizeAnchor xmlns:cdr="http://schemas.openxmlformats.org/drawingml/2006/chartDrawing">
    <cdr:from>
      <cdr:x>0.38579</cdr:x>
      <cdr:y>0.15122</cdr:y>
    </cdr:from>
    <cdr:to>
      <cdr:x>0.49132</cdr:x>
      <cdr:y>0.22168</cdr:y>
    </cdr:to>
    <cdr:grpSp>
      <cdr:nvGrpSpPr>
        <cdr:cNvPr id="21" name="Group 20">
          <a:extLst xmlns:a="http://schemas.openxmlformats.org/drawingml/2006/main">
            <a:ext uri="{FF2B5EF4-FFF2-40B4-BE49-F238E27FC236}">
              <a16:creationId xmlns:a16="http://schemas.microsoft.com/office/drawing/2014/main" id="{7EF6213E-0E1D-6EC4-2E3A-5A9E5CA15523}"/>
            </a:ext>
          </a:extLst>
        </cdr:cNvPr>
        <cdr:cNvGrpSpPr/>
      </cdr:nvGrpSpPr>
      <cdr:grpSpPr>
        <a:xfrm xmlns:a="http://schemas.openxmlformats.org/drawingml/2006/main">
          <a:off x="3329582" y="640744"/>
          <a:ext cx="910783" cy="298551"/>
          <a:chOff x="0" y="0"/>
          <a:chExt cx="2027291" cy="275166"/>
        </a:xfrm>
      </cdr:grpSpPr>
      <cdr:sp macro="" textlink="">
        <cdr:nvSpPr>
          <cdr:cNvPr id="22" name="Left Bracket 21">
            <a:extLst xmlns:a="http://schemas.openxmlformats.org/drawingml/2006/main">
              <a:ext uri="{FF2B5EF4-FFF2-40B4-BE49-F238E27FC236}">
                <a16:creationId xmlns:a16="http://schemas.microsoft.com/office/drawing/2014/main" id="{E9F0AEBC-7DCE-AE7D-2DD7-332FA8A9D9FE}"/>
              </a:ext>
            </a:extLst>
          </cdr:cNvPr>
          <cdr:cNvSpPr/>
        </cdr:nvSpPr>
        <cdr:spPr>
          <a:xfrm xmlns:a="http://schemas.openxmlformats.org/drawingml/2006/main" rot="5400000">
            <a:off x="928979" y="-897230"/>
            <a:ext cx="169333" cy="2027291"/>
          </a:xfrm>
          <a:prstGeom xmlns:a="http://schemas.openxmlformats.org/drawingml/2006/main" prst="leftBracket">
            <a:avLst/>
          </a:prstGeom>
          <a:ln xmlns:a="http://schemas.openxmlformats.org/drawingml/2006/main" w="1905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sp macro="" textlink="">
        <cdr:nvSpPr>
          <cdr:cNvPr id="23" name="TextBox 3">
            <a:extLst xmlns:a="http://schemas.openxmlformats.org/drawingml/2006/main">
              <a:ext uri="{FF2B5EF4-FFF2-40B4-BE49-F238E27FC236}">
                <a16:creationId xmlns:a16="http://schemas.microsoft.com/office/drawing/2014/main" id="{093C77BE-DF90-406B-B6C5-E87412A8D33E}"/>
              </a:ext>
            </a:extLst>
          </cdr:cNvPr>
          <cdr:cNvSpPr txBox="1"/>
        </cdr:nvSpPr>
        <cdr:spPr>
          <a:xfrm xmlns:a="http://schemas.openxmlformats.org/drawingml/2006/main">
            <a:off x="79814" y="0"/>
            <a:ext cx="1819776" cy="275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rPr>
              <a:t>2034-2054</a:t>
            </a:r>
          </a:p>
        </cdr:txBody>
      </cdr:sp>
    </cdr:grpSp>
  </cdr:relSizeAnchor>
  <cdr:relSizeAnchor xmlns:cdr="http://schemas.openxmlformats.org/drawingml/2006/chartDrawing">
    <cdr:from>
      <cdr:x>0.49229</cdr:x>
      <cdr:y>0.15122</cdr:y>
    </cdr:from>
    <cdr:to>
      <cdr:x>0.59457</cdr:x>
      <cdr:y>0.23035</cdr:y>
    </cdr:to>
    <cdr:grpSp>
      <cdr:nvGrpSpPr>
        <cdr:cNvPr id="24" name="Group 23">
          <a:extLst xmlns:a="http://schemas.openxmlformats.org/drawingml/2006/main">
            <a:ext uri="{FF2B5EF4-FFF2-40B4-BE49-F238E27FC236}">
              <a16:creationId xmlns:a16="http://schemas.microsoft.com/office/drawing/2014/main" id="{39D57C0F-1D4B-27F7-25D1-D6190CE031CB}"/>
            </a:ext>
          </a:extLst>
        </cdr:cNvPr>
        <cdr:cNvGrpSpPr/>
      </cdr:nvGrpSpPr>
      <cdr:grpSpPr>
        <a:xfrm xmlns:a="http://schemas.openxmlformats.org/drawingml/2006/main">
          <a:off x="4248736" y="640744"/>
          <a:ext cx="882734" cy="335287"/>
          <a:chOff x="-7" y="0"/>
          <a:chExt cx="4172901" cy="275166"/>
        </a:xfrm>
      </cdr:grpSpPr>
      <cdr:sp macro="" textlink="">
        <cdr:nvSpPr>
          <cdr:cNvPr id="25" name="Left Bracket 24">
            <a:extLst xmlns:a="http://schemas.openxmlformats.org/drawingml/2006/main">
              <a:ext uri="{FF2B5EF4-FFF2-40B4-BE49-F238E27FC236}">
                <a16:creationId xmlns:a16="http://schemas.microsoft.com/office/drawing/2014/main" id="{C3FFFCC1-BD3E-B1C0-373A-927D90D676F1}"/>
              </a:ext>
            </a:extLst>
          </cdr:cNvPr>
          <cdr:cNvSpPr/>
        </cdr:nvSpPr>
        <cdr:spPr>
          <a:xfrm xmlns:a="http://schemas.openxmlformats.org/drawingml/2006/main" rot="5400000">
            <a:off x="1959333" y="-1927590"/>
            <a:ext cx="139760" cy="4058439"/>
          </a:xfrm>
          <a:prstGeom xmlns:a="http://schemas.openxmlformats.org/drawingml/2006/main" prst="leftBracket">
            <a:avLst/>
          </a:prstGeom>
          <a:ln xmlns:a="http://schemas.openxmlformats.org/drawingml/2006/main" w="1905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sp macro="" textlink="">
        <cdr:nvSpPr>
          <cdr:cNvPr id="26" name="TextBox 3">
            <a:extLst xmlns:a="http://schemas.openxmlformats.org/drawingml/2006/main">
              <a:ext uri="{FF2B5EF4-FFF2-40B4-BE49-F238E27FC236}">
                <a16:creationId xmlns:a16="http://schemas.microsoft.com/office/drawing/2014/main" id="{F87C5EBA-0D4C-D853-0AF0-38450E1386DF}"/>
              </a:ext>
            </a:extLst>
          </cdr:cNvPr>
          <cdr:cNvSpPr txBox="1"/>
        </cdr:nvSpPr>
        <cdr:spPr>
          <a:xfrm xmlns:a="http://schemas.openxmlformats.org/drawingml/2006/main">
            <a:off x="175330" y="0"/>
            <a:ext cx="3997564" cy="275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rPr>
              <a:t>2054-2074</a:t>
            </a:r>
          </a:p>
        </cdr:txBody>
      </cdr:sp>
    </cdr:grpSp>
  </cdr:relSizeAnchor>
  <cdr:relSizeAnchor xmlns:cdr="http://schemas.openxmlformats.org/drawingml/2006/chartDrawing">
    <cdr:from>
      <cdr:x>0.59273</cdr:x>
      <cdr:y>0.15122</cdr:y>
    </cdr:from>
    <cdr:to>
      <cdr:x>0.71171</cdr:x>
      <cdr:y>0.22437</cdr:y>
    </cdr:to>
    <cdr:grpSp>
      <cdr:nvGrpSpPr>
        <cdr:cNvPr id="27" name="Group 26">
          <a:extLst xmlns:a="http://schemas.openxmlformats.org/drawingml/2006/main">
            <a:ext uri="{FF2B5EF4-FFF2-40B4-BE49-F238E27FC236}">
              <a16:creationId xmlns:a16="http://schemas.microsoft.com/office/drawing/2014/main" id="{FAF00E71-999A-C5F1-6CF3-D523707910D5}"/>
            </a:ext>
          </a:extLst>
        </cdr:cNvPr>
        <cdr:cNvGrpSpPr/>
      </cdr:nvGrpSpPr>
      <cdr:grpSpPr>
        <a:xfrm xmlns:a="http://schemas.openxmlformats.org/drawingml/2006/main">
          <a:off x="5115589" y="640744"/>
          <a:ext cx="1026864" cy="309949"/>
          <a:chOff x="-54" y="10194"/>
          <a:chExt cx="19896356" cy="275166"/>
        </a:xfrm>
      </cdr:grpSpPr>
      <cdr:sp macro="" textlink="">
        <cdr:nvSpPr>
          <cdr:cNvPr id="28" name="Left Bracket 27">
            <a:extLst xmlns:a="http://schemas.openxmlformats.org/drawingml/2006/main">
              <a:ext uri="{FF2B5EF4-FFF2-40B4-BE49-F238E27FC236}">
                <a16:creationId xmlns:a16="http://schemas.microsoft.com/office/drawing/2014/main" id="{D10DE90D-34FB-63E4-0DC9-2675621A518F}"/>
              </a:ext>
            </a:extLst>
          </cdr:cNvPr>
          <cdr:cNvSpPr/>
        </cdr:nvSpPr>
        <cdr:spPr>
          <a:xfrm xmlns:a="http://schemas.openxmlformats.org/drawingml/2006/main" rot="5400000">
            <a:off x="8544954" y="-8498807"/>
            <a:ext cx="151214" cy="17241230"/>
          </a:xfrm>
          <a:prstGeom xmlns:a="http://schemas.openxmlformats.org/drawingml/2006/main" prst="leftBracket">
            <a:avLst/>
          </a:prstGeom>
          <a:ln xmlns:a="http://schemas.openxmlformats.org/drawingml/2006/main" w="1905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sp macro="" textlink="">
        <cdr:nvSpPr>
          <cdr:cNvPr id="29" name="TextBox 3">
            <a:extLst xmlns:a="http://schemas.openxmlformats.org/drawingml/2006/main">
              <a:ext uri="{FF2B5EF4-FFF2-40B4-BE49-F238E27FC236}">
                <a16:creationId xmlns:a16="http://schemas.microsoft.com/office/drawing/2014/main" id="{69C78D4E-2142-9447-743F-8FDEC56E259D}"/>
              </a:ext>
            </a:extLst>
          </cdr:cNvPr>
          <cdr:cNvSpPr txBox="1"/>
        </cdr:nvSpPr>
        <cdr:spPr>
          <a:xfrm xmlns:a="http://schemas.openxmlformats.org/drawingml/2006/main">
            <a:off x="1247078" y="10194"/>
            <a:ext cx="18649224" cy="275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rPr>
              <a:t>2074-2094</a:t>
            </a:r>
          </a:p>
        </cdr:txBody>
      </cdr:sp>
    </cdr:grpSp>
  </cdr:relSizeAnchor>
  <cdr:relSizeAnchor xmlns:cdr="http://schemas.openxmlformats.org/drawingml/2006/chartDrawing">
    <cdr:from>
      <cdr:x>0.44081</cdr:x>
      <cdr:y>0.10633</cdr:y>
    </cdr:from>
    <cdr:to>
      <cdr:x>0.54958</cdr:x>
      <cdr:y>0.17684</cdr:y>
    </cdr:to>
    <cdr:grpSp>
      <cdr:nvGrpSpPr>
        <cdr:cNvPr id="30" name="Group 29">
          <a:extLst xmlns:a="http://schemas.openxmlformats.org/drawingml/2006/main">
            <a:ext uri="{FF2B5EF4-FFF2-40B4-BE49-F238E27FC236}">
              <a16:creationId xmlns:a16="http://schemas.microsoft.com/office/drawing/2014/main" id="{92286029-72E7-3D07-DA00-155069E1967C}"/>
            </a:ext>
          </a:extLst>
        </cdr:cNvPr>
        <cdr:cNvGrpSpPr/>
      </cdr:nvGrpSpPr>
      <cdr:grpSpPr>
        <a:xfrm xmlns:a="http://schemas.openxmlformats.org/drawingml/2006/main">
          <a:off x="3804435" y="450538"/>
          <a:ext cx="938746" cy="298762"/>
          <a:chOff x="-2" y="0"/>
          <a:chExt cx="4178846" cy="275341"/>
        </a:xfrm>
      </cdr:grpSpPr>
      <cdr:sp macro="" textlink="">
        <cdr:nvSpPr>
          <cdr:cNvPr id="34" name="Left Bracket 33">
            <a:extLst xmlns:a="http://schemas.openxmlformats.org/drawingml/2006/main">
              <a:ext uri="{FF2B5EF4-FFF2-40B4-BE49-F238E27FC236}">
                <a16:creationId xmlns:a16="http://schemas.microsoft.com/office/drawing/2014/main" id="{7EBB03E6-6215-37FC-9D09-76969EF6DA76}"/>
              </a:ext>
            </a:extLst>
          </cdr:cNvPr>
          <cdr:cNvSpPr/>
        </cdr:nvSpPr>
        <cdr:spPr>
          <a:xfrm xmlns:a="http://schemas.openxmlformats.org/drawingml/2006/main" rot="5400000">
            <a:off x="1874026" y="-1842258"/>
            <a:ext cx="169441" cy="3917497"/>
          </a:xfrm>
          <a:prstGeom xmlns:a="http://schemas.openxmlformats.org/drawingml/2006/main" prst="leftBracket">
            <a:avLst/>
          </a:prstGeom>
          <a:ln xmlns:a="http://schemas.openxmlformats.org/drawingml/2006/main" w="1905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sp macro="" textlink="">
        <cdr:nvSpPr>
          <cdr:cNvPr id="35" name="TextBox 3">
            <a:extLst xmlns:a="http://schemas.openxmlformats.org/drawingml/2006/main">
              <a:ext uri="{FF2B5EF4-FFF2-40B4-BE49-F238E27FC236}">
                <a16:creationId xmlns:a16="http://schemas.microsoft.com/office/drawing/2014/main" id="{C1B15212-D1B8-A69B-EC0E-AD97DABA8B14}"/>
              </a:ext>
            </a:extLst>
          </cdr:cNvPr>
          <cdr:cNvSpPr txBox="1"/>
        </cdr:nvSpPr>
        <cdr:spPr>
          <a:xfrm xmlns:a="http://schemas.openxmlformats.org/drawingml/2006/main">
            <a:off x="175580" y="0"/>
            <a:ext cx="4003264" cy="275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rPr>
              <a:t>2044-2064</a:t>
            </a:r>
          </a:p>
        </cdr:txBody>
      </cdr:sp>
    </cdr:grpSp>
  </cdr:relSizeAnchor>
  <cdr:relSizeAnchor xmlns:cdr="http://schemas.openxmlformats.org/drawingml/2006/chartDrawing">
    <cdr:from>
      <cdr:x>0.54281</cdr:x>
      <cdr:y>0.10633</cdr:y>
    </cdr:from>
    <cdr:to>
      <cdr:x>0.64735</cdr:x>
      <cdr:y>0.17684</cdr:y>
    </cdr:to>
    <cdr:grpSp>
      <cdr:nvGrpSpPr>
        <cdr:cNvPr id="31" name="Group 30">
          <a:extLst xmlns:a="http://schemas.openxmlformats.org/drawingml/2006/main">
            <a:ext uri="{FF2B5EF4-FFF2-40B4-BE49-F238E27FC236}">
              <a16:creationId xmlns:a16="http://schemas.microsoft.com/office/drawing/2014/main" id="{4FACD3A6-EF7E-EE89-4D28-3985E38CEE82}"/>
            </a:ext>
          </a:extLst>
        </cdr:cNvPr>
        <cdr:cNvGrpSpPr/>
      </cdr:nvGrpSpPr>
      <cdr:grpSpPr>
        <a:xfrm xmlns:a="http://schemas.openxmlformats.org/drawingml/2006/main">
          <a:off x="4684752" y="450538"/>
          <a:ext cx="902238" cy="298762"/>
          <a:chOff x="929998" y="1"/>
          <a:chExt cx="19494933" cy="245166"/>
        </a:xfrm>
      </cdr:grpSpPr>
      <cdr:sp macro="" textlink="">
        <cdr:nvSpPr>
          <cdr:cNvPr id="32" name="Left Bracket 31">
            <a:extLst xmlns:a="http://schemas.openxmlformats.org/drawingml/2006/main">
              <a:ext uri="{FF2B5EF4-FFF2-40B4-BE49-F238E27FC236}">
                <a16:creationId xmlns:a16="http://schemas.microsoft.com/office/drawing/2014/main" id="{5C1FB215-C224-D86F-7E5B-EEF56F96E2EC}"/>
              </a:ext>
            </a:extLst>
          </cdr:cNvPr>
          <cdr:cNvSpPr/>
        </cdr:nvSpPr>
        <cdr:spPr>
          <a:xfrm xmlns:a="http://schemas.openxmlformats.org/drawingml/2006/main" rot="5400000">
            <a:off x="10334542" y="-9376255"/>
            <a:ext cx="151094" cy="18960181"/>
          </a:xfrm>
          <a:prstGeom xmlns:a="http://schemas.openxmlformats.org/drawingml/2006/main" prst="leftBracket">
            <a:avLst/>
          </a:prstGeom>
          <a:ln xmlns:a="http://schemas.openxmlformats.org/drawingml/2006/main" w="1905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sp macro="" textlink="">
        <cdr:nvSpPr>
          <cdr:cNvPr id="33" name="TextBox 3">
            <a:extLst xmlns:a="http://schemas.openxmlformats.org/drawingml/2006/main">
              <a:ext uri="{FF2B5EF4-FFF2-40B4-BE49-F238E27FC236}">
                <a16:creationId xmlns:a16="http://schemas.microsoft.com/office/drawing/2014/main" id="{28A4FC24-8DA9-6C6C-4EBD-6731C97288D6}"/>
              </a:ext>
            </a:extLst>
          </cdr:cNvPr>
          <cdr:cNvSpPr txBox="1"/>
        </cdr:nvSpPr>
        <cdr:spPr>
          <a:xfrm xmlns:a="http://schemas.openxmlformats.org/drawingml/2006/main">
            <a:off x="1749142" y="1"/>
            <a:ext cx="18675789" cy="245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rPr>
              <a:t>2064-2084</a:t>
            </a:r>
          </a:p>
        </cdr:txBody>
      </cdr:sp>
    </cdr:grpSp>
  </cdr:relSizeAnchor>
  <cdr:relSizeAnchor xmlns:cdr="http://schemas.openxmlformats.org/drawingml/2006/chartDrawing">
    <cdr:from>
      <cdr:x>0.14885</cdr:x>
      <cdr:y>0.09906</cdr:y>
    </cdr:from>
    <cdr:to>
      <cdr:x>0.33619</cdr:x>
      <cdr:y>0.22396</cdr:y>
    </cdr:to>
    <cdr:sp macro="" textlink="">
      <cdr:nvSpPr>
        <cdr:cNvPr id="36" name="TextBox 35">
          <a:extLst xmlns:a="http://schemas.openxmlformats.org/drawingml/2006/main">
            <a:ext uri="{FF2B5EF4-FFF2-40B4-BE49-F238E27FC236}">
              <a16:creationId xmlns:a16="http://schemas.microsoft.com/office/drawing/2014/main" id="{48004F28-3360-A846-7ABD-9EEA0BC80BFD}"/>
            </a:ext>
          </a:extLst>
        </cdr:cNvPr>
        <cdr:cNvSpPr txBox="1"/>
      </cdr:nvSpPr>
      <cdr:spPr>
        <a:xfrm xmlns:a="http://schemas.openxmlformats.org/drawingml/2006/main">
          <a:off x="1299883" y="386603"/>
          <a:ext cx="1636059" cy="487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i="1">
              <a:solidFill>
                <a:schemeClr val="bg1">
                  <a:lumMod val="50000"/>
                </a:schemeClr>
              </a:solidFill>
            </a:rPr>
            <a:t>COBI Comprehensive Planning Cycles </a:t>
          </a:r>
          <a:r>
            <a:rPr lang="en-US" sz="1100" i="1">
              <a:solidFill>
                <a:schemeClr val="accent2">
                  <a:lumMod val="75000"/>
                </a:schemeClr>
              </a:solidFill>
            </a:rPr>
            <a:t>(current)</a:t>
          </a:r>
        </a:p>
      </cdr:txBody>
    </cdr:sp>
  </cdr:relSizeAnchor>
</c:userShapes>
</file>

<file path=xl/drawings/drawing4.xml><?xml version="1.0" encoding="utf-8"?>
<xdr:wsDr xmlns:xdr="http://schemas.openxmlformats.org/drawingml/2006/spreadsheetDrawing" xmlns:a="http://schemas.openxmlformats.org/drawingml/2006/main">
  <xdr:oneCellAnchor>
    <xdr:from>
      <xdr:col>13</xdr:col>
      <xdr:colOff>0</xdr:colOff>
      <xdr:row>31</xdr:row>
      <xdr:rowOff>0</xdr:rowOff>
    </xdr:from>
    <xdr:ext cx="2359285" cy="3431540"/>
    <xdr:pic>
      <xdr:nvPicPr>
        <xdr:cNvPr id="2" name="Picture 1">
          <a:extLst>
            <a:ext uri="{FF2B5EF4-FFF2-40B4-BE49-F238E27FC236}">
              <a16:creationId xmlns:a16="http://schemas.microsoft.com/office/drawing/2014/main" id="{074E9C23-5D85-4317-B53C-92E8996280A4}"/>
            </a:ext>
          </a:extLst>
        </xdr:cNvPr>
        <xdr:cNvPicPr>
          <a:picLocks noChangeAspect="1"/>
        </xdr:cNvPicPr>
      </xdr:nvPicPr>
      <xdr:blipFill>
        <a:blip xmlns:r="http://schemas.openxmlformats.org/officeDocument/2006/relationships" r:embed="rId1"/>
        <a:stretch>
          <a:fillRect/>
        </a:stretch>
      </xdr:blipFill>
      <xdr:spPr>
        <a:xfrm>
          <a:off x="29051250" y="4953000"/>
          <a:ext cx="2359285" cy="3431540"/>
        </a:xfrm>
        <a:prstGeom prst="rect">
          <a:avLst/>
        </a:prstGeom>
      </xdr:spPr>
    </xdr:pic>
    <xdr:clientData/>
  </xdr:oneCellAnchor>
  <xdr:oneCellAnchor>
    <xdr:from>
      <xdr:col>13</xdr:col>
      <xdr:colOff>1</xdr:colOff>
      <xdr:row>51</xdr:row>
      <xdr:rowOff>0</xdr:rowOff>
    </xdr:from>
    <xdr:ext cx="2321088" cy="3431540"/>
    <xdr:pic>
      <xdr:nvPicPr>
        <xdr:cNvPr id="3" name="Picture 2">
          <a:extLst>
            <a:ext uri="{FF2B5EF4-FFF2-40B4-BE49-F238E27FC236}">
              <a16:creationId xmlns:a16="http://schemas.microsoft.com/office/drawing/2014/main" id="{859283C9-FC29-44BF-896A-41736252EBB9}"/>
            </a:ext>
          </a:extLst>
        </xdr:cNvPr>
        <xdr:cNvPicPr>
          <a:picLocks noChangeAspect="1"/>
        </xdr:cNvPicPr>
      </xdr:nvPicPr>
      <xdr:blipFill>
        <a:blip xmlns:r="http://schemas.openxmlformats.org/officeDocument/2006/relationships" r:embed="rId2"/>
        <a:stretch>
          <a:fillRect/>
        </a:stretch>
      </xdr:blipFill>
      <xdr:spPr>
        <a:xfrm>
          <a:off x="29051251" y="8763000"/>
          <a:ext cx="2321088" cy="3431540"/>
        </a:xfrm>
        <a:prstGeom prst="rect">
          <a:avLst/>
        </a:prstGeom>
      </xdr:spPr>
    </xdr:pic>
    <xdr:clientData/>
  </xdr:oneCellAnchor>
  <xdr:oneCellAnchor>
    <xdr:from>
      <xdr:col>13</xdr:col>
      <xdr:colOff>1</xdr:colOff>
      <xdr:row>71</xdr:row>
      <xdr:rowOff>0</xdr:rowOff>
    </xdr:from>
    <xdr:ext cx="2324881" cy="3429000"/>
    <xdr:pic>
      <xdr:nvPicPr>
        <xdr:cNvPr id="4" name="Picture 3">
          <a:extLst>
            <a:ext uri="{FF2B5EF4-FFF2-40B4-BE49-F238E27FC236}">
              <a16:creationId xmlns:a16="http://schemas.microsoft.com/office/drawing/2014/main" id="{5A5D0127-60C7-458B-B7D6-64D3B4800AFB}"/>
            </a:ext>
          </a:extLst>
        </xdr:cNvPr>
        <xdr:cNvPicPr>
          <a:picLocks noChangeAspect="1"/>
        </xdr:cNvPicPr>
      </xdr:nvPicPr>
      <xdr:blipFill>
        <a:blip xmlns:r="http://schemas.openxmlformats.org/officeDocument/2006/relationships" r:embed="rId3"/>
        <a:stretch>
          <a:fillRect/>
        </a:stretch>
      </xdr:blipFill>
      <xdr:spPr>
        <a:xfrm>
          <a:off x="29051251" y="12573000"/>
          <a:ext cx="2324881" cy="3429000"/>
        </a:xfrm>
        <a:prstGeom prst="rect">
          <a:avLst/>
        </a:prstGeom>
      </xdr:spPr>
    </xdr:pic>
    <xdr:clientData/>
  </xdr:oneCellAnchor>
  <xdr:twoCellAnchor editAs="oneCell">
    <xdr:from>
      <xdr:col>12</xdr:col>
      <xdr:colOff>571500</xdr:colOff>
      <xdr:row>9</xdr:row>
      <xdr:rowOff>85725</xdr:rowOff>
    </xdr:from>
    <xdr:to>
      <xdr:col>17</xdr:col>
      <xdr:colOff>79048</xdr:colOff>
      <xdr:row>29</xdr:row>
      <xdr:rowOff>85725</xdr:rowOff>
    </xdr:to>
    <xdr:pic>
      <xdr:nvPicPr>
        <xdr:cNvPr id="5" name="Picture 4">
          <a:extLst>
            <a:ext uri="{FF2B5EF4-FFF2-40B4-BE49-F238E27FC236}">
              <a16:creationId xmlns:a16="http://schemas.microsoft.com/office/drawing/2014/main" id="{B91888BD-4191-4546-9C5F-43863CB22D1A}"/>
            </a:ext>
          </a:extLst>
        </xdr:cNvPr>
        <xdr:cNvPicPr>
          <a:picLocks noChangeAspect="1"/>
        </xdr:cNvPicPr>
      </xdr:nvPicPr>
      <xdr:blipFill>
        <a:blip xmlns:r="http://schemas.openxmlformats.org/officeDocument/2006/relationships" r:embed="rId4"/>
        <a:stretch>
          <a:fillRect/>
        </a:stretch>
      </xdr:blipFill>
      <xdr:spPr>
        <a:xfrm>
          <a:off x="7886700" y="2562225"/>
          <a:ext cx="2555548" cy="381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66</xdr:row>
      <xdr:rowOff>9525</xdr:rowOff>
    </xdr:from>
    <xdr:to>
      <xdr:col>10</xdr:col>
      <xdr:colOff>504533</xdr:colOff>
      <xdr:row>82</xdr:row>
      <xdr:rowOff>132954</xdr:rowOff>
    </xdr:to>
    <xdr:pic>
      <xdr:nvPicPr>
        <xdr:cNvPr id="2" name="Picture 1">
          <a:extLst>
            <a:ext uri="{FF2B5EF4-FFF2-40B4-BE49-F238E27FC236}">
              <a16:creationId xmlns:a16="http://schemas.microsoft.com/office/drawing/2014/main" id="{086BD3EF-41C1-A3D3-E1B3-800C9491C33D}"/>
            </a:ext>
          </a:extLst>
        </xdr:cNvPr>
        <xdr:cNvPicPr>
          <a:picLocks noChangeAspect="1"/>
        </xdr:cNvPicPr>
      </xdr:nvPicPr>
      <xdr:blipFill>
        <a:blip xmlns:r="http://schemas.openxmlformats.org/officeDocument/2006/relationships" r:embed="rId1"/>
        <a:stretch>
          <a:fillRect/>
        </a:stretch>
      </xdr:blipFill>
      <xdr:spPr>
        <a:xfrm>
          <a:off x="9296400" y="12773025"/>
          <a:ext cx="2333333" cy="3171429"/>
        </a:xfrm>
        <a:prstGeom prst="rect">
          <a:avLst/>
        </a:prstGeom>
      </xdr:spPr>
    </xdr:pic>
    <xdr:clientData/>
  </xdr:twoCellAnchor>
  <xdr:twoCellAnchor editAs="oneCell">
    <xdr:from>
      <xdr:col>12</xdr:col>
      <xdr:colOff>0</xdr:colOff>
      <xdr:row>66</xdr:row>
      <xdr:rowOff>0</xdr:rowOff>
    </xdr:from>
    <xdr:to>
      <xdr:col>16</xdr:col>
      <xdr:colOff>190500</xdr:colOff>
      <xdr:row>82</xdr:row>
      <xdr:rowOff>152400</xdr:rowOff>
    </xdr:to>
    <xdr:pic>
      <xdr:nvPicPr>
        <xdr:cNvPr id="3" name="Picture 2">
          <a:extLst>
            <a:ext uri="{FF2B5EF4-FFF2-40B4-BE49-F238E27FC236}">
              <a16:creationId xmlns:a16="http://schemas.microsoft.com/office/drawing/2014/main" id="{9F27FE10-6456-3712-B691-782CFDE547D0}"/>
            </a:ext>
          </a:extLst>
        </xdr:cNvPr>
        <xdr:cNvPicPr>
          <a:picLocks noChangeAspect="1"/>
        </xdr:cNvPicPr>
      </xdr:nvPicPr>
      <xdr:blipFill>
        <a:blip xmlns:r="http://schemas.openxmlformats.org/officeDocument/2006/relationships" r:embed="rId2"/>
        <a:stretch>
          <a:fillRect/>
        </a:stretch>
      </xdr:blipFill>
      <xdr:spPr>
        <a:xfrm>
          <a:off x="14125575" y="12763500"/>
          <a:ext cx="2628900" cy="3200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276225</xdr:colOff>
      <xdr:row>1</xdr:row>
      <xdr:rowOff>161925</xdr:rowOff>
    </xdr:from>
    <xdr:to>
      <xdr:col>12</xdr:col>
      <xdr:colOff>599730</xdr:colOff>
      <xdr:row>15</xdr:row>
      <xdr:rowOff>94925</xdr:rowOff>
    </xdr:to>
    <xdr:pic>
      <xdr:nvPicPr>
        <xdr:cNvPr id="3" name="Picture 2">
          <a:extLst>
            <a:ext uri="{FF2B5EF4-FFF2-40B4-BE49-F238E27FC236}">
              <a16:creationId xmlns:a16="http://schemas.microsoft.com/office/drawing/2014/main" id="{5F1E6817-61CC-1C47-DE37-B8FCF41E19ED}"/>
            </a:ext>
          </a:extLst>
        </xdr:cNvPr>
        <xdr:cNvPicPr>
          <a:picLocks noChangeAspect="1"/>
        </xdr:cNvPicPr>
      </xdr:nvPicPr>
      <xdr:blipFill>
        <a:blip xmlns:r="http://schemas.openxmlformats.org/officeDocument/2006/relationships" r:embed="rId1"/>
        <a:stretch>
          <a:fillRect/>
        </a:stretch>
      </xdr:blipFill>
      <xdr:spPr>
        <a:xfrm>
          <a:off x="5476875" y="352425"/>
          <a:ext cx="2761905" cy="2600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Peter Best" id="{83B0D64A-6B75-4A6C-8E60-0E3860942CAB}" userId="S::pbest@bainbridgewa.gov::6517bd68-ce4d-4771-a359-46ce45d2e969"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7" dT="2024-01-30T22:13:43.69" personId="{83B0D64A-6B75-4A6C-8E60-0E3860942CAB}" id="{3CD909E9-2715-433D-A8D9-96D3F83C7173}">
    <text>Is wave height included in the TWL numbers?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hyperlink" Target="file:///C:\Users\lsheehan\AppData\Local\Microsoft\Windows\INetCache\Content.Outlook\_Coastal\data\WL_Seattle_Recurrence_Interval" TargetMode="External"/><Relationship Id="rId1" Type="http://schemas.openxmlformats.org/officeDocument/2006/relationships/hyperlink" Target="https://tidesandcurrents.noaa.gov/sltrends/sltrends_station.shtml?id=9447130"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83766-83C8-4460-A3DF-A5AAF467616F}">
  <sheetPr>
    <tabColor rgb="FFFFFF00"/>
    <outlinePr summaryBelow="0" summaryRight="0"/>
  </sheetPr>
  <dimension ref="A1:AF48"/>
  <sheetViews>
    <sheetView showGridLines="0" tabSelected="1" view="pageBreakPreview" zoomScaleNormal="70" zoomScaleSheetLayoutView="100" workbookViewId="0">
      <selection activeCell="E15" sqref="E15"/>
    </sheetView>
  </sheetViews>
  <sheetFormatPr defaultRowHeight="15" x14ac:dyDescent="0.25"/>
  <cols>
    <col min="2" max="2" width="10.140625" customWidth="1"/>
    <col min="3" max="3" width="11.28515625" customWidth="1"/>
    <col min="4" max="4" width="9.42578125" customWidth="1"/>
    <col min="5" max="5" width="7" customWidth="1"/>
    <col min="6" max="6" width="10.5703125" style="35" customWidth="1"/>
    <col min="7" max="7" width="10.5703125" style="35" hidden="1" customWidth="1"/>
    <col min="8" max="8" width="12.7109375" hidden="1" customWidth="1"/>
    <col min="9" max="9" width="1.5703125" customWidth="1"/>
    <col min="10" max="10" width="21.42578125" customWidth="1"/>
    <col min="11" max="11" width="24.140625" customWidth="1"/>
    <col min="12" max="12" width="13" customWidth="1"/>
    <col min="13" max="13" width="12" customWidth="1"/>
    <col min="14" max="14" width="9.140625" customWidth="1"/>
    <col min="15" max="15" width="14.85546875" customWidth="1"/>
    <col min="16" max="16" width="5.5703125" customWidth="1"/>
    <col min="17" max="17" width="14" customWidth="1"/>
    <col min="18" max="18" width="15.28515625" customWidth="1"/>
    <col min="19" max="19" width="1.5703125" customWidth="1"/>
    <col min="20" max="20" width="8.7109375" customWidth="1"/>
    <col min="27" max="27" width="11.5703125" customWidth="1"/>
    <col min="28" max="28" width="1.5703125" customWidth="1"/>
    <col min="29" max="29" width="22.28515625" customWidth="1"/>
    <col min="30" max="30" width="11.42578125" customWidth="1"/>
    <col min="31" max="31" width="10.85546875" bestFit="1" customWidth="1"/>
    <col min="32" max="32" width="51.28515625" customWidth="1"/>
    <col min="33" max="35" width="8.140625" customWidth="1"/>
  </cols>
  <sheetData>
    <row r="1" spans="1:32" s="76" customFormat="1" ht="55.5" customHeight="1" x14ac:dyDescent="0.25">
      <c r="B1" s="147"/>
      <c r="C1" s="147"/>
      <c r="D1" s="147"/>
      <c r="E1" s="147"/>
      <c r="G1"/>
      <c r="J1" s="141" t="s">
        <v>256</v>
      </c>
      <c r="K1" s="142"/>
      <c r="L1" s="142"/>
      <c r="M1" s="142"/>
      <c r="N1" s="142"/>
      <c r="O1" s="142"/>
      <c r="P1" s="142"/>
      <c r="Q1" s="142"/>
      <c r="R1" s="142"/>
    </row>
    <row r="2" spans="1:32" x14ac:dyDescent="0.25">
      <c r="F2" s="118" t="s">
        <v>303</v>
      </c>
      <c r="AC2" s="140" t="s">
        <v>293</v>
      </c>
      <c r="AD2" s="140"/>
      <c r="AE2" s="140"/>
      <c r="AF2" s="140"/>
    </row>
    <row r="3" spans="1:32" ht="29.45" customHeight="1" x14ac:dyDescent="0.3">
      <c r="A3" s="66" t="s">
        <v>234</v>
      </c>
      <c r="B3" s="132" t="s">
        <v>257</v>
      </c>
      <c r="C3" s="133"/>
      <c r="D3" s="133"/>
      <c r="E3" s="134"/>
      <c r="F3" s="96" t="s">
        <v>48</v>
      </c>
      <c r="G3"/>
      <c r="J3" s="114" t="s">
        <v>279</v>
      </c>
      <c r="K3" s="126" t="s">
        <v>304</v>
      </c>
      <c r="L3" s="127"/>
      <c r="M3" s="127"/>
      <c r="N3" s="127"/>
      <c r="O3" s="127"/>
      <c r="P3" s="127"/>
      <c r="Q3" s="127"/>
      <c r="R3" s="128"/>
      <c r="AC3" s="140"/>
      <c r="AD3" s="140"/>
      <c r="AE3" s="140"/>
      <c r="AF3" s="140"/>
    </row>
    <row r="4" spans="1:32" ht="29.45" customHeight="1" x14ac:dyDescent="0.5">
      <c r="B4" s="132" t="s">
        <v>258</v>
      </c>
      <c r="C4" s="133"/>
      <c r="D4" s="133"/>
      <c r="E4" s="134"/>
      <c r="F4" s="96">
        <v>14.45</v>
      </c>
      <c r="G4"/>
      <c r="P4" s="117"/>
      <c r="AC4" s="113"/>
      <c r="AD4" s="113"/>
      <c r="AE4" s="113"/>
      <c r="AF4" s="113"/>
    </row>
    <row r="5" spans="1:32" x14ac:dyDescent="0.25">
      <c r="B5" s="144" t="s">
        <v>288</v>
      </c>
      <c r="C5" s="144"/>
      <c r="D5" s="144"/>
      <c r="E5" s="144"/>
      <c r="F5" s="97">
        <v>0.1</v>
      </c>
      <c r="G5"/>
      <c r="Q5" s="146" t="s">
        <v>299</v>
      </c>
      <c r="R5" s="146"/>
    </row>
    <row r="6" spans="1:32" x14ac:dyDescent="0.25">
      <c r="B6" s="144" t="s">
        <v>280</v>
      </c>
      <c r="C6" s="144"/>
      <c r="D6" s="144"/>
      <c r="E6" s="144"/>
      <c r="F6" s="96">
        <v>2</v>
      </c>
      <c r="G6"/>
      <c r="Q6" s="146"/>
      <c r="R6" s="146"/>
    </row>
    <row r="7" spans="1:32" ht="14.45" hidden="1" customHeight="1" x14ac:dyDescent="0.25">
      <c r="G7"/>
      <c r="Q7" s="146"/>
      <c r="R7" s="146"/>
    </row>
    <row r="8" spans="1:32" ht="16.5" hidden="1" customHeight="1" x14ac:dyDescent="0.25">
      <c r="G8" s="76"/>
      <c r="H8" s="76"/>
      <c r="Q8" s="146"/>
      <c r="R8" s="146"/>
    </row>
    <row r="9" spans="1:32" x14ac:dyDescent="0.25">
      <c r="G9"/>
      <c r="Q9" s="146"/>
      <c r="R9" s="146"/>
    </row>
    <row r="10" spans="1:32" ht="30" x14ac:dyDescent="0.25">
      <c r="B10" s="145" t="s">
        <v>292</v>
      </c>
      <c r="C10" s="124" t="s">
        <v>290</v>
      </c>
      <c r="D10" s="98" t="s">
        <v>249</v>
      </c>
      <c r="E10" s="98" t="s">
        <v>306</v>
      </c>
      <c r="F10" s="98" t="str">
        <f>CONCATENATE("TWL with ",TEXT(F6,"0")," ft of SLR")</f>
        <v>TWL with 2 ft of SLR</v>
      </c>
      <c r="G10" s="34" t="s">
        <v>298</v>
      </c>
      <c r="H10" s="34" t="s">
        <v>296</v>
      </c>
      <c r="Q10" s="146"/>
      <c r="R10" s="146"/>
    </row>
    <row r="11" spans="1:32" x14ac:dyDescent="0.25">
      <c r="B11" s="145"/>
      <c r="C11" s="125"/>
      <c r="D11" s="121" t="s">
        <v>297</v>
      </c>
      <c r="E11" s="150" t="s">
        <v>255</v>
      </c>
      <c r="F11" s="151"/>
      <c r="G11" s="34"/>
      <c r="H11" s="34"/>
      <c r="Q11" s="146"/>
      <c r="R11" s="146"/>
      <c r="AC11" s="130" t="s">
        <v>286</v>
      </c>
      <c r="AD11" s="130"/>
      <c r="AE11" s="130"/>
      <c r="AF11" s="130"/>
    </row>
    <row r="12" spans="1:32" ht="14.45" customHeight="1" x14ac:dyDescent="0.25">
      <c r="B12" s="99">
        <v>1</v>
      </c>
      <c r="C12" s="115">
        <f t="shared" ref="C12:C19" si="0">1/B12</f>
        <v>1</v>
      </c>
      <c r="D12" s="123">
        <f ca="1">G12/0.3048</f>
        <v>1.0117790840910126</v>
      </c>
      <c r="E12" s="123">
        <f t="shared" ref="E12:E19" ca="1" si="1">H12/0.3048</f>
        <v>10.46606296398318</v>
      </c>
      <c r="F12" s="123">
        <f t="shared" ref="F12:F19" ca="1" si="2">E12+$F$6</f>
        <v>12.46606296398318</v>
      </c>
      <c r="G12" s="6">
        <f ca="1">VLOOKUP(B12,INDIRECT($F$3&amp;"!A4:C11"),2)</f>
        <v>0.30839026483094062</v>
      </c>
      <c r="H12" s="6">
        <f t="shared" ref="H12:H19" ca="1" si="3">VLOOKUP(B12,INDIRECT($F$3&amp;"!A4:C11"),3)</f>
        <v>3.1900559914220734</v>
      </c>
      <c r="Q12" s="146"/>
      <c r="R12" s="146"/>
      <c r="AC12" s="131"/>
      <c r="AD12" s="131"/>
      <c r="AE12" s="131"/>
      <c r="AF12" s="131"/>
    </row>
    <row r="13" spans="1:32" ht="14.45" customHeight="1" x14ac:dyDescent="0.25">
      <c r="B13" s="99">
        <v>2</v>
      </c>
      <c r="C13" s="115">
        <f t="shared" si="0"/>
        <v>0.5</v>
      </c>
      <c r="D13" s="123">
        <f t="shared" ref="D13:D19" ca="1" si="4">G13/0.3048</f>
        <v>1.2373771914165566</v>
      </c>
      <c r="E13" s="123">
        <f t="shared" ca="1" si="1"/>
        <v>11.615434233206843</v>
      </c>
      <c r="F13" s="123">
        <f t="shared" ca="1" si="2"/>
        <v>13.615434233206843</v>
      </c>
      <c r="G13" s="6">
        <f t="shared" ref="G13:G19" ca="1" si="5">VLOOKUP(B13,INDIRECT($F$3&amp;"!A4:C11"),2)</f>
        <v>0.37715256794376645</v>
      </c>
      <c r="H13" s="6">
        <f t="shared" ca="1" si="3"/>
        <v>3.5403843542814459</v>
      </c>
      <c r="Q13" s="146"/>
      <c r="R13" s="146"/>
      <c r="AC13" s="135" t="s">
        <v>294</v>
      </c>
      <c r="AD13" s="135" t="s">
        <v>278</v>
      </c>
      <c r="AE13" s="135" t="s">
        <v>300</v>
      </c>
      <c r="AF13" s="135" t="s">
        <v>259</v>
      </c>
    </row>
    <row r="14" spans="1:32" ht="14.45" customHeight="1" x14ac:dyDescent="0.25">
      <c r="B14" s="99">
        <v>5</v>
      </c>
      <c r="C14" s="115">
        <f t="shared" si="0"/>
        <v>0.2</v>
      </c>
      <c r="D14" s="123">
        <f t="shared" ca="1" si="4"/>
        <v>1.3495775391399565</v>
      </c>
      <c r="E14" s="123">
        <f t="shared" ca="1" si="1"/>
        <v>12.096127377566408</v>
      </c>
      <c r="F14" s="123">
        <f t="shared" ca="1" si="2"/>
        <v>14.096127377566408</v>
      </c>
      <c r="G14" s="6">
        <f t="shared" ca="1" si="5"/>
        <v>0.41135123392985878</v>
      </c>
      <c r="H14" s="6">
        <f t="shared" ca="1" si="3"/>
        <v>3.6868996246822414</v>
      </c>
      <c r="Q14" s="146"/>
      <c r="R14" s="146"/>
      <c r="AC14" s="136"/>
      <c r="AD14" s="136"/>
      <c r="AE14" s="136"/>
      <c r="AF14" s="136"/>
    </row>
    <row r="15" spans="1:32" x14ac:dyDescent="0.25">
      <c r="B15" s="99">
        <v>10</v>
      </c>
      <c r="C15" s="115">
        <f t="shared" si="0"/>
        <v>0.1</v>
      </c>
      <c r="D15" s="123">
        <f t="shared" ca="1" si="4"/>
        <v>1.4147054147529883</v>
      </c>
      <c r="E15" s="123">
        <f t="shared" ca="1" si="1"/>
        <v>12.353218079385519</v>
      </c>
      <c r="F15" s="123">
        <f t="shared" ca="1" si="2"/>
        <v>14.353218079385519</v>
      </c>
      <c r="G15" s="6">
        <f t="shared" ca="1" si="5"/>
        <v>0.43120221041671086</v>
      </c>
      <c r="H15" s="6">
        <f t="shared" ca="1" si="3"/>
        <v>3.7652608705967063</v>
      </c>
      <c r="Q15" s="146"/>
      <c r="R15" s="146"/>
      <c r="AC15" s="137"/>
      <c r="AD15" s="137"/>
      <c r="AE15" s="137"/>
      <c r="AF15" s="137"/>
    </row>
    <row r="16" spans="1:32" ht="14.45" customHeight="1" x14ac:dyDescent="0.25">
      <c r="B16" s="99">
        <v>20</v>
      </c>
      <c r="C16" s="115">
        <f t="shared" si="0"/>
        <v>0.05</v>
      </c>
      <c r="D16" s="123">
        <f t="shared" ca="1" si="4"/>
        <v>1.4711044193207872</v>
      </c>
      <c r="E16" s="123">
        <f t="shared" ca="1" si="1"/>
        <v>12.562212878383919</v>
      </c>
      <c r="F16" s="123">
        <f t="shared" ca="1" si="2"/>
        <v>14.562212878383919</v>
      </c>
      <c r="G16" s="6">
        <f t="shared" ca="1" si="5"/>
        <v>0.44839262700897597</v>
      </c>
      <c r="H16" s="6">
        <f t="shared" ca="1" si="3"/>
        <v>3.8289624853314188</v>
      </c>
      <c r="Q16" s="146"/>
      <c r="R16" s="146"/>
      <c r="AC16" s="104" t="s">
        <v>260</v>
      </c>
      <c r="AD16" s="105">
        <v>17</v>
      </c>
      <c r="AE16" s="105">
        <f>AD16+2.34</f>
        <v>19.34</v>
      </c>
      <c r="AF16" s="104" t="s">
        <v>275</v>
      </c>
    </row>
    <row r="17" spans="1:32" ht="14.45" customHeight="1" x14ac:dyDescent="0.25">
      <c r="B17" s="99">
        <v>50</v>
      </c>
      <c r="C17" s="115">
        <f t="shared" si="0"/>
        <v>0.02</v>
      </c>
      <c r="D17" s="123">
        <f t="shared" ca="1" si="4"/>
        <v>1.5362052101606749</v>
      </c>
      <c r="E17" s="123">
        <f t="shared" ca="1" si="1"/>
        <v>12.787033182203093</v>
      </c>
      <c r="F17" s="123">
        <f t="shared" ca="1" si="2"/>
        <v>14.787033182203093</v>
      </c>
      <c r="G17" s="6">
        <f t="shared" ca="1" si="5"/>
        <v>0.46823534805697375</v>
      </c>
      <c r="H17" s="6">
        <f t="shared" ca="1" si="3"/>
        <v>3.8974877139355026</v>
      </c>
      <c r="Q17" s="146"/>
      <c r="R17" s="146"/>
      <c r="AC17" s="104" t="s">
        <v>261</v>
      </c>
      <c r="AD17" s="105">
        <v>16</v>
      </c>
      <c r="AE17" s="105">
        <f>AD17+2.34</f>
        <v>18.34</v>
      </c>
      <c r="AF17" s="104" t="s">
        <v>276</v>
      </c>
    </row>
    <row r="18" spans="1:32" ht="14.45" customHeight="1" x14ac:dyDescent="0.25">
      <c r="B18" s="99">
        <v>100</v>
      </c>
      <c r="C18" s="115">
        <f t="shared" si="0"/>
        <v>0.01</v>
      </c>
      <c r="D18" s="123">
        <f t="shared" ca="1" si="4"/>
        <v>1.5797484462652296</v>
      </c>
      <c r="E18" s="123">
        <f t="shared" ca="1" si="1"/>
        <v>12.927167751847358</v>
      </c>
      <c r="F18" s="123">
        <f t="shared" ca="1" si="2"/>
        <v>14.927167751847358</v>
      </c>
      <c r="G18" s="6">
        <f t="shared" ca="1" si="5"/>
        <v>0.48150732642164201</v>
      </c>
      <c r="H18" s="6">
        <f t="shared" ca="1" si="3"/>
        <v>3.9402007307630749</v>
      </c>
      <c r="Q18" s="146"/>
      <c r="R18" s="146"/>
      <c r="AC18" s="104" t="s">
        <v>262</v>
      </c>
      <c r="AD18" s="105">
        <v>15</v>
      </c>
      <c r="AE18" s="105">
        <f>AD18+2.34</f>
        <v>17.34</v>
      </c>
      <c r="AF18" s="104" t="s">
        <v>276</v>
      </c>
    </row>
    <row r="19" spans="1:32" ht="14.45" customHeight="1" x14ac:dyDescent="0.25">
      <c r="B19" s="99">
        <v>500</v>
      </c>
      <c r="C19" s="116">
        <f t="shared" si="0"/>
        <v>2E-3</v>
      </c>
      <c r="D19" s="123">
        <f t="shared" ca="1" si="4"/>
        <v>1.6655752046316332</v>
      </c>
      <c r="E19" s="123">
        <f t="shared" ca="1" si="1"/>
        <v>13.177960387205609</v>
      </c>
      <c r="F19" s="123">
        <f t="shared" ca="1" si="2"/>
        <v>15.177960387205609</v>
      </c>
      <c r="G19" s="6">
        <f t="shared" ca="1" si="5"/>
        <v>0.50766732237172185</v>
      </c>
      <c r="H19" s="6">
        <f t="shared" ca="1" si="3"/>
        <v>4.0166423260202695</v>
      </c>
      <c r="Q19" s="146"/>
      <c r="R19" s="146"/>
      <c r="AC19" s="138" t="s">
        <v>263</v>
      </c>
      <c r="AD19" s="148">
        <v>14</v>
      </c>
      <c r="AE19" s="148">
        <f>AD19+2.34</f>
        <v>16.34</v>
      </c>
      <c r="AF19" s="138" t="s">
        <v>277</v>
      </c>
    </row>
    <row r="20" spans="1:32" ht="14.45" customHeight="1" x14ac:dyDescent="0.25">
      <c r="E20" s="7"/>
      <c r="F20" s="7"/>
      <c r="G20" s="6"/>
      <c r="H20" s="6"/>
      <c r="Q20" s="146"/>
      <c r="R20" s="146"/>
      <c r="AC20" s="139"/>
      <c r="AD20" s="149"/>
      <c r="AE20" s="149"/>
      <c r="AF20" s="139"/>
    </row>
    <row r="21" spans="1:32" ht="18.600000000000001" customHeight="1" x14ac:dyDescent="0.3">
      <c r="A21" s="66" t="s">
        <v>242</v>
      </c>
      <c r="G21"/>
      <c r="AC21" s="104" t="s">
        <v>264</v>
      </c>
      <c r="AD21" s="105">
        <v>13</v>
      </c>
      <c r="AE21" s="105">
        <f>AD21+2.34</f>
        <v>15.34</v>
      </c>
      <c r="AF21" s="104" t="s">
        <v>276</v>
      </c>
    </row>
    <row r="22" spans="1:32" ht="30" x14ac:dyDescent="0.25">
      <c r="B22" s="2" t="s">
        <v>247</v>
      </c>
      <c r="C22" s="2"/>
      <c r="D22" s="2"/>
      <c r="G22"/>
      <c r="AC22" s="106" t="s">
        <v>265</v>
      </c>
      <c r="AD22" s="111">
        <f>AE22-2.34</f>
        <v>12.78</v>
      </c>
      <c r="AE22" s="110">
        <v>15.12</v>
      </c>
      <c r="AF22" s="112" t="s">
        <v>287</v>
      </c>
    </row>
    <row r="23" spans="1:32" x14ac:dyDescent="0.25">
      <c r="B23" s="93" t="str">
        <f ca="1">'Plot Calculator'!M24</f>
        <v>Approx. every 100 years by 2058</v>
      </c>
      <c r="C23" s="93"/>
      <c r="D23" s="93"/>
      <c r="E23" s="93"/>
      <c r="F23" s="94"/>
      <c r="G23"/>
      <c r="AC23" s="95" t="s">
        <v>266</v>
      </c>
      <c r="AD23" s="108">
        <f>AE23-2.34</f>
        <v>10.66</v>
      </c>
      <c r="AE23" s="107">
        <v>13</v>
      </c>
      <c r="AF23" s="109" t="s">
        <v>267</v>
      </c>
    </row>
    <row r="24" spans="1:32" x14ac:dyDescent="0.25">
      <c r="B24" s="93" t="str">
        <f ca="1">'Plot Calculator'!L24</f>
        <v>Approx. every 10 years by 2072</v>
      </c>
      <c r="C24" s="93"/>
      <c r="D24" s="93"/>
      <c r="E24" s="93"/>
      <c r="F24" s="94"/>
      <c r="G24"/>
      <c r="AC24" s="95" t="s">
        <v>268</v>
      </c>
      <c r="AD24" s="108">
        <f>AE24-2.34</f>
        <v>9.02</v>
      </c>
      <c r="AE24" s="107">
        <v>11.36</v>
      </c>
      <c r="AF24" s="109" t="s">
        <v>269</v>
      </c>
    </row>
    <row r="25" spans="1:32" x14ac:dyDescent="0.25">
      <c r="B25" s="93" t="str">
        <f ca="1">'Plot Calculator'!K24</f>
        <v>Not inundated on an annual basis</v>
      </c>
      <c r="C25" s="93"/>
      <c r="D25" s="93"/>
      <c r="E25" s="93"/>
      <c r="F25" s="94"/>
      <c r="G25"/>
      <c r="AC25" s="95" t="s">
        <v>143</v>
      </c>
      <c r="AD25" s="107">
        <v>0</v>
      </c>
      <c r="AE25" s="107">
        <v>2.34</v>
      </c>
      <c r="AF25" s="109" t="s">
        <v>270</v>
      </c>
    </row>
    <row r="26" spans="1:32" x14ac:dyDescent="0.25">
      <c r="G26"/>
      <c r="AC26" s="95" t="s">
        <v>271</v>
      </c>
      <c r="AD26" s="108">
        <f>AE26-2.34</f>
        <v>-2.34</v>
      </c>
      <c r="AE26" s="108">
        <v>0</v>
      </c>
      <c r="AF26" s="109" t="s">
        <v>272</v>
      </c>
    </row>
    <row r="27" spans="1:32" ht="30" x14ac:dyDescent="0.25">
      <c r="G27"/>
      <c r="AC27" s="95" t="s">
        <v>273</v>
      </c>
      <c r="AD27" s="108">
        <f>AE27-2.34</f>
        <v>-7.38</v>
      </c>
      <c r="AE27" s="108">
        <v>-5.04</v>
      </c>
      <c r="AF27" s="109" t="s">
        <v>274</v>
      </c>
    </row>
    <row r="28" spans="1:32" ht="14.45" customHeight="1" x14ac:dyDescent="0.25">
      <c r="G28"/>
      <c r="AC28" s="122" t="s">
        <v>301</v>
      </c>
    </row>
    <row r="29" spans="1:32" ht="14.45" customHeight="1" x14ac:dyDescent="0.25">
      <c r="B29" s="100"/>
      <c r="C29" s="100"/>
      <c r="D29" s="100"/>
      <c r="G29"/>
    </row>
    <row r="30" spans="1:32" x14ac:dyDescent="0.25">
      <c r="AC30" s="140" t="s">
        <v>305</v>
      </c>
      <c r="AD30" s="140"/>
      <c r="AE30" s="140"/>
      <c r="AF30" s="140"/>
    </row>
    <row r="31" spans="1:32" ht="14.45" customHeight="1" x14ac:dyDescent="0.25">
      <c r="B31" s="100"/>
      <c r="C31" s="100"/>
      <c r="D31" s="100"/>
      <c r="AC31" s="140"/>
      <c r="AD31" s="140"/>
      <c r="AE31" s="140"/>
      <c r="AF31" s="140"/>
    </row>
    <row r="32" spans="1:32" ht="14.45" customHeight="1" x14ac:dyDescent="0.25">
      <c r="AC32" s="140"/>
      <c r="AD32" s="140"/>
      <c r="AE32" s="140"/>
      <c r="AF32" s="140"/>
    </row>
    <row r="33" spans="2:32" ht="14.45" customHeight="1" x14ac:dyDescent="0.25">
      <c r="AC33" s="140"/>
      <c r="AD33" s="140"/>
      <c r="AE33" s="140"/>
      <c r="AF33" s="140"/>
    </row>
    <row r="34" spans="2:32" ht="15" customHeight="1" x14ac:dyDescent="0.25">
      <c r="AC34" s="140"/>
      <c r="AD34" s="140"/>
      <c r="AE34" s="140"/>
      <c r="AF34" s="140"/>
    </row>
    <row r="35" spans="2:32" x14ac:dyDescent="0.25">
      <c r="B35" s="143" t="s">
        <v>289</v>
      </c>
      <c r="C35" s="143"/>
      <c r="D35" s="143"/>
      <c r="E35" s="143"/>
      <c r="F35" s="143"/>
      <c r="G35" s="119"/>
      <c r="R35" s="34"/>
    </row>
    <row r="36" spans="2:32" x14ac:dyDescent="0.25">
      <c r="B36" s="101"/>
      <c r="C36" s="101"/>
      <c r="D36" s="101"/>
      <c r="E36" s="102" t="s">
        <v>281</v>
      </c>
      <c r="F36" s="103">
        <v>0.01</v>
      </c>
      <c r="G36" s="103"/>
      <c r="AC36" s="140" t="s">
        <v>302</v>
      </c>
      <c r="AD36" s="140"/>
      <c r="AE36" s="140"/>
      <c r="AF36" s="140"/>
    </row>
    <row r="37" spans="2:32" x14ac:dyDescent="0.25">
      <c r="B37" s="101"/>
      <c r="C37" s="101"/>
      <c r="D37" s="101"/>
      <c r="E37" s="102" t="s">
        <v>282</v>
      </c>
      <c r="F37" s="103">
        <v>0.1</v>
      </c>
      <c r="G37" s="103"/>
      <c r="AC37" s="140"/>
      <c r="AD37" s="140"/>
      <c r="AE37" s="140"/>
      <c r="AF37" s="140"/>
    </row>
    <row r="38" spans="2:32" x14ac:dyDescent="0.25">
      <c r="B38" s="101"/>
      <c r="C38" s="101"/>
      <c r="D38" s="101"/>
      <c r="E38" s="102" t="s">
        <v>283</v>
      </c>
      <c r="F38" s="103">
        <v>0.5</v>
      </c>
      <c r="G38" s="103"/>
      <c r="AC38" s="140"/>
      <c r="AD38" s="140"/>
      <c r="AE38" s="140"/>
      <c r="AF38" s="140"/>
    </row>
    <row r="39" spans="2:32" x14ac:dyDescent="0.25">
      <c r="B39" s="101"/>
      <c r="C39" s="101"/>
      <c r="D39" s="101"/>
      <c r="E39" s="102" t="s">
        <v>284</v>
      </c>
      <c r="F39" s="103">
        <v>0.9</v>
      </c>
      <c r="G39" s="103"/>
    </row>
    <row r="40" spans="2:32" x14ac:dyDescent="0.25">
      <c r="E40" s="102" t="s">
        <v>285</v>
      </c>
      <c r="F40" s="103">
        <v>0.99</v>
      </c>
      <c r="G40" s="103"/>
    </row>
    <row r="41" spans="2:32" x14ac:dyDescent="0.25">
      <c r="B41" s="129" t="s">
        <v>291</v>
      </c>
      <c r="C41" s="129"/>
      <c r="D41" s="129"/>
      <c r="E41" s="129"/>
      <c r="F41" s="129"/>
      <c r="G41" s="129"/>
      <c r="H41" s="129"/>
      <c r="I41" s="129"/>
    </row>
    <row r="42" spans="2:32" ht="17.45" customHeight="1" x14ac:dyDescent="0.25"/>
    <row r="44" spans="2:32" x14ac:dyDescent="0.25">
      <c r="AC44" s="113"/>
      <c r="AD44" s="113"/>
      <c r="AE44" s="113"/>
      <c r="AF44" s="113"/>
    </row>
    <row r="45" spans="2:32" x14ac:dyDescent="0.25">
      <c r="AC45" s="113"/>
      <c r="AD45" s="113"/>
      <c r="AE45" s="113"/>
      <c r="AF45" s="113"/>
    </row>
    <row r="46" spans="2:32" x14ac:dyDescent="0.25">
      <c r="AC46" s="113"/>
      <c r="AD46" s="113"/>
      <c r="AE46" s="113"/>
      <c r="AF46" s="113"/>
    </row>
    <row r="47" spans="2:32" x14ac:dyDescent="0.25">
      <c r="AC47" s="113"/>
      <c r="AD47" s="113"/>
      <c r="AE47" s="113"/>
      <c r="AF47" s="113"/>
    </row>
    <row r="48" spans="2:32" x14ac:dyDescent="0.25">
      <c r="AC48" s="113"/>
      <c r="AD48" s="113"/>
      <c r="AE48" s="113"/>
      <c r="AF48" s="113"/>
    </row>
  </sheetData>
  <sheetProtection algorithmName="SHA-512" hashValue="icsrieLBEB+hHCin0+YrS9yWd2nXrre7GVSor9eIehbuE0dHV1bn3nBLame5K1S6cpWpMS/KdVxlQiAeVqiXWw==" saltValue="AK0z4F/u0PGFDKJ7dgB9ag==" spinCount="100000" sheet="1" objects="1" scenarios="1"/>
  <protectedRanges>
    <protectedRange sqref="K3" name="Plot title"/>
    <protectedRange sqref="F3:F6" name="User Inputs"/>
  </protectedRanges>
  <mergeCells count="25">
    <mergeCell ref="AF13:AF15"/>
    <mergeCell ref="J1:R1"/>
    <mergeCell ref="B35:F35"/>
    <mergeCell ref="B6:E6"/>
    <mergeCell ref="B10:B11"/>
    <mergeCell ref="B5:E5"/>
    <mergeCell ref="Q5:R20"/>
    <mergeCell ref="B1:E1"/>
    <mergeCell ref="E11:F11"/>
    <mergeCell ref="C10:C11"/>
    <mergeCell ref="K3:R3"/>
    <mergeCell ref="B41:I41"/>
    <mergeCell ref="AC11:AF12"/>
    <mergeCell ref="B3:E3"/>
    <mergeCell ref="B4:E4"/>
    <mergeCell ref="AC13:AC15"/>
    <mergeCell ref="AD13:AD15"/>
    <mergeCell ref="AC19:AC20"/>
    <mergeCell ref="AC36:AF38"/>
    <mergeCell ref="AC30:AF34"/>
    <mergeCell ref="AC2:AF3"/>
    <mergeCell ref="AD19:AD20"/>
    <mergeCell ref="AE13:AE15"/>
    <mergeCell ref="AE19:AE20"/>
    <mergeCell ref="AF19:AF20"/>
  </mergeCells>
  <printOptions horizontalCentered="1" verticalCentered="1"/>
  <pageMargins left="0.5" right="0.5" top="0.5" bottom="0.5" header="0.3" footer="0.3"/>
  <pageSetup scale="71" orientation="landscape" r:id="rId1"/>
  <colBreaks count="1" manualBreakCount="1">
    <brk id="18"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5211E30-984C-4643-9316-98050ABD1ADA}">
          <x14:formula1>
            <xm:f>'Plot Calculator'!$O$13:$O$22</xm:f>
          </x14:formula1>
          <xm:sqref>F5</xm:sqref>
        </x14:dataValidation>
        <x14:dataValidation type="list" allowBlank="1" showInputMessage="1" showErrorMessage="1" xr:uid="{F9E026F9-C9E1-40C4-8FDC-C22C9C735914}">
          <x14:formula1>
            <xm:f>'Summary Table'!$A$9:$A$97</xm:f>
          </x14:formula1>
          <xm:sqref>F5 F3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C9DF4-08ED-44CF-BDCC-EFC55F1ABCBF}">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0.60545848700555049</v>
      </c>
      <c r="C4">
        <v>3.1444360780379541</v>
      </c>
    </row>
    <row r="5" spans="1:3" x14ac:dyDescent="0.25">
      <c r="A5">
        <v>2</v>
      </c>
      <c r="B5">
        <v>0.76932122699886296</v>
      </c>
      <c r="C5">
        <v>3.4622222111813952</v>
      </c>
    </row>
    <row r="6" spans="1:3" x14ac:dyDescent="0.25">
      <c r="A6">
        <v>5</v>
      </c>
      <c r="B6">
        <v>0.83132701820815824</v>
      </c>
      <c r="C6">
        <v>3.5975856568283548</v>
      </c>
    </row>
    <row r="7" spans="1:3" x14ac:dyDescent="0.25">
      <c r="A7">
        <v>10</v>
      </c>
      <c r="B7">
        <v>0.85904611012427889</v>
      </c>
      <c r="C7">
        <v>3.6712361863124032</v>
      </c>
    </row>
    <row r="8" spans="1:3" x14ac:dyDescent="0.25">
      <c r="A8">
        <v>20</v>
      </c>
      <c r="B8">
        <v>0.87868707229778553</v>
      </c>
      <c r="C8">
        <v>3.7319058146840538</v>
      </c>
    </row>
    <row r="9" spans="1:3" x14ac:dyDescent="0.25">
      <c r="A9">
        <v>50</v>
      </c>
      <c r="B9">
        <v>0.89682961162099173</v>
      </c>
      <c r="C9">
        <v>3.7981381642628582</v>
      </c>
    </row>
    <row r="10" spans="1:3" x14ac:dyDescent="0.25">
      <c r="A10">
        <v>100</v>
      </c>
      <c r="B10">
        <v>0.90652471749444419</v>
      </c>
      <c r="C10">
        <v>3.8400365097622267</v>
      </c>
    </row>
    <row r="11" spans="1:3" x14ac:dyDescent="0.25">
      <c r="A11">
        <v>500</v>
      </c>
      <c r="B11">
        <v>0.92065608411427524</v>
      </c>
      <c r="C11">
        <v>3.9165423739744147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ABCCE-ACEE-4A7B-93EB-ED4442D3D3B8}">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0.37546077160932945</v>
      </c>
      <c r="C4">
        <v>3.1369999135427351</v>
      </c>
    </row>
    <row r="5" spans="1:3" x14ac:dyDescent="0.25">
      <c r="A5">
        <v>2</v>
      </c>
      <c r="B5">
        <v>0.5320998648752634</v>
      </c>
      <c r="C5">
        <v>3.4477723685881196</v>
      </c>
    </row>
    <row r="6" spans="1:3" x14ac:dyDescent="0.25">
      <c r="A6">
        <v>5</v>
      </c>
      <c r="B6">
        <v>0.57825321344006642</v>
      </c>
      <c r="C6">
        <v>3.5847481083450292</v>
      </c>
    </row>
    <row r="7" spans="1:3" x14ac:dyDescent="0.25">
      <c r="A7">
        <v>10</v>
      </c>
      <c r="B7">
        <v>0.59921486364006771</v>
      </c>
      <c r="C7">
        <v>3.6608160115974604</v>
      </c>
    </row>
    <row r="8" spans="1:3" x14ac:dyDescent="0.25">
      <c r="A8">
        <v>20</v>
      </c>
      <c r="B8">
        <v>0.61424808011242793</v>
      </c>
      <c r="C8">
        <v>3.7244737281538844</v>
      </c>
    </row>
    <row r="9" spans="1:3" x14ac:dyDescent="0.25">
      <c r="A9">
        <v>50</v>
      </c>
      <c r="B9">
        <v>0.62832089501387178</v>
      </c>
      <c r="C9">
        <v>3.7952012327136719</v>
      </c>
    </row>
    <row r="10" spans="1:3" x14ac:dyDescent="0.25">
      <c r="A10">
        <v>100</v>
      </c>
      <c r="B10">
        <v>0.63594390401687539</v>
      </c>
      <c r="C10">
        <v>3.8407381935677254</v>
      </c>
    </row>
    <row r="11" spans="1:3" x14ac:dyDescent="0.25">
      <c r="A11">
        <v>500</v>
      </c>
      <c r="B11">
        <v>0.64725441483311441</v>
      </c>
      <c r="C11">
        <v>3.9259120147620163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26191-4EF5-4049-B0BF-C0E015424FB6}">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0.22737283601068584</v>
      </c>
      <c r="C4">
        <v>3.1512038990563944</v>
      </c>
    </row>
    <row r="5" spans="1:3" x14ac:dyDescent="0.25">
      <c r="A5">
        <v>2</v>
      </c>
      <c r="B5">
        <v>0.27884778481255373</v>
      </c>
      <c r="C5">
        <v>3.4641122559129105</v>
      </c>
    </row>
    <row r="6" spans="1:3" x14ac:dyDescent="0.25">
      <c r="A6">
        <v>5</v>
      </c>
      <c r="B6">
        <v>0.29675130352227602</v>
      </c>
      <c r="C6">
        <v>3.6070484726041272</v>
      </c>
    </row>
    <row r="7" spans="1:3" x14ac:dyDescent="0.25">
      <c r="A7">
        <v>10</v>
      </c>
      <c r="B7">
        <v>0.30535914527757368</v>
      </c>
      <c r="C7">
        <v>3.6880964086857491</v>
      </c>
    </row>
    <row r="8" spans="1:3" x14ac:dyDescent="0.25">
      <c r="A8">
        <v>20</v>
      </c>
      <c r="B8">
        <v>0.31180708092270326</v>
      </c>
      <c r="C8">
        <v>3.7570214133721178</v>
      </c>
    </row>
    <row r="9" spans="1:3" x14ac:dyDescent="0.25">
      <c r="A9">
        <v>50</v>
      </c>
      <c r="B9">
        <v>0.31814093855065562</v>
      </c>
      <c r="C9">
        <v>3.8349874501486401</v>
      </c>
    </row>
    <row r="10" spans="1:3" x14ac:dyDescent="0.25">
      <c r="A10">
        <v>100</v>
      </c>
      <c r="B10">
        <v>0.32174360845698258</v>
      </c>
      <c r="C10">
        <v>3.8860933216967743</v>
      </c>
    </row>
    <row r="11" spans="1:3" x14ac:dyDescent="0.25">
      <c r="A11">
        <v>500</v>
      </c>
      <c r="B11">
        <v>0.32744522975973944</v>
      </c>
      <c r="C11">
        <v>3.9840635442986976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A2171-BC28-41FA-B6D9-64B1C4FBD23D}">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0.2697098471256027</v>
      </c>
      <c r="C4">
        <v>3.2047665619832677</v>
      </c>
    </row>
    <row r="5" spans="1:3" x14ac:dyDescent="0.25">
      <c r="A5">
        <v>2</v>
      </c>
      <c r="B5">
        <v>0.31832815044140655</v>
      </c>
      <c r="C5">
        <v>3.4923349703433106</v>
      </c>
    </row>
    <row r="6" spans="1:3" x14ac:dyDescent="0.25">
      <c r="A6">
        <v>5</v>
      </c>
      <c r="B6">
        <v>0.34088332537513805</v>
      </c>
      <c r="C6">
        <v>3.6364188319034203</v>
      </c>
    </row>
    <row r="7" spans="1:3" x14ac:dyDescent="0.25">
      <c r="A7">
        <v>10</v>
      </c>
      <c r="B7">
        <v>0.352449264525106</v>
      </c>
      <c r="C7">
        <v>3.7195383218738618</v>
      </c>
    </row>
    <row r="8" spans="1:3" x14ac:dyDescent="0.25">
      <c r="A8">
        <v>20</v>
      </c>
      <c r="B8">
        <v>0.36155183086061765</v>
      </c>
      <c r="C8">
        <v>3.791173953663773</v>
      </c>
    </row>
    <row r="9" spans="1:3" x14ac:dyDescent="0.25">
      <c r="A9">
        <v>50</v>
      </c>
      <c r="B9">
        <v>0.37099723167118925</v>
      </c>
      <c r="C9">
        <v>3.8734214586738784</v>
      </c>
    </row>
    <row r="10" spans="1:3" x14ac:dyDescent="0.25">
      <c r="A10">
        <v>100</v>
      </c>
      <c r="B10">
        <v>0.37667537310443094</v>
      </c>
      <c r="C10">
        <v>3.9281409495093231</v>
      </c>
    </row>
    <row r="11" spans="1:3" x14ac:dyDescent="0.25">
      <c r="A11">
        <v>500</v>
      </c>
      <c r="B11">
        <v>0.3863518435332447</v>
      </c>
      <c r="C11">
        <v>4.0352064490981929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6278C-B5D0-48C8-A72C-8F8F94041C51}">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0.51792250381816674</v>
      </c>
      <c r="C4">
        <v>3.2286399362370788</v>
      </c>
    </row>
    <row r="5" spans="1:3" x14ac:dyDescent="0.25">
      <c r="A5">
        <v>2</v>
      </c>
      <c r="B5">
        <v>0.70543393786502939</v>
      </c>
      <c r="C5">
        <v>3.5198730343878935</v>
      </c>
    </row>
    <row r="6" spans="1:3" x14ac:dyDescent="0.25">
      <c r="A6">
        <v>5</v>
      </c>
      <c r="B6">
        <v>0.7787828768727334</v>
      </c>
      <c r="C6">
        <v>3.6611315620488063</v>
      </c>
    </row>
    <row r="7" spans="1:3" x14ac:dyDescent="0.25">
      <c r="A7">
        <v>10</v>
      </c>
      <c r="B7">
        <v>0.81486381419126142</v>
      </c>
      <c r="C7">
        <v>3.7398729832740285</v>
      </c>
    </row>
    <row r="8" spans="1:3" x14ac:dyDescent="0.25">
      <c r="A8">
        <v>20</v>
      </c>
      <c r="B8">
        <v>0.84236861744503566</v>
      </c>
      <c r="C8">
        <v>3.8059593772341103</v>
      </c>
    </row>
    <row r="9" spans="1:3" x14ac:dyDescent="0.25">
      <c r="A9">
        <v>50</v>
      </c>
      <c r="B9">
        <v>0.86991640687183391</v>
      </c>
      <c r="C9">
        <v>3.8796230449093265</v>
      </c>
    </row>
    <row r="10" spans="1:3" x14ac:dyDescent="0.25">
      <c r="A10">
        <v>100</v>
      </c>
      <c r="B10">
        <v>0.88589598398795832</v>
      </c>
      <c r="C10">
        <v>3.9272040560675925</v>
      </c>
    </row>
    <row r="11" spans="1:3" x14ac:dyDescent="0.25">
      <c r="A11">
        <v>500</v>
      </c>
      <c r="B11">
        <v>0.91185501845153394</v>
      </c>
      <c r="C11">
        <v>4.0165960097537416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D066-A51B-438F-804D-B16BCC68CB1D}">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0.64820551574848051</v>
      </c>
      <c r="C4">
        <v>3.2892944123675281</v>
      </c>
    </row>
    <row r="5" spans="1:3" x14ac:dyDescent="0.25">
      <c r="A5">
        <v>2</v>
      </c>
      <c r="B5">
        <v>0.84061371641139571</v>
      </c>
      <c r="C5">
        <v>3.6542872380427496</v>
      </c>
    </row>
    <row r="6" spans="1:3" x14ac:dyDescent="0.25">
      <c r="A6">
        <v>5</v>
      </c>
      <c r="B6">
        <v>0.91703686224699421</v>
      </c>
      <c r="C6">
        <v>3.7917212550264012</v>
      </c>
    </row>
    <row r="7" spans="1:3" x14ac:dyDescent="0.25">
      <c r="A7">
        <v>10</v>
      </c>
      <c r="B7">
        <v>0.9523094803726283</v>
      </c>
      <c r="C7">
        <v>3.8710055983514708</v>
      </c>
    </row>
    <row r="8" spans="1:3" x14ac:dyDescent="0.25">
      <c r="A8">
        <v>20</v>
      </c>
      <c r="B8">
        <v>0.97791888569683705</v>
      </c>
      <c r="C8">
        <v>3.9393366400276792</v>
      </c>
    </row>
    <row r="9" spans="1:3" x14ac:dyDescent="0.25">
      <c r="A9">
        <v>50</v>
      </c>
      <c r="B9">
        <v>1.002220138949496</v>
      </c>
      <c r="C9">
        <v>4.0177909075299238</v>
      </c>
    </row>
    <row r="10" spans="1:3" x14ac:dyDescent="0.25">
      <c r="A10">
        <v>100</v>
      </c>
      <c r="B10">
        <v>1.0155665955439959</v>
      </c>
      <c r="C10">
        <v>4.0699873337839927</v>
      </c>
    </row>
    <row r="11" spans="1:3" x14ac:dyDescent="0.25">
      <c r="A11">
        <v>500</v>
      </c>
      <c r="B11">
        <v>1.0357318521655967</v>
      </c>
      <c r="C11">
        <v>4.1721177263871168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9D056-B794-43F8-8C5E-54FB5F4DE3F2}">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0.64782886489782598</v>
      </c>
      <c r="C4">
        <v>3.1420607271838032</v>
      </c>
    </row>
    <row r="5" spans="1:3" x14ac:dyDescent="0.25">
      <c r="A5">
        <v>2</v>
      </c>
      <c r="B5">
        <v>0.85945321057399593</v>
      </c>
      <c r="C5">
        <v>3.4598170312536523</v>
      </c>
    </row>
    <row r="6" spans="1:3" x14ac:dyDescent="0.25">
      <c r="A6">
        <v>5</v>
      </c>
      <c r="B6">
        <v>0.94271779680683676</v>
      </c>
      <c r="C6">
        <v>3.5951159389389651</v>
      </c>
    </row>
    <row r="7" spans="1:3" x14ac:dyDescent="0.25">
      <c r="A7">
        <v>10</v>
      </c>
      <c r="B7">
        <v>0.98163383600018372</v>
      </c>
      <c r="C7">
        <v>3.6691129097312496</v>
      </c>
    </row>
    <row r="8" spans="1:3" x14ac:dyDescent="0.25">
      <c r="A8">
        <v>20</v>
      </c>
      <c r="B8">
        <v>1.0101609419609703</v>
      </c>
      <c r="C8">
        <v>3.7303114306281762</v>
      </c>
    </row>
    <row r="9" spans="1:3" x14ac:dyDescent="0.25">
      <c r="A9">
        <v>50</v>
      </c>
      <c r="B9">
        <v>1.0375198063426134</v>
      </c>
      <c r="C9">
        <v>3.7974185787244505</v>
      </c>
    </row>
    <row r="10" spans="1:3" x14ac:dyDescent="0.25">
      <c r="A10">
        <v>100</v>
      </c>
      <c r="B10">
        <v>1.0527082452472787</v>
      </c>
      <c r="C10">
        <v>3.8400596721600437</v>
      </c>
    </row>
    <row r="11" spans="1:3" x14ac:dyDescent="0.25">
      <c r="A11">
        <v>500</v>
      </c>
      <c r="B11">
        <v>1.0759849904040466</v>
      </c>
      <c r="C11">
        <v>3.9183956443762202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2DEEF-C450-4296-9484-955D1635F99C}">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0.57178752481644612</v>
      </c>
      <c r="C4">
        <v>3.2607872328682466</v>
      </c>
    </row>
    <row r="5" spans="1:3" x14ac:dyDescent="0.25">
      <c r="A5">
        <v>2</v>
      </c>
      <c r="B5">
        <v>0.77618838588417816</v>
      </c>
      <c r="C5">
        <v>3.6111865336859319</v>
      </c>
    </row>
    <row r="6" spans="1:3" x14ac:dyDescent="0.25">
      <c r="A6">
        <v>5</v>
      </c>
      <c r="B6">
        <v>0.86057878827700574</v>
      </c>
      <c r="C6">
        <v>3.749037041431043</v>
      </c>
    </row>
    <row r="7" spans="1:3" x14ac:dyDescent="0.25">
      <c r="A7">
        <v>10</v>
      </c>
      <c r="B7">
        <v>0.90316360984426547</v>
      </c>
      <c r="C7">
        <v>3.8263468578940527</v>
      </c>
    </row>
    <row r="8" spans="1:3" x14ac:dyDescent="0.25">
      <c r="A8">
        <v>20</v>
      </c>
      <c r="B8">
        <v>0.93626777624157265</v>
      </c>
      <c r="C8">
        <v>3.8915368204449954</v>
      </c>
    </row>
    <row r="9" spans="1:3" x14ac:dyDescent="0.25">
      <c r="A9">
        <v>50</v>
      </c>
      <c r="B9">
        <v>0.97015148100465309</v>
      </c>
      <c r="C9">
        <v>3.9645824209553733</v>
      </c>
    </row>
    <row r="10" spans="1:3" x14ac:dyDescent="0.25">
      <c r="A10">
        <v>100</v>
      </c>
      <c r="B10">
        <v>0.99024168702344073</v>
      </c>
      <c r="C10">
        <v>4.012011705469658</v>
      </c>
    </row>
    <row r="11" spans="1:3" x14ac:dyDescent="0.25">
      <c r="A11">
        <v>500</v>
      </c>
      <c r="B11">
        <v>1.023849600777653</v>
      </c>
      <c r="C11">
        <v>4.1017596813465351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3E57-B5E1-4F4C-8054-842ABB5AC65C}">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0.83526694194524487</v>
      </c>
      <c r="C4">
        <v>3.4353070413254447</v>
      </c>
    </row>
    <row r="5" spans="1:3" x14ac:dyDescent="0.25">
      <c r="A5">
        <v>2</v>
      </c>
      <c r="B5">
        <v>0.97382870305485936</v>
      </c>
      <c r="C5">
        <v>3.7267084049812524</v>
      </c>
    </row>
    <row r="6" spans="1:3" x14ac:dyDescent="0.25">
      <c r="A6">
        <v>5</v>
      </c>
      <c r="B6">
        <v>1.0364420608918028</v>
      </c>
      <c r="C6">
        <v>3.8843927965197369</v>
      </c>
    </row>
    <row r="7" spans="1:3" x14ac:dyDescent="0.25">
      <c r="A7">
        <v>10</v>
      </c>
      <c r="B7">
        <v>1.0720344944849336</v>
      </c>
      <c r="C7">
        <v>3.9704502899829448</v>
      </c>
    </row>
    <row r="8" spans="1:3" x14ac:dyDescent="0.25">
      <c r="A8">
        <v>20</v>
      </c>
      <c r="B8">
        <v>1.1023619502376141</v>
      </c>
      <c r="C8">
        <v>4.041507205062504</v>
      </c>
    </row>
    <row r="9" spans="1:3" x14ac:dyDescent="0.25">
      <c r="A9">
        <v>50</v>
      </c>
      <c r="B9">
        <v>1.13674195153459</v>
      </c>
      <c r="C9">
        <v>4.1192829028953177</v>
      </c>
    </row>
    <row r="10" spans="1:3" x14ac:dyDescent="0.25">
      <c r="A10">
        <v>100</v>
      </c>
      <c r="B10">
        <v>1.1593265005455575</v>
      </c>
      <c r="C10">
        <v>4.1686129705120507</v>
      </c>
    </row>
    <row r="11" spans="1:3" x14ac:dyDescent="0.25">
      <c r="A11">
        <v>500</v>
      </c>
      <c r="B11">
        <v>1.2027502173071196</v>
      </c>
      <c r="C11">
        <v>4.2590122299155846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29C08-AD39-43D5-B8B9-2A441ED1892B}">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0.9403095803904723</v>
      </c>
      <c r="C4">
        <v>3.2070754492492668</v>
      </c>
    </row>
    <row r="5" spans="1:3" x14ac:dyDescent="0.25">
      <c r="A5">
        <v>2</v>
      </c>
      <c r="B5">
        <v>1.0483639460973984</v>
      </c>
      <c r="C5">
        <v>3.5330562399902878</v>
      </c>
    </row>
    <row r="6" spans="1:3" x14ac:dyDescent="0.25">
      <c r="A6">
        <v>5</v>
      </c>
      <c r="B6">
        <v>1.1064902703532939</v>
      </c>
      <c r="C6">
        <v>3.6804122068617553</v>
      </c>
    </row>
    <row r="7" spans="1:3" x14ac:dyDescent="0.25">
      <c r="A7">
        <v>10</v>
      </c>
      <c r="B7">
        <v>1.1403572543379774</v>
      </c>
      <c r="C7">
        <v>3.7591612983681704</v>
      </c>
    </row>
    <row r="8" spans="1:3" x14ac:dyDescent="0.25">
      <c r="A8">
        <v>20</v>
      </c>
      <c r="B8">
        <v>1.1697705557009908</v>
      </c>
      <c r="C8">
        <v>3.8231395386829954</v>
      </c>
    </row>
    <row r="9" spans="1:3" x14ac:dyDescent="0.25">
      <c r="A9">
        <v>50</v>
      </c>
      <c r="B9">
        <v>1.2038324811056287</v>
      </c>
      <c r="C9">
        <v>3.891916074232062</v>
      </c>
    </row>
    <row r="10" spans="1:3" x14ac:dyDescent="0.25">
      <c r="A10">
        <v>100</v>
      </c>
      <c r="B10">
        <v>1.2266889951904358</v>
      </c>
      <c r="C10">
        <v>3.9347568146805756</v>
      </c>
    </row>
    <row r="11" spans="1:3" x14ac:dyDescent="0.25">
      <c r="A11">
        <v>500</v>
      </c>
      <c r="B11">
        <v>1.2719427412134434</v>
      </c>
      <c r="C11">
        <v>4.0113567750622083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6E8B7-F2F0-42EC-BE4A-9E37110F9BE3}">
  <sheetPr>
    <tabColor rgb="FFFFFF00"/>
  </sheetPr>
  <dimension ref="A1:X97"/>
  <sheetViews>
    <sheetView topLeftCell="A6" workbookViewId="0">
      <selection activeCell="A41" sqref="A41"/>
    </sheetView>
  </sheetViews>
  <sheetFormatPr defaultRowHeight="15" x14ac:dyDescent="0.25"/>
  <cols>
    <col min="1" max="1" width="10.5703125" bestFit="1" customWidth="1"/>
    <col min="2" max="3" width="8.7109375" hidden="1" customWidth="1"/>
    <col min="4" max="9" width="9.140625" hidden="1" customWidth="1"/>
    <col min="13" max="14" width="9.5703125" hidden="1" customWidth="1"/>
    <col min="15" max="15" width="8.7109375" hidden="1" customWidth="1"/>
    <col min="16" max="16" width="9.85546875" hidden="1" customWidth="1"/>
    <col min="17" max="17" width="9.5703125" hidden="1" customWidth="1"/>
    <col min="18" max="18" width="9.85546875" hidden="1" customWidth="1"/>
  </cols>
  <sheetData>
    <row r="1" spans="1:24" hidden="1" x14ac:dyDescent="0.25">
      <c r="A1" t="s">
        <v>2</v>
      </c>
    </row>
    <row r="2" spans="1:24" hidden="1" x14ac:dyDescent="0.25">
      <c r="A2" t="s">
        <v>114</v>
      </c>
    </row>
    <row r="3" spans="1:24" hidden="1" x14ac:dyDescent="0.25">
      <c r="A3" s="1">
        <v>45271</v>
      </c>
    </row>
    <row r="4" spans="1:24" ht="15.75" hidden="1" thickBot="1" x14ac:dyDescent="0.3">
      <c r="A4" t="s">
        <v>115</v>
      </c>
    </row>
    <row r="5" spans="1:24" ht="15.75" hidden="1" thickBot="1" x14ac:dyDescent="0.3">
      <c r="D5" s="155" t="s">
        <v>11</v>
      </c>
      <c r="E5" s="156"/>
      <c r="F5" s="156"/>
      <c r="G5" s="156"/>
      <c r="H5" s="156"/>
      <c r="I5" s="157"/>
      <c r="J5" s="155" t="s">
        <v>12</v>
      </c>
      <c r="K5" s="156"/>
      <c r="L5" s="156"/>
      <c r="M5" s="156"/>
      <c r="N5" s="156"/>
      <c r="O5" s="157"/>
      <c r="P5" s="155" t="s">
        <v>13</v>
      </c>
      <c r="Q5" s="156"/>
      <c r="R5" s="157"/>
    </row>
    <row r="6" spans="1:24" ht="15.75" thickBot="1" x14ac:dyDescent="0.3">
      <c r="A6" s="4"/>
      <c r="B6" s="2"/>
      <c r="C6" s="4"/>
      <c r="D6" s="158" t="s">
        <v>248</v>
      </c>
      <c r="E6" s="159"/>
      <c r="F6" s="159"/>
      <c r="G6" s="159"/>
      <c r="H6" s="159"/>
      <c r="I6" s="159"/>
      <c r="J6" s="159"/>
      <c r="K6" s="159"/>
      <c r="L6" s="159"/>
      <c r="M6" s="159"/>
      <c r="N6" s="159"/>
      <c r="O6" s="159"/>
      <c r="P6" s="159"/>
      <c r="Q6" s="159"/>
      <c r="R6" s="160"/>
      <c r="S6" s="166" t="s">
        <v>109</v>
      </c>
      <c r="T6" s="167"/>
      <c r="U6" s="168"/>
      <c r="V6" s="166" t="s">
        <v>113</v>
      </c>
      <c r="W6" s="167"/>
      <c r="X6" s="168"/>
    </row>
    <row r="7" spans="1:24" x14ac:dyDescent="0.25">
      <c r="A7" s="2"/>
      <c r="B7" s="2"/>
      <c r="C7" s="2"/>
      <c r="D7" s="77"/>
      <c r="E7" s="25"/>
      <c r="F7" s="25"/>
      <c r="G7" s="25"/>
      <c r="H7" s="25"/>
      <c r="I7" s="25"/>
      <c r="J7" s="164" t="s">
        <v>249</v>
      </c>
      <c r="K7" s="162"/>
      <c r="L7" s="165"/>
      <c r="M7" s="88"/>
      <c r="N7" s="88"/>
      <c r="O7" s="88"/>
      <c r="P7" s="161" t="s">
        <v>250</v>
      </c>
      <c r="Q7" s="162"/>
      <c r="R7" s="163"/>
      <c r="S7" s="152" t="s">
        <v>250</v>
      </c>
      <c r="T7" s="153"/>
      <c r="U7" s="154"/>
      <c r="V7" s="152" t="s">
        <v>250</v>
      </c>
      <c r="W7" s="153"/>
      <c r="X7" s="154"/>
    </row>
    <row r="8" spans="1:24" ht="15.75" thickBot="1" x14ac:dyDescent="0.3">
      <c r="A8" s="2" t="s">
        <v>0</v>
      </c>
      <c r="B8" s="2" t="s">
        <v>14</v>
      </c>
      <c r="C8" s="2" t="s">
        <v>200</v>
      </c>
      <c r="D8" s="3" t="s">
        <v>1</v>
      </c>
      <c r="E8" s="2" t="s">
        <v>15</v>
      </c>
      <c r="F8" s="2" t="s">
        <v>3</v>
      </c>
      <c r="G8" s="2" t="s">
        <v>4</v>
      </c>
      <c r="H8" s="2" t="s">
        <v>5</v>
      </c>
      <c r="I8" s="4" t="s">
        <v>6</v>
      </c>
      <c r="J8" s="78" t="s">
        <v>1</v>
      </c>
      <c r="K8" s="79" t="s">
        <v>15</v>
      </c>
      <c r="L8" s="79" t="s">
        <v>3</v>
      </c>
      <c r="M8" s="79" t="s">
        <v>4</v>
      </c>
      <c r="N8" s="79" t="s">
        <v>5</v>
      </c>
      <c r="O8" s="79" t="s">
        <v>6</v>
      </c>
      <c r="P8" s="84" t="s">
        <v>4</v>
      </c>
      <c r="Q8" s="79" t="s">
        <v>5</v>
      </c>
      <c r="R8" s="80" t="s">
        <v>6</v>
      </c>
      <c r="S8" s="81" t="s">
        <v>110</v>
      </c>
      <c r="T8" s="82" t="s">
        <v>111</v>
      </c>
      <c r="U8" s="83" t="s">
        <v>112</v>
      </c>
      <c r="V8" s="81" t="s">
        <v>110</v>
      </c>
      <c r="W8" s="82" t="s">
        <v>111</v>
      </c>
      <c r="X8" s="83" t="s">
        <v>112</v>
      </c>
    </row>
    <row r="9" spans="1:24" x14ac:dyDescent="0.25">
      <c r="A9" t="s">
        <v>16</v>
      </c>
      <c r="B9" t="str">
        <f>LEFT(A9,1)</f>
        <v>E</v>
      </c>
      <c r="C9">
        <v>2</v>
      </c>
      <c r="D9" s="9">
        <f ca="1">VLOOKUP(1,INDIRECT(A9&amp;"!A4:C11"),2)</f>
        <v>0.52464996827710042</v>
      </c>
      <c r="E9" s="7">
        <f ca="1">VLOOKUP(10,INDIRECT(A9&amp;"!A4:C11"),2)</f>
        <v>0.6915220206313355</v>
      </c>
      <c r="F9" s="7">
        <f ca="1">VLOOKUP(100,INDIRECT(A9&amp;"!A4:C11"),2)</f>
        <v>0.73136008958622789</v>
      </c>
      <c r="G9" s="7">
        <f ca="1">VLOOKUP(1,INDIRECT(A9&amp;"!A4:C11"),3)</f>
        <v>3.2841821421965727</v>
      </c>
      <c r="H9" s="7">
        <f ca="1">VLOOKUP(10,INDIRECT(A9&amp;"!A4:C11"),3)</f>
        <v>3.8437374421243251</v>
      </c>
      <c r="I9" s="10">
        <f ca="1">VLOOKUP(100,INDIRECT(A9&amp;"!A4:C11"),3)</f>
        <v>4.0316155251384442</v>
      </c>
      <c r="J9" s="9">
        <f ca="1">D9/0.3048</f>
        <v>1.7212925468408806</v>
      </c>
      <c r="K9" s="7">
        <f t="shared" ref="K9:O24" ca="1" si="0">E9/0.3048</f>
        <v>2.2687730335673737</v>
      </c>
      <c r="L9" s="7">
        <f t="shared" ca="1" si="0"/>
        <v>2.3994753595348683</v>
      </c>
      <c r="M9" s="7">
        <f t="shared" ca="1" si="0"/>
        <v>10.774875794608178</v>
      </c>
      <c r="N9" s="7">
        <f t="shared" ca="1" si="0"/>
        <v>12.610687146077181</v>
      </c>
      <c r="O9" s="7">
        <f t="shared" ca="1" si="0"/>
        <v>13.227085056228491</v>
      </c>
      <c r="P9" s="85">
        <f t="shared" ref="P9:P40" ca="1" si="1">IF(B9="W",M9+0.5,M9)</f>
        <v>10.774875794608178</v>
      </c>
      <c r="Q9" s="7">
        <f t="shared" ref="Q9:Q40" ca="1" si="2">IF(B9="W",N9+0.5,N9)</f>
        <v>12.610687146077181</v>
      </c>
      <c r="R9" s="10">
        <f t="shared" ref="R9:R40" ca="1" si="3">IF(B9="W",O9+0.5,O9)</f>
        <v>13.227085056228491</v>
      </c>
      <c r="S9" s="11">
        <f ca="1">P9+2</f>
        <v>12.774875794608178</v>
      </c>
      <c r="T9" s="12">
        <f ca="1">Q9+2</f>
        <v>14.610687146077181</v>
      </c>
      <c r="U9" s="13">
        <f ca="1">R9+2</f>
        <v>15.227085056228491</v>
      </c>
      <c r="V9" s="11">
        <f ca="1">P9+5</f>
        <v>15.774875794608178</v>
      </c>
      <c r="W9" s="12">
        <f ca="1">Q9+5</f>
        <v>17.610687146077183</v>
      </c>
      <c r="X9" s="13">
        <f ca="1">R9+5</f>
        <v>18.227085056228489</v>
      </c>
    </row>
    <row r="10" spans="1:24" x14ac:dyDescent="0.25">
      <c r="A10" t="s">
        <v>17</v>
      </c>
      <c r="B10" t="str">
        <f t="shared" ref="B10:B73" si="4">LEFT(A10,1)</f>
        <v>E</v>
      </c>
      <c r="C10">
        <v>2</v>
      </c>
      <c r="D10" s="9">
        <f t="shared" ref="D10:D73" ca="1" si="5">VLOOKUP(1,INDIRECT(A10&amp;"!A4:C11"),2)</f>
        <v>0.53096647441912326</v>
      </c>
      <c r="E10" s="7">
        <f t="shared" ref="E10:E73" ca="1" si="6">VLOOKUP(10,INDIRECT(A10&amp;"!A4:C11"),2)</f>
        <v>0.73152979330044277</v>
      </c>
      <c r="F10" s="7">
        <f t="shared" ref="F10:F73" ca="1" si="7">VLOOKUP(100,INDIRECT(A10&amp;"!A4:C11"),2)</f>
        <v>0.76819931721167389</v>
      </c>
      <c r="G10" s="7">
        <f t="shared" ref="G10:G73" ca="1" si="8">VLOOKUP(1,INDIRECT(A10&amp;"!A4:C11"),3)</f>
        <v>3.2464802931136902</v>
      </c>
      <c r="H10" s="7">
        <f t="shared" ref="H10:H73" ca="1" si="9">VLOOKUP(10,INDIRECT(A10&amp;"!A4:C11"),3)</f>
        <v>3.7919499235003897</v>
      </c>
      <c r="I10" s="10">
        <f t="shared" ref="I10:I73" ca="1" si="10">VLOOKUP(100,INDIRECT(A10&amp;"!A4:C11"),3)</f>
        <v>3.9723830413440648</v>
      </c>
      <c r="J10" s="9">
        <f t="shared" ref="J10:O64" ca="1" si="11">D10/0.3048</f>
        <v>1.7420159921887246</v>
      </c>
      <c r="K10" s="7">
        <f t="shared" ca="1" si="0"/>
        <v>2.4000321302507963</v>
      </c>
      <c r="L10" s="7">
        <f t="shared" ca="1" si="0"/>
        <v>2.5203389672299013</v>
      </c>
      <c r="M10" s="7">
        <f t="shared" ca="1" si="0"/>
        <v>10.651182064021294</v>
      </c>
      <c r="N10" s="7">
        <f t="shared" ca="1" si="0"/>
        <v>12.440780588912039</v>
      </c>
      <c r="O10" s="7">
        <f t="shared" ca="1" si="0"/>
        <v>13.032752760315173</v>
      </c>
      <c r="P10" s="86">
        <f t="shared" ca="1" si="1"/>
        <v>10.651182064021294</v>
      </c>
      <c r="Q10" s="7">
        <f t="shared" ca="1" si="2"/>
        <v>12.440780588912039</v>
      </c>
      <c r="R10" s="10">
        <f t="shared" ca="1" si="3"/>
        <v>13.032752760315173</v>
      </c>
      <c r="S10" s="11">
        <f t="shared" ref="S10:S73" ca="1" si="12">P10+2</f>
        <v>12.651182064021294</v>
      </c>
      <c r="T10" s="12">
        <f t="shared" ref="T10:T73" ca="1" si="13">Q10+2</f>
        <v>14.440780588912039</v>
      </c>
      <c r="U10" s="13">
        <f t="shared" ref="U10:U73" ca="1" si="14">R10+2</f>
        <v>15.032752760315173</v>
      </c>
      <c r="V10" s="11">
        <f t="shared" ref="V10:V73" ca="1" si="15">P10+5</f>
        <v>15.651182064021294</v>
      </c>
      <c r="W10" s="12">
        <f t="shared" ref="W10:W73" ca="1" si="16">Q10+5</f>
        <v>17.440780588912041</v>
      </c>
      <c r="X10" s="13">
        <f t="shared" ref="X10:X73" ca="1" si="17">R10+5</f>
        <v>18.032752760315173</v>
      </c>
    </row>
    <row r="11" spans="1:24" x14ac:dyDescent="0.25">
      <c r="A11" t="s">
        <v>18</v>
      </c>
      <c r="B11" t="str">
        <f t="shared" si="4"/>
        <v>E</v>
      </c>
      <c r="C11">
        <v>2</v>
      </c>
      <c r="D11" s="9">
        <f t="shared" ca="1" si="5"/>
        <v>0.60545848700555049</v>
      </c>
      <c r="E11" s="7">
        <f t="shared" ca="1" si="6"/>
        <v>0.85904611012427889</v>
      </c>
      <c r="F11" s="7">
        <f t="shared" ca="1" si="7"/>
        <v>0.90652471749444419</v>
      </c>
      <c r="G11" s="7">
        <f t="shared" ca="1" si="8"/>
        <v>3.1444360780379541</v>
      </c>
      <c r="H11" s="7">
        <f t="shared" ca="1" si="9"/>
        <v>3.6712361863124032</v>
      </c>
      <c r="I11" s="10">
        <f t="shared" ca="1" si="10"/>
        <v>3.8400365097622267</v>
      </c>
      <c r="J11" s="9">
        <f t="shared" ca="1" si="11"/>
        <v>1.9864123589420948</v>
      </c>
      <c r="K11" s="7">
        <f t="shared" ca="1" si="0"/>
        <v>2.8183927497515708</v>
      </c>
      <c r="L11" s="7">
        <f t="shared" ca="1" si="0"/>
        <v>2.9741624589712736</v>
      </c>
      <c r="M11" s="7">
        <f t="shared" ca="1" si="0"/>
        <v>10.316391332145518</v>
      </c>
      <c r="N11" s="7">
        <f t="shared" ca="1" si="0"/>
        <v>12.044738144069564</v>
      </c>
      <c r="O11" s="7">
        <f t="shared" ca="1" si="0"/>
        <v>12.598544979534864</v>
      </c>
      <c r="P11" s="86">
        <f t="shared" ca="1" si="1"/>
        <v>10.316391332145518</v>
      </c>
      <c r="Q11" s="7">
        <f t="shared" ca="1" si="2"/>
        <v>12.044738144069564</v>
      </c>
      <c r="R11" s="10">
        <f t="shared" ca="1" si="3"/>
        <v>12.598544979534864</v>
      </c>
      <c r="S11" s="11">
        <f t="shared" ca="1" si="12"/>
        <v>12.316391332145518</v>
      </c>
      <c r="T11" s="12">
        <f t="shared" ca="1" si="13"/>
        <v>14.044738144069564</v>
      </c>
      <c r="U11" s="13">
        <f t="shared" ca="1" si="14"/>
        <v>14.598544979534864</v>
      </c>
      <c r="V11" s="11">
        <f t="shared" ca="1" si="15"/>
        <v>15.316391332145518</v>
      </c>
      <c r="W11" s="12">
        <f t="shared" ca="1" si="16"/>
        <v>17.044738144069562</v>
      </c>
      <c r="X11" s="13">
        <f t="shared" ca="1" si="17"/>
        <v>17.598544979534864</v>
      </c>
    </row>
    <row r="12" spans="1:24" x14ac:dyDescent="0.25">
      <c r="A12" t="s">
        <v>19</v>
      </c>
      <c r="B12" t="str">
        <f t="shared" si="4"/>
        <v>E</v>
      </c>
      <c r="C12">
        <v>2</v>
      </c>
      <c r="D12" s="9">
        <f t="shared" ca="1" si="5"/>
        <v>0.37546077160932945</v>
      </c>
      <c r="E12" s="7">
        <f t="shared" ca="1" si="6"/>
        <v>0.59921486364006771</v>
      </c>
      <c r="F12" s="7">
        <f t="shared" ca="1" si="7"/>
        <v>0.63594390401687539</v>
      </c>
      <c r="G12" s="7">
        <f t="shared" ca="1" si="8"/>
        <v>3.1369999135427351</v>
      </c>
      <c r="H12" s="7">
        <f t="shared" ca="1" si="9"/>
        <v>3.6608160115974604</v>
      </c>
      <c r="I12" s="10">
        <f t="shared" ca="1" si="10"/>
        <v>3.8407381935677254</v>
      </c>
      <c r="J12" s="9">
        <f t="shared" ca="1" si="11"/>
        <v>1.2318266785082987</v>
      </c>
      <c r="K12" s="7">
        <f t="shared" ca="1" si="0"/>
        <v>1.9659280303151827</v>
      </c>
      <c r="L12" s="7">
        <f t="shared" ca="1" si="0"/>
        <v>2.086430131288961</v>
      </c>
      <c r="M12" s="7">
        <f t="shared" ca="1" si="0"/>
        <v>10.291994467003724</v>
      </c>
      <c r="N12" s="7">
        <f t="shared" ca="1" si="0"/>
        <v>12.010551219151772</v>
      </c>
      <c r="O12" s="7">
        <f t="shared" ca="1" si="0"/>
        <v>12.600847091757629</v>
      </c>
      <c r="P12" s="86">
        <f t="shared" ca="1" si="1"/>
        <v>10.291994467003724</v>
      </c>
      <c r="Q12" s="7">
        <f t="shared" ca="1" si="2"/>
        <v>12.010551219151772</v>
      </c>
      <c r="R12" s="10">
        <f t="shared" ca="1" si="3"/>
        <v>12.600847091757629</v>
      </c>
      <c r="S12" s="11">
        <f t="shared" ca="1" si="12"/>
        <v>12.291994467003724</v>
      </c>
      <c r="T12" s="12">
        <f t="shared" ca="1" si="13"/>
        <v>14.010551219151772</v>
      </c>
      <c r="U12" s="13">
        <f t="shared" ca="1" si="14"/>
        <v>14.600847091757629</v>
      </c>
      <c r="V12" s="11">
        <f t="shared" ca="1" si="15"/>
        <v>15.291994467003724</v>
      </c>
      <c r="W12" s="12">
        <f t="shared" ca="1" si="16"/>
        <v>17.010551219151772</v>
      </c>
      <c r="X12" s="13">
        <f t="shared" ca="1" si="17"/>
        <v>17.600847091757629</v>
      </c>
    </row>
    <row r="13" spans="1:24" x14ac:dyDescent="0.25">
      <c r="A13" t="s">
        <v>20</v>
      </c>
      <c r="B13" t="str">
        <f t="shared" si="4"/>
        <v>E</v>
      </c>
      <c r="C13">
        <v>2</v>
      </c>
      <c r="D13" s="9">
        <f t="shared" ca="1" si="5"/>
        <v>0.22737283601068584</v>
      </c>
      <c r="E13" s="7">
        <f t="shared" ca="1" si="6"/>
        <v>0.30535914527757368</v>
      </c>
      <c r="F13" s="7">
        <f t="shared" ca="1" si="7"/>
        <v>0.32174360845698258</v>
      </c>
      <c r="G13" s="7">
        <f t="shared" ca="1" si="8"/>
        <v>3.1512038990563944</v>
      </c>
      <c r="H13" s="7">
        <f t="shared" ca="1" si="9"/>
        <v>3.6880964086857491</v>
      </c>
      <c r="I13" s="10">
        <f t="shared" ca="1" si="10"/>
        <v>3.8860933216967743</v>
      </c>
      <c r="J13" s="9">
        <f t="shared" ca="1" si="11"/>
        <v>0.74597387142613458</v>
      </c>
      <c r="K13" s="7">
        <f t="shared" ca="1" si="0"/>
        <v>1.0018344661337719</v>
      </c>
      <c r="L13" s="7">
        <f t="shared" ca="1" si="0"/>
        <v>1.0555892665911502</v>
      </c>
      <c r="M13" s="7">
        <f t="shared" ca="1" si="0"/>
        <v>10.338595469345126</v>
      </c>
      <c r="N13" s="7">
        <f t="shared" ca="1" si="0"/>
        <v>12.100053834270829</v>
      </c>
      <c r="O13" s="7">
        <f t="shared" ca="1" si="0"/>
        <v>12.749650005566844</v>
      </c>
      <c r="P13" s="86">
        <f t="shared" ca="1" si="1"/>
        <v>10.338595469345126</v>
      </c>
      <c r="Q13" s="7">
        <f t="shared" ca="1" si="2"/>
        <v>12.100053834270829</v>
      </c>
      <c r="R13" s="10">
        <f t="shared" ca="1" si="3"/>
        <v>12.749650005566844</v>
      </c>
      <c r="S13" s="11">
        <f t="shared" ca="1" si="12"/>
        <v>12.338595469345126</v>
      </c>
      <c r="T13" s="12">
        <f t="shared" ca="1" si="13"/>
        <v>14.100053834270829</v>
      </c>
      <c r="U13" s="13">
        <f t="shared" ca="1" si="14"/>
        <v>14.749650005566844</v>
      </c>
      <c r="V13" s="11">
        <f t="shared" ca="1" si="15"/>
        <v>15.338595469345126</v>
      </c>
      <c r="W13" s="12">
        <f t="shared" ca="1" si="16"/>
        <v>17.100053834270831</v>
      </c>
      <c r="X13" s="13">
        <f t="shared" ca="1" si="17"/>
        <v>17.749650005566842</v>
      </c>
    </row>
    <row r="14" spans="1:24" x14ac:dyDescent="0.25">
      <c r="A14" t="s">
        <v>21</v>
      </c>
      <c r="B14" t="str">
        <f t="shared" si="4"/>
        <v>E</v>
      </c>
      <c r="C14">
        <v>2</v>
      </c>
      <c r="D14" s="9">
        <f t="shared" ca="1" si="5"/>
        <v>0.2697098471256027</v>
      </c>
      <c r="E14" s="7">
        <f t="shared" ca="1" si="6"/>
        <v>0.352449264525106</v>
      </c>
      <c r="F14" s="7">
        <f t="shared" ca="1" si="7"/>
        <v>0.37667537310443094</v>
      </c>
      <c r="G14" s="7">
        <f t="shared" ca="1" si="8"/>
        <v>3.2047665619832677</v>
      </c>
      <c r="H14" s="7">
        <f t="shared" ca="1" si="9"/>
        <v>3.7195383218738618</v>
      </c>
      <c r="I14" s="10">
        <f t="shared" ca="1" si="10"/>
        <v>3.9281409495093231</v>
      </c>
      <c r="J14" s="9">
        <f t="shared" ca="1" si="11"/>
        <v>0.88487482652756788</v>
      </c>
      <c r="K14" s="7">
        <f t="shared" ca="1" si="0"/>
        <v>1.1563296080220014</v>
      </c>
      <c r="L14" s="7">
        <f t="shared" ca="1" si="0"/>
        <v>1.2358115915499703</v>
      </c>
      <c r="M14" s="7">
        <f t="shared" ca="1" si="0"/>
        <v>10.514325990758751</v>
      </c>
      <c r="N14" s="7">
        <f t="shared" ca="1" si="0"/>
        <v>12.203209717433928</v>
      </c>
      <c r="O14" s="7">
        <f t="shared" ca="1" si="0"/>
        <v>12.887601540384917</v>
      </c>
      <c r="P14" s="86">
        <f t="shared" ca="1" si="1"/>
        <v>10.514325990758751</v>
      </c>
      <c r="Q14" s="7">
        <f t="shared" ca="1" si="2"/>
        <v>12.203209717433928</v>
      </c>
      <c r="R14" s="10">
        <f t="shared" ca="1" si="3"/>
        <v>12.887601540384917</v>
      </c>
      <c r="S14" s="11">
        <f t="shared" ca="1" si="12"/>
        <v>12.514325990758751</v>
      </c>
      <c r="T14" s="12">
        <f t="shared" ca="1" si="13"/>
        <v>14.203209717433928</v>
      </c>
      <c r="U14" s="13">
        <f t="shared" ca="1" si="14"/>
        <v>14.887601540384917</v>
      </c>
      <c r="V14" s="11">
        <f t="shared" ca="1" si="15"/>
        <v>15.514325990758751</v>
      </c>
      <c r="W14" s="12">
        <f t="shared" ca="1" si="16"/>
        <v>17.203209717433928</v>
      </c>
      <c r="X14" s="13">
        <f t="shared" ca="1" si="17"/>
        <v>17.887601540384917</v>
      </c>
    </row>
    <row r="15" spans="1:24" x14ac:dyDescent="0.25">
      <c r="A15" t="s">
        <v>22</v>
      </c>
      <c r="B15" t="str">
        <f t="shared" si="4"/>
        <v>E</v>
      </c>
      <c r="C15">
        <v>2</v>
      </c>
      <c r="D15" s="9">
        <f t="shared" ca="1" si="5"/>
        <v>0.51792250381816674</v>
      </c>
      <c r="E15" s="7">
        <f t="shared" ca="1" si="6"/>
        <v>0.81486381419126142</v>
      </c>
      <c r="F15" s="7">
        <f t="shared" ca="1" si="7"/>
        <v>0.88589598398795832</v>
      </c>
      <c r="G15" s="7">
        <f t="shared" ca="1" si="8"/>
        <v>3.2286399362370788</v>
      </c>
      <c r="H15" s="7">
        <f t="shared" ca="1" si="9"/>
        <v>3.7398729832740285</v>
      </c>
      <c r="I15" s="10">
        <f t="shared" ca="1" si="10"/>
        <v>3.9272040560675925</v>
      </c>
      <c r="J15" s="9">
        <f t="shared" ca="1" si="11"/>
        <v>1.6992208130517281</v>
      </c>
      <c r="K15" s="7">
        <f t="shared" ca="1" si="0"/>
        <v>2.673437710601251</v>
      </c>
      <c r="L15" s="7">
        <f t="shared" ca="1" si="0"/>
        <v>2.9064828870996005</v>
      </c>
      <c r="M15" s="7">
        <f t="shared" ca="1" si="0"/>
        <v>10.592650709439233</v>
      </c>
      <c r="N15" s="7">
        <f t="shared" ca="1" si="0"/>
        <v>12.269924485807179</v>
      </c>
      <c r="O15" s="7">
        <f t="shared" ca="1" si="0"/>
        <v>12.884527743003911</v>
      </c>
      <c r="P15" s="86">
        <f t="shared" ca="1" si="1"/>
        <v>10.592650709439233</v>
      </c>
      <c r="Q15" s="7">
        <f t="shared" ca="1" si="2"/>
        <v>12.269924485807179</v>
      </c>
      <c r="R15" s="10">
        <f t="shared" ca="1" si="3"/>
        <v>12.884527743003911</v>
      </c>
      <c r="S15" s="11">
        <f t="shared" ca="1" si="12"/>
        <v>12.592650709439233</v>
      </c>
      <c r="T15" s="12">
        <f t="shared" ca="1" si="13"/>
        <v>14.269924485807179</v>
      </c>
      <c r="U15" s="13">
        <f t="shared" ca="1" si="14"/>
        <v>14.884527743003911</v>
      </c>
      <c r="V15" s="11">
        <f t="shared" ca="1" si="15"/>
        <v>15.592650709439233</v>
      </c>
      <c r="W15" s="12">
        <f t="shared" ca="1" si="16"/>
        <v>17.269924485807181</v>
      </c>
      <c r="X15" s="13">
        <f t="shared" ca="1" si="17"/>
        <v>17.884527743003911</v>
      </c>
    </row>
    <row r="16" spans="1:24" x14ac:dyDescent="0.25">
      <c r="A16" t="s">
        <v>23</v>
      </c>
      <c r="B16" t="str">
        <f t="shared" si="4"/>
        <v>E</v>
      </c>
      <c r="C16">
        <v>2</v>
      </c>
      <c r="D16" s="9">
        <f t="shared" ca="1" si="5"/>
        <v>0.64820551574848051</v>
      </c>
      <c r="E16" s="7">
        <f t="shared" ca="1" si="6"/>
        <v>0.9523094803726283</v>
      </c>
      <c r="F16" s="7">
        <f t="shared" ca="1" si="7"/>
        <v>1.0155665955439959</v>
      </c>
      <c r="G16" s="7">
        <f t="shared" ca="1" si="8"/>
        <v>3.2892944123675281</v>
      </c>
      <c r="H16" s="7">
        <f t="shared" ca="1" si="9"/>
        <v>3.8710055983514708</v>
      </c>
      <c r="I16" s="10">
        <f t="shared" ca="1" si="10"/>
        <v>4.0699873337839927</v>
      </c>
      <c r="J16" s="9">
        <f t="shared" ca="1" si="11"/>
        <v>2.1266585162351723</v>
      </c>
      <c r="K16" s="7">
        <f t="shared" ca="1" si="0"/>
        <v>3.1243749356057355</v>
      </c>
      <c r="L16" s="7">
        <f t="shared" ca="1" si="0"/>
        <v>3.3319114027033985</v>
      </c>
      <c r="M16" s="7">
        <f t="shared" ca="1" si="0"/>
        <v>10.791648334539133</v>
      </c>
      <c r="N16" s="7">
        <f t="shared" ca="1" si="0"/>
        <v>12.700149600890652</v>
      </c>
      <c r="O16" s="7">
        <f t="shared" ca="1" si="0"/>
        <v>13.352976816876616</v>
      </c>
      <c r="P16" s="86">
        <f t="shared" ca="1" si="1"/>
        <v>10.791648334539133</v>
      </c>
      <c r="Q16" s="7">
        <f t="shared" ca="1" si="2"/>
        <v>12.700149600890652</v>
      </c>
      <c r="R16" s="10">
        <f t="shared" ca="1" si="3"/>
        <v>13.352976816876616</v>
      </c>
      <c r="S16" s="11">
        <f t="shared" ca="1" si="12"/>
        <v>12.791648334539133</v>
      </c>
      <c r="T16" s="12">
        <f t="shared" ca="1" si="13"/>
        <v>14.700149600890652</v>
      </c>
      <c r="U16" s="13">
        <f t="shared" ca="1" si="14"/>
        <v>15.352976816876616</v>
      </c>
      <c r="V16" s="11">
        <f t="shared" ca="1" si="15"/>
        <v>15.791648334539133</v>
      </c>
      <c r="W16" s="12">
        <f t="shared" ca="1" si="16"/>
        <v>17.700149600890654</v>
      </c>
      <c r="X16" s="13">
        <f t="shared" ca="1" si="17"/>
        <v>18.352976816876616</v>
      </c>
    </row>
    <row r="17" spans="1:24" x14ac:dyDescent="0.25">
      <c r="A17" t="s">
        <v>24</v>
      </c>
      <c r="B17" t="str">
        <f t="shared" si="4"/>
        <v>E</v>
      </c>
      <c r="C17">
        <v>2</v>
      </c>
      <c r="D17" s="9">
        <f t="shared" ca="1" si="5"/>
        <v>0.64782886489782598</v>
      </c>
      <c r="E17" s="7">
        <f t="shared" ca="1" si="6"/>
        <v>0.98163383600018372</v>
      </c>
      <c r="F17" s="7">
        <f t="shared" ca="1" si="7"/>
        <v>1.0527082452472787</v>
      </c>
      <c r="G17" s="7">
        <f t="shared" ca="1" si="8"/>
        <v>3.1420607271838032</v>
      </c>
      <c r="H17" s="7">
        <f t="shared" ca="1" si="9"/>
        <v>3.6691129097312496</v>
      </c>
      <c r="I17" s="10">
        <f t="shared" ca="1" si="10"/>
        <v>3.8400596721600437</v>
      </c>
      <c r="J17" s="9">
        <f t="shared" ca="1" si="11"/>
        <v>2.1254227850978542</v>
      </c>
      <c r="K17" s="7">
        <f t="shared" ca="1" si="0"/>
        <v>3.2205834514441722</v>
      </c>
      <c r="L17" s="7">
        <f t="shared" ca="1" si="0"/>
        <v>3.4537672088165308</v>
      </c>
      <c r="M17" s="7">
        <f t="shared" ca="1" si="0"/>
        <v>10.308598186298566</v>
      </c>
      <c r="N17" s="7">
        <f t="shared" ca="1" si="0"/>
        <v>12.037772013553967</v>
      </c>
      <c r="O17" s="7">
        <f t="shared" ca="1" si="0"/>
        <v>12.598620971653686</v>
      </c>
      <c r="P17" s="86">
        <f t="shared" ca="1" si="1"/>
        <v>10.308598186298566</v>
      </c>
      <c r="Q17" s="7">
        <f t="shared" ca="1" si="2"/>
        <v>12.037772013553967</v>
      </c>
      <c r="R17" s="10">
        <f t="shared" ca="1" si="3"/>
        <v>12.598620971653686</v>
      </c>
      <c r="S17" s="11">
        <f t="shared" ca="1" si="12"/>
        <v>12.308598186298566</v>
      </c>
      <c r="T17" s="12">
        <f t="shared" ca="1" si="13"/>
        <v>14.037772013553967</v>
      </c>
      <c r="U17" s="13">
        <f t="shared" ca="1" si="14"/>
        <v>14.598620971653686</v>
      </c>
      <c r="V17" s="11">
        <f t="shared" ca="1" si="15"/>
        <v>15.308598186298566</v>
      </c>
      <c r="W17" s="12">
        <f t="shared" ca="1" si="16"/>
        <v>17.037772013553969</v>
      </c>
      <c r="X17" s="13">
        <f t="shared" ca="1" si="17"/>
        <v>17.598620971653688</v>
      </c>
    </row>
    <row r="18" spans="1:24" x14ac:dyDescent="0.25">
      <c r="A18" t="s">
        <v>25</v>
      </c>
      <c r="B18" t="str">
        <f t="shared" si="4"/>
        <v>E</v>
      </c>
      <c r="C18">
        <v>2</v>
      </c>
      <c r="D18" s="9">
        <f t="shared" ca="1" si="5"/>
        <v>0.57178752481644612</v>
      </c>
      <c r="E18" s="7">
        <f t="shared" ca="1" si="6"/>
        <v>0.90316360984426547</v>
      </c>
      <c r="F18" s="7">
        <f t="shared" ca="1" si="7"/>
        <v>0.99024168702344073</v>
      </c>
      <c r="G18" s="7">
        <f t="shared" ca="1" si="8"/>
        <v>3.2607872328682466</v>
      </c>
      <c r="H18" s="7">
        <f t="shared" ca="1" si="9"/>
        <v>3.8263468578940527</v>
      </c>
      <c r="I18" s="10">
        <f t="shared" ca="1" si="10"/>
        <v>4.012011705469658</v>
      </c>
      <c r="J18" s="9">
        <f t="shared" ca="1" si="11"/>
        <v>1.8759433228886027</v>
      </c>
      <c r="K18" s="7">
        <f t="shared" ca="1" si="0"/>
        <v>2.9631352029011331</v>
      </c>
      <c r="L18" s="7">
        <f t="shared" ca="1" si="0"/>
        <v>3.2488244324916034</v>
      </c>
      <c r="M18" s="7">
        <f t="shared" ca="1" si="0"/>
        <v>10.69812084274359</v>
      </c>
      <c r="N18" s="7">
        <f t="shared" ca="1" si="0"/>
        <v>12.553631423536917</v>
      </c>
      <c r="O18" s="7">
        <f t="shared" ca="1" si="0"/>
        <v>13.162768062564494</v>
      </c>
      <c r="P18" s="86">
        <f t="shared" ca="1" si="1"/>
        <v>10.69812084274359</v>
      </c>
      <c r="Q18" s="7">
        <f t="shared" ca="1" si="2"/>
        <v>12.553631423536917</v>
      </c>
      <c r="R18" s="10">
        <f t="shared" ca="1" si="3"/>
        <v>13.162768062564494</v>
      </c>
      <c r="S18" s="11">
        <f t="shared" ca="1" si="12"/>
        <v>12.69812084274359</v>
      </c>
      <c r="T18" s="12">
        <f t="shared" ca="1" si="13"/>
        <v>14.553631423536917</v>
      </c>
      <c r="U18" s="13">
        <f t="shared" ca="1" si="14"/>
        <v>15.162768062564494</v>
      </c>
      <c r="V18" s="11">
        <f t="shared" ca="1" si="15"/>
        <v>15.69812084274359</v>
      </c>
      <c r="W18" s="12">
        <f t="shared" ca="1" si="16"/>
        <v>17.553631423536917</v>
      </c>
      <c r="X18" s="13">
        <f t="shared" ca="1" si="17"/>
        <v>18.162768062564496</v>
      </c>
    </row>
    <row r="19" spans="1:24" x14ac:dyDescent="0.25">
      <c r="A19" t="s">
        <v>26</v>
      </c>
      <c r="B19" t="str">
        <f t="shared" si="4"/>
        <v>E</v>
      </c>
      <c r="C19">
        <v>2</v>
      </c>
      <c r="D19" s="9">
        <f t="shared" ca="1" si="5"/>
        <v>0.83526694194524487</v>
      </c>
      <c r="E19" s="7">
        <f t="shared" ca="1" si="6"/>
        <v>1.0720344944849336</v>
      </c>
      <c r="F19" s="7">
        <f t="shared" ca="1" si="7"/>
        <v>1.1593265005455575</v>
      </c>
      <c r="G19" s="7">
        <f t="shared" ca="1" si="8"/>
        <v>3.4353070413254447</v>
      </c>
      <c r="H19" s="7">
        <f t="shared" ca="1" si="9"/>
        <v>3.9704502899829448</v>
      </c>
      <c r="I19" s="10">
        <f t="shared" ca="1" si="10"/>
        <v>4.1686129705120507</v>
      </c>
      <c r="J19" s="9">
        <f t="shared" ca="1" si="11"/>
        <v>2.7403771061195696</v>
      </c>
      <c r="K19" s="7">
        <f t="shared" ca="1" si="0"/>
        <v>3.517173538336396</v>
      </c>
      <c r="L19" s="7">
        <f t="shared" ca="1" si="0"/>
        <v>3.8035646343358183</v>
      </c>
      <c r="M19" s="7">
        <f t="shared" ca="1" si="0"/>
        <v>11.270692392800015</v>
      </c>
      <c r="N19" s="7">
        <f t="shared" ca="1" si="0"/>
        <v>13.026411712542469</v>
      </c>
      <c r="O19" s="7">
        <f t="shared" ca="1" si="0"/>
        <v>13.676551740525101</v>
      </c>
      <c r="P19" s="86">
        <f t="shared" ca="1" si="1"/>
        <v>11.270692392800015</v>
      </c>
      <c r="Q19" s="7">
        <f t="shared" ca="1" si="2"/>
        <v>13.026411712542469</v>
      </c>
      <c r="R19" s="10">
        <f t="shared" ca="1" si="3"/>
        <v>13.676551740525101</v>
      </c>
      <c r="S19" s="11">
        <f t="shared" ca="1" si="12"/>
        <v>13.270692392800015</v>
      </c>
      <c r="T19" s="12">
        <f t="shared" ca="1" si="13"/>
        <v>15.026411712542469</v>
      </c>
      <c r="U19" s="13">
        <f t="shared" ca="1" si="14"/>
        <v>15.676551740525101</v>
      </c>
      <c r="V19" s="11">
        <f t="shared" ca="1" si="15"/>
        <v>16.270692392800015</v>
      </c>
      <c r="W19" s="12">
        <f t="shared" ca="1" si="16"/>
        <v>18.026411712542469</v>
      </c>
      <c r="X19" s="13">
        <f t="shared" ca="1" si="17"/>
        <v>18.676551740525099</v>
      </c>
    </row>
    <row r="20" spans="1:24" x14ac:dyDescent="0.25">
      <c r="A20" t="s">
        <v>27</v>
      </c>
      <c r="B20" t="str">
        <f t="shared" si="4"/>
        <v>E</v>
      </c>
      <c r="C20">
        <v>2</v>
      </c>
      <c r="D20" s="9">
        <f t="shared" ca="1" si="5"/>
        <v>0.9403095803904723</v>
      </c>
      <c r="E20" s="7">
        <f t="shared" ca="1" si="6"/>
        <v>1.1403572543379774</v>
      </c>
      <c r="F20" s="7">
        <f t="shared" ca="1" si="7"/>
        <v>1.2266889951904358</v>
      </c>
      <c r="G20" s="7">
        <f t="shared" ca="1" si="8"/>
        <v>3.2070754492492668</v>
      </c>
      <c r="H20" s="7">
        <f t="shared" ca="1" si="9"/>
        <v>3.7591612983681704</v>
      </c>
      <c r="I20" s="10">
        <f t="shared" ca="1" si="10"/>
        <v>3.9347568146805756</v>
      </c>
      <c r="J20" s="9">
        <f t="shared" ca="1" si="11"/>
        <v>3.0850051850081113</v>
      </c>
      <c r="K20" s="7">
        <f t="shared" ca="1" si="0"/>
        <v>3.7413295745996633</v>
      </c>
      <c r="L20" s="7">
        <f t="shared" ca="1" si="0"/>
        <v>4.024570194194343</v>
      </c>
      <c r="M20" s="7">
        <f t="shared" ca="1" si="0"/>
        <v>10.52190108021413</v>
      </c>
      <c r="N20" s="7">
        <f t="shared" ca="1" si="0"/>
        <v>12.333206359475623</v>
      </c>
      <c r="O20" s="7">
        <f t="shared" ca="1" si="0"/>
        <v>12.909307134778791</v>
      </c>
      <c r="P20" s="86">
        <f t="shared" ca="1" si="1"/>
        <v>10.52190108021413</v>
      </c>
      <c r="Q20" s="7">
        <f t="shared" ca="1" si="2"/>
        <v>12.333206359475623</v>
      </c>
      <c r="R20" s="10">
        <f t="shared" ca="1" si="3"/>
        <v>12.909307134778791</v>
      </c>
      <c r="S20" s="11">
        <f t="shared" ca="1" si="12"/>
        <v>12.52190108021413</v>
      </c>
      <c r="T20" s="12">
        <f t="shared" ca="1" si="13"/>
        <v>14.333206359475623</v>
      </c>
      <c r="U20" s="13">
        <f t="shared" ca="1" si="14"/>
        <v>14.909307134778791</v>
      </c>
      <c r="V20" s="11">
        <f t="shared" ca="1" si="15"/>
        <v>15.52190108021413</v>
      </c>
      <c r="W20" s="12">
        <f t="shared" ca="1" si="16"/>
        <v>17.333206359475625</v>
      </c>
      <c r="X20" s="13">
        <f t="shared" ca="1" si="17"/>
        <v>17.909307134778793</v>
      </c>
    </row>
    <row r="21" spans="1:24" x14ac:dyDescent="0.25">
      <c r="A21" t="s">
        <v>28</v>
      </c>
      <c r="B21" t="str">
        <f t="shared" si="4"/>
        <v>E</v>
      </c>
      <c r="C21">
        <v>2</v>
      </c>
      <c r="D21" s="9">
        <f t="shared" ca="1" si="5"/>
        <v>1.0005350221720071</v>
      </c>
      <c r="E21" s="7">
        <f t="shared" ca="1" si="6"/>
        <v>1.2919361000462797</v>
      </c>
      <c r="F21" s="7">
        <f t="shared" ca="1" si="7"/>
        <v>1.4073929204596634</v>
      </c>
      <c r="G21" s="7">
        <f t="shared" ca="1" si="8"/>
        <v>3.2364978010250014</v>
      </c>
      <c r="H21" s="7">
        <f t="shared" ca="1" si="9"/>
        <v>3.7709073907874737</v>
      </c>
      <c r="I21" s="10">
        <f t="shared" ca="1" si="10"/>
        <v>3.9533127758059892</v>
      </c>
      <c r="J21" s="9">
        <f t="shared" ca="1" si="11"/>
        <v>3.2825952170997605</v>
      </c>
      <c r="K21" s="7">
        <f t="shared" ca="1" si="0"/>
        <v>4.2386354988394999</v>
      </c>
      <c r="L21" s="7">
        <f t="shared" ca="1" si="0"/>
        <v>4.6174308414030945</v>
      </c>
      <c r="M21" s="7">
        <f t="shared" ca="1" si="0"/>
        <v>10.618431105725069</v>
      </c>
      <c r="N21" s="7">
        <f t="shared" ca="1" si="0"/>
        <v>12.371743408095385</v>
      </c>
      <c r="O21" s="7">
        <f t="shared" ca="1" si="0"/>
        <v>12.970186272329361</v>
      </c>
      <c r="P21" s="86">
        <f t="shared" ca="1" si="1"/>
        <v>10.618431105725069</v>
      </c>
      <c r="Q21" s="7">
        <f t="shared" ca="1" si="2"/>
        <v>12.371743408095385</v>
      </c>
      <c r="R21" s="10">
        <f t="shared" ca="1" si="3"/>
        <v>12.970186272329361</v>
      </c>
      <c r="S21" s="11">
        <f t="shared" ca="1" si="12"/>
        <v>12.618431105725069</v>
      </c>
      <c r="T21" s="12">
        <f t="shared" ca="1" si="13"/>
        <v>14.371743408095385</v>
      </c>
      <c r="U21" s="13">
        <f t="shared" ca="1" si="14"/>
        <v>14.970186272329361</v>
      </c>
      <c r="V21" s="11">
        <f t="shared" ca="1" si="15"/>
        <v>15.618431105725069</v>
      </c>
      <c r="W21" s="12">
        <f t="shared" ca="1" si="16"/>
        <v>17.371743408095384</v>
      </c>
      <c r="X21" s="13">
        <f t="shared" ca="1" si="17"/>
        <v>17.970186272329361</v>
      </c>
    </row>
    <row r="22" spans="1:24" x14ac:dyDescent="0.25">
      <c r="A22" t="s">
        <v>29</v>
      </c>
      <c r="B22" t="str">
        <f t="shared" si="4"/>
        <v>E</v>
      </c>
      <c r="C22">
        <v>2</v>
      </c>
      <c r="D22" s="9">
        <f t="shared" ca="1" si="5"/>
        <v>1.173288747289809</v>
      </c>
      <c r="E22" s="7">
        <f t="shared" ca="1" si="6"/>
        <v>1.5048818259617349</v>
      </c>
      <c r="F22" s="7">
        <f t="shared" ca="1" si="7"/>
        <v>1.6272948152229465</v>
      </c>
      <c r="G22" s="7">
        <f t="shared" ca="1" si="8"/>
        <v>3.2651130924446505</v>
      </c>
      <c r="H22" s="7">
        <f t="shared" ca="1" si="9"/>
        <v>3.7895038569471229</v>
      </c>
      <c r="I22" s="10">
        <f t="shared" ca="1" si="10"/>
        <v>3.9754358414907482</v>
      </c>
      <c r="J22" s="9">
        <f t="shared" ca="1" si="11"/>
        <v>3.8493725304783757</v>
      </c>
      <c r="K22" s="7">
        <f t="shared" ca="1" si="0"/>
        <v>4.9372763318954558</v>
      </c>
      <c r="L22" s="7">
        <f t="shared" ca="1" si="0"/>
        <v>5.3388937507314518</v>
      </c>
      <c r="M22" s="7">
        <f t="shared" ca="1" si="0"/>
        <v>10.712313295422081</v>
      </c>
      <c r="N22" s="7">
        <f t="shared" ca="1" si="0"/>
        <v>12.432755436178224</v>
      </c>
      <c r="O22" s="7">
        <f t="shared" ca="1" si="0"/>
        <v>13.042768508827914</v>
      </c>
      <c r="P22" s="86">
        <f t="shared" ca="1" si="1"/>
        <v>10.712313295422081</v>
      </c>
      <c r="Q22" s="7">
        <f t="shared" ca="1" si="2"/>
        <v>12.432755436178224</v>
      </c>
      <c r="R22" s="10">
        <f t="shared" ca="1" si="3"/>
        <v>13.042768508827914</v>
      </c>
      <c r="S22" s="11">
        <f t="shared" ca="1" si="12"/>
        <v>12.712313295422081</v>
      </c>
      <c r="T22" s="12">
        <f t="shared" ca="1" si="13"/>
        <v>14.432755436178224</v>
      </c>
      <c r="U22" s="13">
        <f t="shared" ca="1" si="14"/>
        <v>15.042768508827914</v>
      </c>
      <c r="V22" s="11">
        <f t="shared" ca="1" si="15"/>
        <v>15.712313295422081</v>
      </c>
      <c r="W22" s="12">
        <f t="shared" ca="1" si="16"/>
        <v>17.432755436178226</v>
      </c>
      <c r="X22" s="13">
        <f t="shared" ca="1" si="17"/>
        <v>18.042768508827912</v>
      </c>
    </row>
    <row r="23" spans="1:24" x14ac:dyDescent="0.25">
      <c r="A23" t="s">
        <v>30</v>
      </c>
      <c r="B23" t="str">
        <f t="shared" si="4"/>
        <v>E</v>
      </c>
      <c r="C23">
        <v>2</v>
      </c>
      <c r="D23" s="9">
        <f t="shared" ca="1" si="5"/>
        <v>1.2139962775209552</v>
      </c>
      <c r="E23" s="7">
        <f t="shared" ca="1" si="6"/>
        <v>1.5944543381134475</v>
      </c>
      <c r="F23" s="7">
        <f t="shared" ca="1" si="7"/>
        <v>1.7437336112359108</v>
      </c>
      <c r="G23" s="7">
        <f t="shared" ca="1" si="8"/>
        <v>3.2712638866828416</v>
      </c>
      <c r="H23" s="7">
        <f t="shared" ca="1" si="9"/>
        <v>3.7947873518059141</v>
      </c>
      <c r="I23" s="10">
        <f t="shared" ca="1" si="10"/>
        <v>3.9823593811578641</v>
      </c>
      <c r="J23" s="9">
        <f t="shared" ca="1" si="11"/>
        <v>3.9829274196881728</v>
      </c>
      <c r="K23" s="7">
        <f t="shared" ca="1" si="0"/>
        <v>5.2311494032593417</v>
      </c>
      <c r="L23" s="7">
        <f t="shared" ca="1" si="0"/>
        <v>5.72091079801808</v>
      </c>
      <c r="M23" s="7">
        <f t="shared" ca="1" si="0"/>
        <v>10.732493066544755</v>
      </c>
      <c r="N23" s="7">
        <f t="shared" ca="1" si="0"/>
        <v>12.450089736896043</v>
      </c>
      <c r="O23" s="7">
        <f t="shared" ca="1" si="0"/>
        <v>13.065483533982492</v>
      </c>
      <c r="P23" s="86">
        <f t="shared" ca="1" si="1"/>
        <v>10.732493066544755</v>
      </c>
      <c r="Q23" s="7">
        <f t="shared" ca="1" si="2"/>
        <v>12.450089736896043</v>
      </c>
      <c r="R23" s="10">
        <f t="shared" ca="1" si="3"/>
        <v>13.065483533982492</v>
      </c>
      <c r="S23" s="11">
        <f t="shared" ca="1" si="12"/>
        <v>12.732493066544755</v>
      </c>
      <c r="T23" s="12">
        <f t="shared" ca="1" si="13"/>
        <v>14.450089736896043</v>
      </c>
      <c r="U23" s="13">
        <f t="shared" ca="1" si="14"/>
        <v>15.065483533982492</v>
      </c>
      <c r="V23" s="11">
        <f t="shared" ca="1" si="15"/>
        <v>15.732493066544755</v>
      </c>
      <c r="W23" s="12">
        <f t="shared" ca="1" si="16"/>
        <v>17.450089736896043</v>
      </c>
      <c r="X23" s="13">
        <f t="shared" ca="1" si="17"/>
        <v>18.065483533982494</v>
      </c>
    </row>
    <row r="24" spans="1:24" x14ac:dyDescent="0.25">
      <c r="A24" t="s">
        <v>31</v>
      </c>
      <c r="B24" t="str">
        <f t="shared" si="4"/>
        <v>E</v>
      </c>
      <c r="C24">
        <v>2</v>
      </c>
      <c r="D24" s="9">
        <f t="shared" ca="1" si="5"/>
        <v>0.96438036240197067</v>
      </c>
      <c r="E24" s="7">
        <f t="shared" ca="1" si="6"/>
        <v>1.2116275066329525</v>
      </c>
      <c r="F24" s="7">
        <f t="shared" ca="1" si="7"/>
        <v>1.2894137115582671</v>
      </c>
      <c r="G24" s="7">
        <f t="shared" ca="1" si="8"/>
        <v>3.2097895600142325</v>
      </c>
      <c r="H24" s="7">
        <f t="shared" ca="1" si="9"/>
        <v>3.7600603883259072</v>
      </c>
      <c r="I24" s="10">
        <f t="shared" ca="1" si="10"/>
        <v>3.9343191324512592</v>
      </c>
      <c r="J24" s="9">
        <f t="shared" ca="1" si="11"/>
        <v>3.163977566935599</v>
      </c>
      <c r="K24" s="7">
        <f t="shared" ca="1" si="0"/>
        <v>3.9751558616566682</v>
      </c>
      <c r="L24" s="7">
        <f t="shared" ca="1" si="0"/>
        <v>4.2303599460573063</v>
      </c>
      <c r="M24" s="7">
        <f t="shared" ca="1" si="0"/>
        <v>10.530805643091314</v>
      </c>
      <c r="N24" s="7">
        <f t="shared" ca="1" si="0"/>
        <v>12.336156129678173</v>
      </c>
      <c r="O24" s="7">
        <f t="shared" ca="1" si="0"/>
        <v>12.907871169459511</v>
      </c>
      <c r="P24" s="86">
        <f t="shared" ca="1" si="1"/>
        <v>10.530805643091314</v>
      </c>
      <c r="Q24" s="7">
        <f t="shared" ca="1" si="2"/>
        <v>12.336156129678173</v>
      </c>
      <c r="R24" s="10">
        <f t="shared" ca="1" si="3"/>
        <v>12.907871169459511</v>
      </c>
      <c r="S24" s="11">
        <f t="shared" ca="1" si="12"/>
        <v>12.530805643091314</v>
      </c>
      <c r="T24" s="12">
        <f t="shared" ca="1" si="13"/>
        <v>14.336156129678173</v>
      </c>
      <c r="U24" s="13">
        <f t="shared" ca="1" si="14"/>
        <v>14.907871169459511</v>
      </c>
      <c r="V24" s="11">
        <f t="shared" ca="1" si="15"/>
        <v>15.530805643091314</v>
      </c>
      <c r="W24" s="12">
        <f t="shared" ca="1" si="16"/>
        <v>17.336156129678173</v>
      </c>
      <c r="X24" s="13">
        <f t="shared" ca="1" si="17"/>
        <v>17.907871169459511</v>
      </c>
    </row>
    <row r="25" spans="1:24" x14ac:dyDescent="0.25">
      <c r="A25" t="s">
        <v>32</v>
      </c>
      <c r="B25" t="str">
        <f t="shared" si="4"/>
        <v>E</v>
      </c>
      <c r="C25">
        <v>2</v>
      </c>
      <c r="D25" s="9">
        <f t="shared" ca="1" si="5"/>
        <v>0.82229956928286885</v>
      </c>
      <c r="E25" s="7">
        <f t="shared" ca="1" si="6"/>
        <v>1.2698427248742044</v>
      </c>
      <c r="F25" s="7">
        <f t="shared" ca="1" si="7"/>
        <v>1.3642073517015068</v>
      </c>
      <c r="G25" s="7">
        <f t="shared" ca="1" si="8"/>
        <v>3.4959099696044049</v>
      </c>
      <c r="H25" s="7">
        <f t="shared" ca="1" si="9"/>
        <v>4.1163454654239944</v>
      </c>
      <c r="I25" s="10">
        <f t="shared" ca="1" si="10"/>
        <v>4.3363475006319527</v>
      </c>
      <c r="J25" s="9">
        <f t="shared" ca="1" si="11"/>
        <v>2.697833232555344</v>
      </c>
      <c r="K25" s="7">
        <f t="shared" ca="1" si="11"/>
        <v>4.1661506721594632</v>
      </c>
      <c r="L25" s="7">
        <f t="shared" ca="1" si="11"/>
        <v>4.4757459045325021</v>
      </c>
      <c r="M25" s="7">
        <f t="shared" ca="1" si="11"/>
        <v>11.469520897652247</v>
      </c>
      <c r="N25" s="7">
        <f t="shared" ca="1" si="11"/>
        <v>13.505070424619403</v>
      </c>
      <c r="O25" s="7">
        <f t="shared" ca="1" si="11"/>
        <v>14.226861878713756</v>
      </c>
      <c r="P25" s="86">
        <f t="shared" ca="1" si="1"/>
        <v>11.469520897652247</v>
      </c>
      <c r="Q25" s="7">
        <f t="shared" ca="1" si="2"/>
        <v>13.505070424619403</v>
      </c>
      <c r="R25" s="10">
        <f t="shared" ca="1" si="3"/>
        <v>14.226861878713756</v>
      </c>
      <c r="S25" s="11">
        <f t="shared" ca="1" si="12"/>
        <v>13.469520897652247</v>
      </c>
      <c r="T25" s="12">
        <f t="shared" ca="1" si="13"/>
        <v>15.505070424619403</v>
      </c>
      <c r="U25" s="13">
        <f t="shared" ca="1" si="14"/>
        <v>16.226861878713756</v>
      </c>
      <c r="V25" s="11">
        <f t="shared" ca="1" si="15"/>
        <v>16.469520897652245</v>
      </c>
      <c r="W25" s="12">
        <f t="shared" ca="1" si="16"/>
        <v>18.505070424619404</v>
      </c>
      <c r="X25" s="13">
        <f t="shared" ca="1" si="17"/>
        <v>19.226861878713756</v>
      </c>
    </row>
    <row r="26" spans="1:24" x14ac:dyDescent="0.25">
      <c r="A26" t="s">
        <v>33</v>
      </c>
      <c r="B26" t="str">
        <f t="shared" si="4"/>
        <v>E</v>
      </c>
      <c r="C26">
        <v>2</v>
      </c>
      <c r="D26" s="9">
        <f t="shared" ca="1" si="5"/>
        <v>1.1657990483185496</v>
      </c>
      <c r="E26" s="7">
        <f t="shared" ca="1" si="6"/>
        <v>1.531611933642913</v>
      </c>
      <c r="F26" s="7">
        <f t="shared" ca="1" si="7"/>
        <v>1.683393680977594</v>
      </c>
      <c r="G26" s="7">
        <f t="shared" ca="1" si="8"/>
        <v>3.5422954404718987</v>
      </c>
      <c r="H26" s="7">
        <f t="shared" ca="1" si="9"/>
        <v>4.1477505990261188</v>
      </c>
      <c r="I26" s="10">
        <f t="shared" ca="1" si="10"/>
        <v>4.347326969788992</v>
      </c>
      <c r="J26" s="9">
        <f t="shared" ca="1" si="11"/>
        <v>3.8248000272918294</v>
      </c>
      <c r="K26" s="7">
        <f t="shared" ca="1" si="11"/>
        <v>5.0249735355738618</v>
      </c>
      <c r="L26" s="7">
        <f t="shared" ca="1" si="11"/>
        <v>5.5229451475642843</v>
      </c>
      <c r="M26" s="7">
        <f t="shared" ca="1" si="11"/>
        <v>11.62170420102329</v>
      </c>
      <c r="N26" s="7">
        <f t="shared" ca="1" si="11"/>
        <v>13.60810563984947</v>
      </c>
      <c r="O26" s="7">
        <f t="shared" ca="1" si="11"/>
        <v>14.262883759150236</v>
      </c>
      <c r="P26" s="86">
        <f t="shared" ca="1" si="1"/>
        <v>11.62170420102329</v>
      </c>
      <c r="Q26" s="7">
        <f t="shared" ca="1" si="2"/>
        <v>13.60810563984947</v>
      </c>
      <c r="R26" s="10">
        <f t="shared" ca="1" si="3"/>
        <v>14.262883759150236</v>
      </c>
      <c r="S26" s="11">
        <f t="shared" ca="1" si="12"/>
        <v>13.62170420102329</v>
      </c>
      <c r="T26" s="12">
        <f t="shared" ca="1" si="13"/>
        <v>15.60810563984947</v>
      </c>
      <c r="U26" s="13">
        <f t="shared" ca="1" si="14"/>
        <v>16.262883759150235</v>
      </c>
      <c r="V26" s="11">
        <f t="shared" ca="1" si="15"/>
        <v>16.621704201023292</v>
      </c>
      <c r="W26" s="12">
        <f t="shared" ca="1" si="16"/>
        <v>18.60810563984947</v>
      </c>
      <c r="X26" s="13">
        <f t="shared" ca="1" si="17"/>
        <v>19.262883759150235</v>
      </c>
    </row>
    <row r="27" spans="1:24" x14ac:dyDescent="0.25">
      <c r="A27" t="s">
        <v>34</v>
      </c>
      <c r="B27" t="str">
        <f t="shared" si="4"/>
        <v>E</v>
      </c>
      <c r="C27">
        <v>2</v>
      </c>
      <c r="D27" s="9">
        <f t="shared" ca="1" si="5"/>
        <v>0.98232777080353639</v>
      </c>
      <c r="E27" s="7">
        <f t="shared" ca="1" si="6"/>
        <v>1.2718928474593429</v>
      </c>
      <c r="F27" s="7">
        <f t="shared" ca="1" si="7"/>
        <v>1.3642222802211732</v>
      </c>
      <c r="G27" s="7">
        <f t="shared" ca="1" si="8"/>
        <v>3.2081917845569934</v>
      </c>
      <c r="H27" s="7">
        <f t="shared" ca="1" si="9"/>
        <v>3.7608620136780813</v>
      </c>
      <c r="I27" s="10">
        <f t="shared" ca="1" si="10"/>
        <v>3.9358743048929257</v>
      </c>
      <c r="J27" s="9">
        <f t="shared" ca="1" si="11"/>
        <v>3.2228601404315498</v>
      </c>
      <c r="K27" s="7">
        <f t="shared" ca="1" si="11"/>
        <v>4.1728767961264532</v>
      </c>
      <c r="L27" s="7">
        <f t="shared" ca="1" si="11"/>
        <v>4.4757948826153973</v>
      </c>
      <c r="M27" s="7">
        <f t="shared" ca="1" si="11"/>
        <v>10.525563597627931</v>
      </c>
      <c r="N27" s="7">
        <f t="shared" ca="1" si="11"/>
        <v>12.338786134114439</v>
      </c>
      <c r="O27" s="7">
        <f t="shared" ca="1" si="11"/>
        <v>12.912973441249756</v>
      </c>
      <c r="P27" s="86">
        <f t="shared" ca="1" si="1"/>
        <v>10.525563597627931</v>
      </c>
      <c r="Q27" s="7">
        <f t="shared" ca="1" si="2"/>
        <v>12.338786134114439</v>
      </c>
      <c r="R27" s="10">
        <f t="shared" ca="1" si="3"/>
        <v>12.912973441249756</v>
      </c>
      <c r="S27" s="11">
        <f t="shared" ca="1" si="12"/>
        <v>12.525563597627931</v>
      </c>
      <c r="T27" s="12">
        <f t="shared" ca="1" si="13"/>
        <v>14.338786134114439</v>
      </c>
      <c r="U27" s="13">
        <f t="shared" ca="1" si="14"/>
        <v>14.912973441249756</v>
      </c>
      <c r="V27" s="11">
        <f t="shared" ca="1" si="15"/>
        <v>15.525563597627931</v>
      </c>
      <c r="W27" s="12">
        <f t="shared" ca="1" si="16"/>
        <v>17.338786134114439</v>
      </c>
      <c r="X27" s="13">
        <f t="shared" ca="1" si="17"/>
        <v>17.912973441249754</v>
      </c>
    </row>
    <row r="28" spans="1:24" x14ac:dyDescent="0.25">
      <c r="A28" t="s">
        <v>35</v>
      </c>
      <c r="B28" t="str">
        <f t="shared" si="4"/>
        <v>E</v>
      </c>
      <c r="C28">
        <v>2</v>
      </c>
      <c r="D28" s="9">
        <f t="shared" ca="1" si="5"/>
        <v>0.91965389407645892</v>
      </c>
      <c r="E28" s="7">
        <f t="shared" ca="1" si="6"/>
        <v>1.2180675613976932</v>
      </c>
      <c r="F28" s="7">
        <f t="shared" ca="1" si="7"/>
        <v>1.3193772078815122</v>
      </c>
      <c r="G28" s="7">
        <f t="shared" ca="1" si="8"/>
        <v>3.1988935322410836</v>
      </c>
      <c r="H28" s="7">
        <f t="shared" ca="1" si="9"/>
        <v>3.7529470570645178</v>
      </c>
      <c r="I28" s="10">
        <f t="shared" ca="1" si="10"/>
        <v>3.9270133669966314</v>
      </c>
      <c r="J28" s="9">
        <f t="shared" ca="1" si="11"/>
        <v>3.0172371852902193</v>
      </c>
      <c r="K28" s="7">
        <f t="shared" ca="1" si="11"/>
        <v>3.996284650254899</v>
      </c>
      <c r="L28" s="7">
        <f t="shared" ca="1" si="11"/>
        <v>4.3286653801886885</v>
      </c>
      <c r="M28" s="7">
        <f t="shared" ca="1" si="11"/>
        <v>10.495057520475996</v>
      </c>
      <c r="N28" s="7">
        <f t="shared" ca="1" si="11"/>
        <v>12.312818428689363</v>
      </c>
      <c r="O28" s="7">
        <f t="shared" ca="1" si="11"/>
        <v>12.88390212269236</v>
      </c>
      <c r="P28" s="86">
        <f t="shared" ca="1" si="1"/>
        <v>10.495057520475996</v>
      </c>
      <c r="Q28" s="7">
        <f t="shared" ca="1" si="2"/>
        <v>12.312818428689363</v>
      </c>
      <c r="R28" s="10">
        <f t="shared" ca="1" si="3"/>
        <v>12.88390212269236</v>
      </c>
      <c r="S28" s="11">
        <f t="shared" ca="1" si="12"/>
        <v>12.495057520475996</v>
      </c>
      <c r="T28" s="12">
        <f t="shared" ca="1" si="13"/>
        <v>14.312818428689363</v>
      </c>
      <c r="U28" s="13">
        <f t="shared" ca="1" si="14"/>
        <v>14.88390212269236</v>
      </c>
      <c r="V28" s="11">
        <f t="shared" ca="1" si="15"/>
        <v>15.495057520475996</v>
      </c>
      <c r="W28" s="12">
        <f t="shared" ca="1" si="16"/>
        <v>17.312818428689361</v>
      </c>
      <c r="X28" s="13">
        <f t="shared" ca="1" si="17"/>
        <v>17.883902122692362</v>
      </c>
    </row>
    <row r="29" spans="1:24" x14ac:dyDescent="0.25">
      <c r="A29" t="s">
        <v>36</v>
      </c>
      <c r="B29" t="str">
        <f t="shared" si="4"/>
        <v>E</v>
      </c>
      <c r="C29">
        <v>1</v>
      </c>
      <c r="D29" s="9">
        <f t="shared" ca="1" si="5"/>
        <v>0.77087101722378504</v>
      </c>
      <c r="E29" s="7">
        <f t="shared" ca="1" si="6"/>
        <v>1.0242635360153622</v>
      </c>
      <c r="F29" s="7">
        <f t="shared" ca="1" si="7"/>
        <v>1.095824734353146</v>
      </c>
      <c r="G29" s="7">
        <f t="shared" ca="1" si="8"/>
        <v>3.1755391342726869</v>
      </c>
      <c r="H29" s="7">
        <f t="shared" ca="1" si="9"/>
        <v>3.7326536882652954</v>
      </c>
      <c r="I29" s="10">
        <f t="shared" ca="1" si="10"/>
        <v>3.9021924322842811</v>
      </c>
      <c r="J29" s="9">
        <f t="shared" ca="1" si="11"/>
        <v>2.5291043872171426</v>
      </c>
      <c r="K29" s="7">
        <f t="shared" ca="1" si="11"/>
        <v>3.3604446719664112</v>
      </c>
      <c r="L29" s="7">
        <f t="shared" ca="1" si="11"/>
        <v>3.5952255064079592</v>
      </c>
      <c r="M29" s="7">
        <f t="shared" ca="1" si="11"/>
        <v>10.418435479897266</v>
      </c>
      <c r="N29" s="7">
        <f t="shared" ca="1" si="11"/>
        <v>12.246239134728659</v>
      </c>
      <c r="O29" s="7">
        <f t="shared" ca="1" si="11"/>
        <v>12.802468609856565</v>
      </c>
      <c r="P29" s="86">
        <f t="shared" ca="1" si="1"/>
        <v>10.418435479897266</v>
      </c>
      <c r="Q29" s="7">
        <f t="shared" ca="1" si="2"/>
        <v>12.246239134728659</v>
      </c>
      <c r="R29" s="10">
        <f t="shared" ca="1" si="3"/>
        <v>12.802468609856565</v>
      </c>
      <c r="S29" s="11">
        <f t="shared" ca="1" si="12"/>
        <v>12.418435479897266</v>
      </c>
      <c r="T29" s="12">
        <f t="shared" ca="1" si="13"/>
        <v>14.246239134728659</v>
      </c>
      <c r="U29" s="13">
        <f t="shared" ca="1" si="14"/>
        <v>14.802468609856565</v>
      </c>
      <c r="V29" s="11">
        <f t="shared" ca="1" si="15"/>
        <v>15.418435479897266</v>
      </c>
      <c r="W29" s="12">
        <f t="shared" ca="1" si="16"/>
        <v>17.246239134728661</v>
      </c>
      <c r="X29" s="13">
        <f t="shared" ca="1" si="17"/>
        <v>17.802468609856565</v>
      </c>
    </row>
    <row r="30" spans="1:24" x14ac:dyDescent="0.25">
      <c r="A30" t="s">
        <v>37</v>
      </c>
      <c r="B30" t="str">
        <f t="shared" si="4"/>
        <v>E</v>
      </c>
      <c r="C30">
        <v>1</v>
      </c>
      <c r="D30" s="9">
        <f t="shared" ca="1" si="5"/>
        <v>0.8357094050872983</v>
      </c>
      <c r="E30" s="7">
        <f t="shared" ca="1" si="6"/>
        <v>1.3000954826211373</v>
      </c>
      <c r="F30" s="7">
        <f t="shared" ca="1" si="7"/>
        <v>1.4025593971864942</v>
      </c>
      <c r="G30" s="7">
        <f t="shared" ca="1" si="8"/>
        <v>3.2711837749569965</v>
      </c>
      <c r="H30" s="7">
        <f t="shared" ca="1" si="9"/>
        <v>3.8473369955792553</v>
      </c>
      <c r="I30" s="10">
        <f t="shared" ca="1" si="10"/>
        <v>4.0357037234627668</v>
      </c>
      <c r="J30" s="9">
        <f t="shared" ca="1" si="11"/>
        <v>2.7418287568480912</v>
      </c>
      <c r="K30" s="7">
        <f t="shared" ca="1" si="11"/>
        <v>4.2654051267097675</v>
      </c>
      <c r="L30" s="7">
        <f t="shared" ca="1" si="11"/>
        <v>4.6015728254150075</v>
      </c>
      <c r="M30" s="7">
        <f t="shared" ca="1" si="11"/>
        <v>10.732230232798544</v>
      </c>
      <c r="N30" s="7">
        <f t="shared" ca="1" si="11"/>
        <v>12.622496704656349</v>
      </c>
      <c r="O30" s="7">
        <f t="shared" ca="1" si="11"/>
        <v>13.240497780389655</v>
      </c>
      <c r="P30" s="86">
        <f t="shared" ca="1" si="1"/>
        <v>10.732230232798544</v>
      </c>
      <c r="Q30" s="7">
        <f t="shared" ca="1" si="2"/>
        <v>12.622496704656349</v>
      </c>
      <c r="R30" s="10">
        <f t="shared" ca="1" si="3"/>
        <v>13.240497780389655</v>
      </c>
      <c r="S30" s="11">
        <f t="shared" ca="1" si="12"/>
        <v>12.732230232798544</v>
      </c>
      <c r="T30" s="12">
        <f t="shared" ca="1" si="13"/>
        <v>14.622496704656349</v>
      </c>
      <c r="U30" s="13">
        <f t="shared" ca="1" si="14"/>
        <v>15.240497780389655</v>
      </c>
      <c r="V30" s="11">
        <f t="shared" ca="1" si="15"/>
        <v>15.732230232798544</v>
      </c>
      <c r="W30" s="12">
        <f t="shared" ca="1" si="16"/>
        <v>17.622496704656349</v>
      </c>
      <c r="X30" s="13">
        <f t="shared" ca="1" si="17"/>
        <v>18.240497780389653</v>
      </c>
    </row>
    <row r="31" spans="1:24" x14ac:dyDescent="0.25">
      <c r="A31" t="s">
        <v>38</v>
      </c>
      <c r="B31" t="str">
        <f t="shared" si="4"/>
        <v>E</v>
      </c>
      <c r="C31">
        <v>1</v>
      </c>
      <c r="D31" s="9">
        <f t="shared" ca="1" si="5"/>
        <v>0.91209447736314742</v>
      </c>
      <c r="E31" s="7">
        <f t="shared" ca="1" si="6"/>
        <v>1.5070831489533885</v>
      </c>
      <c r="F31" s="7">
        <f t="shared" ca="1" si="7"/>
        <v>1.6558422357019613</v>
      </c>
      <c r="G31" s="7">
        <f t="shared" ca="1" si="8"/>
        <v>3.3194524341763905</v>
      </c>
      <c r="H31" s="7">
        <f t="shared" ca="1" si="9"/>
        <v>3.8998118742109855</v>
      </c>
      <c r="I31" s="10">
        <f t="shared" ca="1" si="10"/>
        <v>4.1000607073849595</v>
      </c>
      <c r="J31" s="9">
        <f t="shared" ca="1" si="11"/>
        <v>2.9924359493541579</v>
      </c>
      <c r="K31" s="7">
        <f t="shared" ca="1" si="11"/>
        <v>4.9444985201882821</v>
      </c>
      <c r="L31" s="7">
        <f t="shared" ca="1" si="11"/>
        <v>5.4325532667387177</v>
      </c>
      <c r="M31" s="7">
        <f t="shared" ca="1" si="11"/>
        <v>10.890591975644325</v>
      </c>
      <c r="N31" s="7">
        <f t="shared" ca="1" si="11"/>
        <v>12.794658379957301</v>
      </c>
      <c r="O31" s="7">
        <f t="shared" ca="1" si="11"/>
        <v>13.451642740764303</v>
      </c>
      <c r="P31" s="86">
        <f t="shared" ca="1" si="1"/>
        <v>10.890591975644325</v>
      </c>
      <c r="Q31" s="7">
        <f t="shared" ca="1" si="2"/>
        <v>12.794658379957301</v>
      </c>
      <c r="R31" s="10">
        <f t="shared" ca="1" si="3"/>
        <v>13.451642740764303</v>
      </c>
      <c r="S31" s="11">
        <f t="shared" ca="1" si="12"/>
        <v>12.890591975644325</v>
      </c>
      <c r="T31" s="12">
        <f t="shared" ca="1" si="13"/>
        <v>14.794658379957301</v>
      </c>
      <c r="U31" s="13">
        <f t="shared" ca="1" si="14"/>
        <v>15.451642740764303</v>
      </c>
      <c r="V31" s="11">
        <f t="shared" ca="1" si="15"/>
        <v>15.890591975644325</v>
      </c>
      <c r="W31" s="12">
        <f t="shared" ca="1" si="16"/>
        <v>17.794658379957301</v>
      </c>
      <c r="X31" s="13">
        <f t="shared" ca="1" si="17"/>
        <v>18.451642740764303</v>
      </c>
    </row>
    <row r="32" spans="1:24" x14ac:dyDescent="0.25">
      <c r="A32" t="s">
        <v>39</v>
      </c>
      <c r="B32" t="str">
        <f t="shared" si="4"/>
        <v>E</v>
      </c>
      <c r="C32">
        <v>1</v>
      </c>
      <c r="D32" s="9">
        <f t="shared" ca="1" si="5"/>
        <v>1.1543761593283324</v>
      </c>
      <c r="E32" s="7">
        <f t="shared" ca="1" si="6"/>
        <v>1.4995465343655976</v>
      </c>
      <c r="F32" s="7">
        <f t="shared" ca="1" si="7"/>
        <v>1.6290429145104439</v>
      </c>
      <c r="G32" s="7">
        <f t="shared" ca="1" si="8"/>
        <v>3.610171878001442</v>
      </c>
      <c r="H32" s="7">
        <f t="shared" ca="1" si="9"/>
        <v>4.2249173390401973</v>
      </c>
      <c r="I32" s="10">
        <f t="shared" ca="1" si="10"/>
        <v>4.4241052102520388</v>
      </c>
      <c r="J32" s="9">
        <f t="shared" ca="1" si="11"/>
        <v>3.7873233573764185</v>
      </c>
      <c r="K32" s="7">
        <f t="shared" ca="1" si="11"/>
        <v>4.91977209437532</v>
      </c>
      <c r="L32" s="7">
        <f t="shared" ca="1" si="11"/>
        <v>5.3446289846143173</v>
      </c>
      <c r="M32" s="7">
        <f t="shared" ca="1" si="11"/>
        <v>11.844395925201582</v>
      </c>
      <c r="N32" s="7">
        <f t="shared" ca="1" si="11"/>
        <v>13.861277359055764</v>
      </c>
      <c r="O32" s="7">
        <f t="shared" ca="1" si="11"/>
        <v>14.514780873530311</v>
      </c>
      <c r="P32" s="86">
        <f t="shared" ca="1" si="1"/>
        <v>11.844395925201582</v>
      </c>
      <c r="Q32" s="7">
        <f t="shared" ca="1" si="2"/>
        <v>13.861277359055764</v>
      </c>
      <c r="R32" s="10">
        <f t="shared" ca="1" si="3"/>
        <v>14.514780873530311</v>
      </c>
      <c r="S32" s="11">
        <f t="shared" ca="1" si="12"/>
        <v>13.844395925201582</v>
      </c>
      <c r="T32" s="12">
        <f t="shared" ca="1" si="13"/>
        <v>15.861277359055764</v>
      </c>
      <c r="U32" s="13">
        <f t="shared" ca="1" si="14"/>
        <v>16.514780873530313</v>
      </c>
      <c r="V32" s="11">
        <f t="shared" ca="1" si="15"/>
        <v>16.844395925201582</v>
      </c>
      <c r="W32" s="12">
        <f t="shared" ca="1" si="16"/>
        <v>18.861277359055762</v>
      </c>
      <c r="X32" s="13">
        <f t="shared" ca="1" si="17"/>
        <v>19.514780873530313</v>
      </c>
    </row>
    <row r="33" spans="1:24" x14ac:dyDescent="0.25">
      <c r="A33" t="s">
        <v>40</v>
      </c>
      <c r="B33" t="str">
        <f t="shared" si="4"/>
        <v>E</v>
      </c>
      <c r="C33">
        <v>1</v>
      </c>
      <c r="D33" s="9">
        <f t="shared" ca="1" si="5"/>
        <v>1.0397046231083813</v>
      </c>
      <c r="E33" s="7">
        <f t="shared" ca="1" si="6"/>
        <v>1.312247762892758</v>
      </c>
      <c r="F33" s="7">
        <f t="shared" ca="1" si="7"/>
        <v>1.3933471757608626</v>
      </c>
      <c r="G33" s="7">
        <f t="shared" ca="1" si="8"/>
        <v>3.5088157283378423</v>
      </c>
      <c r="H33" s="7">
        <f t="shared" ca="1" si="9"/>
        <v>4.0651146049596605</v>
      </c>
      <c r="I33" s="10">
        <f t="shared" ca="1" si="10"/>
        <v>4.2699998979963896</v>
      </c>
      <c r="J33" s="9">
        <f t="shared" ca="1" si="11"/>
        <v>3.4111044065235605</v>
      </c>
      <c r="K33" s="7">
        <f t="shared" ca="1" si="11"/>
        <v>4.305274812640282</v>
      </c>
      <c r="L33" s="7">
        <f t="shared" ca="1" si="11"/>
        <v>4.5713490018401002</v>
      </c>
      <c r="M33" s="7">
        <f t="shared" ca="1" si="11"/>
        <v>11.511862625780322</v>
      </c>
      <c r="N33" s="7">
        <f t="shared" ca="1" si="11"/>
        <v>13.336990173752167</v>
      </c>
      <c r="O33" s="7">
        <f t="shared" ca="1" si="11"/>
        <v>14.009186017048522</v>
      </c>
      <c r="P33" s="86">
        <f t="shared" ca="1" si="1"/>
        <v>11.511862625780322</v>
      </c>
      <c r="Q33" s="7">
        <f t="shared" ca="1" si="2"/>
        <v>13.336990173752167</v>
      </c>
      <c r="R33" s="10">
        <f t="shared" ca="1" si="3"/>
        <v>14.009186017048522</v>
      </c>
      <c r="S33" s="11">
        <f t="shared" ca="1" si="12"/>
        <v>13.511862625780322</v>
      </c>
      <c r="T33" s="12">
        <f t="shared" ca="1" si="13"/>
        <v>15.336990173752167</v>
      </c>
      <c r="U33" s="13">
        <f t="shared" ca="1" si="14"/>
        <v>16.009186017048521</v>
      </c>
      <c r="V33" s="11">
        <f t="shared" ca="1" si="15"/>
        <v>16.511862625780324</v>
      </c>
      <c r="W33" s="12">
        <f t="shared" ca="1" si="16"/>
        <v>18.336990173752167</v>
      </c>
      <c r="X33" s="13">
        <f t="shared" ca="1" si="17"/>
        <v>19.009186017048521</v>
      </c>
    </row>
    <row r="34" spans="1:24" x14ac:dyDescent="0.25">
      <c r="A34" t="s">
        <v>41</v>
      </c>
      <c r="B34" t="str">
        <f t="shared" si="4"/>
        <v>E</v>
      </c>
      <c r="C34">
        <v>1</v>
      </c>
      <c r="D34" s="9">
        <f t="shared" ca="1" si="5"/>
        <v>0.90975758885901081</v>
      </c>
      <c r="E34" s="7">
        <f t="shared" ca="1" si="6"/>
        <v>1.1342255461547595</v>
      </c>
      <c r="F34" s="7">
        <f t="shared" ca="1" si="7"/>
        <v>1.1944104306028553</v>
      </c>
      <c r="G34" s="7">
        <f t="shared" ca="1" si="8"/>
        <v>3.5319822966561856</v>
      </c>
      <c r="H34" s="7">
        <f t="shared" ca="1" si="9"/>
        <v>4.0831760732897386</v>
      </c>
      <c r="I34" s="10">
        <f t="shared" ca="1" si="10"/>
        <v>4.2829503015559309</v>
      </c>
      <c r="J34" s="9">
        <f t="shared" ca="1" si="11"/>
        <v>2.984768992319589</v>
      </c>
      <c r="K34" s="7">
        <f t="shared" ca="1" si="11"/>
        <v>3.7212124217675835</v>
      </c>
      <c r="L34" s="7">
        <f t="shared" ca="1" si="11"/>
        <v>3.9186693917416511</v>
      </c>
      <c r="M34" s="7">
        <f t="shared" ca="1" si="11"/>
        <v>11.58786842734969</v>
      </c>
      <c r="N34" s="7">
        <f t="shared" ca="1" si="11"/>
        <v>13.396246959612002</v>
      </c>
      <c r="O34" s="7">
        <f t="shared" ca="1" si="11"/>
        <v>14.051674217703185</v>
      </c>
      <c r="P34" s="86">
        <f t="shared" ca="1" si="1"/>
        <v>11.58786842734969</v>
      </c>
      <c r="Q34" s="7">
        <f t="shared" ca="1" si="2"/>
        <v>13.396246959612002</v>
      </c>
      <c r="R34" s="10">
        <f t="shared" ca="1" si="3"/>
        <v>14.051674217703185</v>
      </c>
      <c r="S34" s="11">
        <f t="shared" ca="1" si="12"/>
        <v>13.58786842734969</v>
      </c>
      <c r="T34" s="12">
        <f t="shared" ca="1" si="13"/>
        <v>15.396246959612002</v>
      </c>
      <c r="U34" s="13">
        <f t="shared" ca="1" si="14"/>
        <v>16.051674217703187</v>
      </c>
      <c r="V34" s="11">
        <f t="shared" ca="1" si="15"/>
        <v>16.58786842734969</v>
      </c>
      <c r="W34" s="12">
        <f t="shared" ca="1" si="16"/>
        <v>18.396246959612</v>
      </c>
      <c r="X34" s="13">
        <f t="shared" ca="1" si="17"/>
        <v>19.051674217703187</v>
      </c>
    </row>
    <row r="35" spans="1:24" x14ac:dyDescent="0.25">
      <c r="A35" t="s">
        <v>42</v>
      </c>
      <c r="B35" t="str">
        <f t="shared" si="4"/>
        <v>E</v>
      </c>
      <c r="C35">
        <v>1</v>
      </c>
      <c r="D35" s="9">
        <f t="shared" ca="1" si="5"/>
        <v>0.97247567759081588</v>
      </c>
      <c r="E35" s="7">
        <f t="shared" ca="1" si="6"/>
        <v>1.2528736461511714</v>
      </c>
      <c r="F35" s="7">
        <f t="shared" ca="1" si="7"/>
        <v>1.4092521714420938</v>
      </c>
      <c r="G35" s="7">
        <f t="shared" ca="1" si="8"/>
        <v>4.166799838162027</v>
      </c>
      <c r="H35" s="7">
        <f t="shared" ca="1" si="9"/>
        <v>4.7610612764984515</v>
      </c>
      <c r="I35" s="10">
        <f t="shared" ca="1" si="10"/>
        <v>4.9695683079092055</v>
      </c>
      <c r="J35" s="9">
        <f t="shared" ca="1" si="11"/>
        <v>3.1905369999698681</v>
      </c>
      <c r="K35" s="7">
        <f t="shared" ca="1" si="11"/>
        <v>4.1104778417033181</v>
      </c>
      <c r="L35" s="7">
        <f t="shared" ca="1" si="11"/>
        <v>4.6235307462010953</v>
      </c>
      <c r="M35" s="7">
        <f t="shared" ca="1" si="11"/>
        <v>13.670603143576203</v>
      </c>
      <c r="N35" s="7">
        <f t="shared" ca="1" si="11"/>
        <v>15.620279778538226</v>
      </c>
      <c r="O35" s="7">
        <f t="shared" ca="1" si="11"/>
        <v>16.304357965581382</v>
      </c>
      <c r="P35" s="86">
        <f t="shared" ca="1" si="1"/>
        <v>13.670603143576203</v>
      </c>
      <c r="Q35" s="7">
        <f t="shared" ca="1" si="2"/>
        <v>15.620279778538226</v>
      </c>
      <c r="R35" s="10">
        <f t="shared" ca="1" si="3"/>
        <v>16.304357965581382</v>
      </c>
      <c r="S35" s="11">
        <f t="shared" ca="1" si="12"/>
        <v>15.670603143576203</v>
      </c>
      <c r="T35" s="12">
        <f t="shared" ca="1" si="13"/>
        <v>17.620279778538226</v>
      </c>
      <c r="U35" s="13">
        <f t="shared" ca="1" si="14"/>
        <v>18.304357965581382</v>
      </c>
      <c r="V35" s="11">
        <f t="shared" ca="1" si="15"/>
        <v>18.670603143576201</v>
      </c>
      <c r="W35" s="12">
        <f t="shared" ca="1" si="16"/>
        <v>20.620279778538226</v>
      </c>
      <c r="X35" s="13">
        <f t="shared" ca="1" si="17"/>
        <v>21.304357965581382</v>
      </c>
    </row>
    <row r="36" spans="1:24" x14ac:dyDescent="0.25">
      <c r="A36" t="s">
        <v>43</v>
      </c>
      <c r="B36" t="str">
        <f t="shared" si="4"/>
        <v>E</v>
      </c>
      <c r="C36">
        <v>1</v>
      </c>
      <c r="D36" s="9">
        <f t="shared" ca="1" si="5"/>
        <v>1.0577428920347571</v>
      </c>
      <c r="E36" s="7">
        <f t="shared" ca="1" si="6"/>
        <v>1.3463488838667694</v>
      </c>
      <c r="F36" s="7">
        <f t="shared" ca="1" si="7"/>
        <v>1.4173931744129571</v>
      </c>
      <c r="G36" s="7">
        <f t="shared" ca="1" si="8"/>
        <v>3.520719444592137</v>
      </c>
      <c r="H36" s="7">
        <f t="shared" ca="1" si="9"/>
        <v>4.0939973872165183</v>
      </c>
      <c r="I36" s="10">
        <f t="shared" ca="1" si="10"/>
        <v>4.2971709151751716</v>
      </c>
      <c r="J36" s="9">
        <f t="shared" ca="1" si="11"/>
        <v>3.4702850788541899</v>
      </c>
      <c r="K36" s="7">
        <f t="shared" ca="1" si="11"/>
        <v>4.4171551307964876</v>
      </c>
      <c r="L36" s="7">
        <f t="shared" ca="1" si="11"/>
        <v>4.6502400735333236</v>
      </c>
      <c r="M36" s="7">
        <f t="shared" ca="1" si="11"/>
        <v>11.550916812966328</v>
      </c>
      <c r="N36" s="7">
        <f t="shared" ca="1" si="11"/>
        <v>13.431749958059443</v>
      </c>
      <c r="O36" s="7">
        <f t="shared" ca="1" si="11"/>
        <v>14.098329774196756</v>
      </c>
      <c r="P36" s="86">
        <f t="shared" ca="1" si="1"/>
        <v>11.550916812966328</v>
      </c>
      <c r="Q36" s="7">
        <f t="shared" ca="1" si="2"/>
        <v>13.431749958059443</v>
      </c>
      <c r="R36" s="10">
        <f t="shared" ca="1" si="3"/>
        <v>14.098329774196756</v>
      </c>
      <c r="S36" s="11">
        <f t="shared" ca="1" si="12"/>
        <v>13.550916812966328</v>
      </c>
      <c r="T36" s="12">
        <f t="shared" ca="1" si="13"/>
        <v>15.431749958059443</v>
      </c>
      <c r="U36" s="13">
        <f t="shared" ca="1" si="14"/>
        <v>16.098329774196756</v>
      </c>
      <c r="V36" s="11">
        <f t="shared" ca="1" si="15"/>
        <v>16.550916812966328</v>
      </c>
      <c r="W36" s="12">
        <f t="shared" ca="1" si="16"/>
        <v>18.431749958059441</v>
      </c>
      <c r="X36" s="13">
        <f t="shared" ca="1" si="17"/>
        <v>19.098329774196756</v>
      </c>
    </row>
    <row r="37" spans="1:24" x14ac:dyDescent="0.25">
      <c r="A37" t="s">
        <v>44</v>
      </c>
      <c r="B37" t="str">
        <f t="shared" si="4"/>
        <v>E</v>
      </c>
      <c r="C37">
        <v>1</v>
      </c>
      <c r="D37" s="9">
        <f t="shared" ca="1" si="5"/>
        <v>0.74526727947364635</v>
      </c>
      <c r="E37" s="7">
        <f t="shared" ca="1" si="6"/>
        <v>0.85897815362240226</v>
      </c>
      <c r="F37" s="7">
        <f t="shared" ca="1" si="7"/>
        <v>0.87871484627976493</v>
      </c>
      <c r="G37" s="7">
        <f t="shared" ca="1" si="8"/>
        <v>3.6314051192167227</v>
      </c>
      <c r="H37" s="7">
        <f t="shared" ca="1" si="9"/>
        <v>4.171118032257537</v>
      </c>
      <c r="I37" s="10">
        <f t="shared" ca="1" si="10"/>
        <v>4.3803184331130485</v>
      </c>
      <c r="J37" s="9">
        <f t="shared" ca="1" si="11"/>
        <v>2.4451026229450337</v>
      </c>
      <c r="K37" s="7">
        <f t="shared" ca="1" si="11"/>
        <v>2.8181697953490885</v>
      </c>
      <c r="L37" s="7">
        <f t="shared" ca="1" si="11"/>
        <v>2.8829227240149766</v>
      </c>
      <c r="M37" s="7">
        <f t="shared" ca="1" si="11"/>
        <v>11.914058790081111</v>
      </c>
      <c r="N37" s="7">
        <f t="shared" ca="1" si="11"/>
        <v>13.684770447039163</v>
      </c>
      <c r="O37" s="7">
        <f t="shared" ca="1" si="11"/>
        <v>14.371123468218663</v>
      </c>
      <c r="P37" s="86">
        <f t="shared" ca="1" si="1"/>
        <v>11.914058790081111</v>
      </c>
      <c r="Q37" s="7">
        <f t="shared" ca="1" si="2"/>
        <v>13.684770447039163</v>
      </c>
      <c r="R37" s="10">
        <f t="shared" ca="1" si="3"/>
        <v>14.371123468218663</v>
      </c>
      <c r="S37" s="11">
        <f t="shared" ca="1" si="12"/>
        <v>13.914058790081111</v>
      </c>
      <c r="T37" s="12">
        <f t="shared" ca="1" si="13"/>
        <v>15.684770447039163</v>
      </c>
      <c r="U37" s="13">
        <f t="shared" ca="1" si="14"/>
        <v>16.371123468218663</v>
      </c>
      <c r="V37" s="11">
        <f t="shared" ca="1" si="15"/>
        <v>16.914058790081111</v>
      </c>
      <c r="W37" s="12">
        <f t="shared" ca="1" si="16"/>
        <v>18.684770447039163</v>
      </c>
      <c r="X37" s="13">
        <f t="shared" ca="1" si="17"/>
        <v>19.371123468218663</v>
      </c>
    </row>
    <row r="38" spans="1:24" x14ac:dyDescent="0.25">
      <c r="A38" t="s">
        <v>45</v>
      </c>
      <c r="B38" t="str">
        <f t="shared" si="4"/>
        <v>E</v>
      </c>
      <c r="C38">
        <v>1</v>
      </c>
      <c r="D38" s="9">
        <f t="shared" ca="1" si="5"/>
        <v>0.69371849868020063</v>
      </c>
      <c r="E38" s="7">
        <f t="shared" ca="1" si="6"/>
        <v>0.8277087914988972</v>
      </c>
      <c r="F38" s="7">
        <f t="shared" ca="1" si="7"/>
        <v>0.85654849601667793</v>
      </c>
      <c r="G38" s="7">
        <f t="shared" ca="1" si="8"/>
        <v>3.1756306012803108</v>
      </c>
      <c r="H38" s="7">
        <f t="shared" ca="1" si="9"/>
        <v>3.7219405676405817</v>
      </c>
      <c r="I38" s="10">
        <f t="shared" ca="1" si="10"/>
        <v>3.8878782758016013</v>
      </c>
      <c r="J38" s="9">
        <f t="shared" ca="1" si="11"/>
        <v>2.2759793263786108</v>
      </c>
      <c r="K38" s="7">
        <f t="shared" ca="1" si="11"/>
        <v>2.7155800246026809</v>
      </c>
      <c r="L38" s="7">
        <f t="shared" ca="1" si="11"/>
        <v>2.810198477745006</v>
      </c>
      <c r="M38" s="7">
        <f t="shared" ca="1" si="11"/>
        <v>10.418735568504957</v>
      </c>
      <c r="N38" s="7">
        <f t="shared" ca="1" si="11"/>
        <v>12.21109110118301</v>
      </c>
      <c r="O38" s="7">
        <f t="shared" ca="1" si="11"/>
        <v>12.755506154204728</v>
      </c>
      <c r="P38" s="86">
        <f t="shared" ca="1" si="1"/>
        <v>10.418735568504957</v>
      </c>
      <c r="Q38" s="7">
        <f t="shared" ca="1" si="2"/>
        <v>12.21109110118301</v>
      </c>
      <c r="R38" s="10">
        <f t="shared" ca="1" si="3"/>
        <v>12.755506154204728</v>
      </c>
      <c r="S38" s="11">
        <f t="shared" ca="1" si="12"/>
        <v>12.418735568504957</v>
      </c>
      <c r="T38" s="12">
        <f t="shared" ca="1" si="13"/>
        <v>14.21109110118301</v>
      </c>
      <c r="U38" s="13">
        <f t="shared" ca="1" si="14"/>
        <v>14.755506154204728</v>
      </c>
      <c r="V38" s="11">
        <f t="shared" ca="1" si="15"/>
        <v>15.418735568504957</v>
      </c>
      <c r="W38" s="12">
        <f t="shared" ca="1" si="16"/>
        <v>17.211091101183008</v>
      </c>
      <c r="X38" s="13">
        <f t="shared" ca="1" si="17"/>
        <v>17.755506154204728</v>
      </c>
    </row>
    <row r="39" spans="1:24" x14ac:dyDescent="0.25">
      <c r="A39" t="s">
        <v>46</v>
      </c>
      <c r="B39" t="str">
        <f t="shared" si="4"/>
        <v>E</v>
      </c>
      <c r="C39">
        <v>1</v>
      </c>
      <c r="D39" s="9">
        <f t="shared" ca="1" si="5"/>
        <v>0.4061720640366609</v>
      </c>
      <c r="E39" s="7">
        <f t="shared" ca="1" si="6"/>
        <v>0.54829293811813462</v>
      </c>
      <c r="F39" s="7">
        <f t="shared" ca="1" si="7"/>
        <v>0.5916734516465717</v>
      </c>
      <c r="G39" s="7">
        <f t="shared" ca="1" si="8"/>
        <v>3.2453697434772559</v>
      </c>
      <c r="H39" s="7">
        <f t="shared" ca="1" si="9"/>
        <v>3.7923220177623924</v>
      </c>
      <c r="I39" s="10">
        <f t="shared" ca="1" si="10"/>
        <v>3.9668711699201733</v>
      </c>
      <c r="J39" s="9">
        <f t="shared" ca="1" si="11"/>
        <v>1.3325855119313021</v>
      </c>
      <c r="K39" s="7">
        <f t="shared" ca="1" si="11"/>
        <v>1.7988613455319376</v>
      </c>
      <c r="L39" s="7">
        <f t="shared" ca="1" si="11"/>
        <v>1.9411858649821905</v>
      </c>
      <c r="M39" s="7">
        <f t="shared" ca="1" si="11"/>
        <v>10.647538528468687</v>
      </c>
      <c r="N39" s="7">
        <f t="shared" ca="1" si="11"/>
        <v>12.442001370611523</v>
      </c>
      <c r="O39" s="7">
        <f t="shared" ca="1" si="11"/>
        <v>13.014669192651487</v>
      </c>
      <c r="P39" s="86">
        <f t="shared" ca="1" si="1"/>
        <v>10.647538528468687</v>
      </c>
      <c r="Q39" s="7">
        <f t="shared" ca="1" si="2"/>
        <v>12.442001370611523</v>
      </c>
      <c r="R39" s="10">
        <f t="shared" ca="1" si="3"/>
        <v>13.014669192651487</v>
      </c>
      <c r="S39" s="11">
        <f t="shared" ca="1" si="12"/>
        <v>12.647538528468687</v>
      </c>
      <c r="T39" s="12">
        <f t="shared" ca="1" si="13"/>
        <v>14.442001370611523</v>
      </c>
      <c r="U39" s="13">
        <f t="shared" ca="1" si="14"/>
        <v>15.014669192651487</v>
      </c>
      <c r="V39" s="11">
        <f t="shared" ca="1" si="15"/>
        <v>15.647538528468687</v>
      </c>
      <c r="W39" s="12">
        <f t="shared" ca="1" si="16"/>
        <v>17.442001370611521</v>
      </c>
      <c r="X39" s="13">
        <f t="shared" ca="1" si="17"/>
        <v>18.014669192651489</v>
      </c>
    </row>
    <row r="40" spans="1:24" x14ac:dyDescent="0.25">
      <c r="A40" t="s">
        <v>47</v>
      </c>
      <c r="B40" t="str">
        <f t="shared" si="4"/>
        <v>E</v>
      </c>
      <c r="C40">
        <v>1</v>
      </c>
      <c r="D40" s="9">
        <f t="shared" ca="1" si="5"/>
        <v>0.35159172452283932</v>
      </c>
      <c r="E40" s="7">
        <f t="shared" ca="1" si="6"/>
        <v>0.48932586825526142</v>
      </c>
      <c r="F40" s="7">
        <f t="shared" ca="1" si="7"/>
        <v>0.53707045107688156</v>
      </c>
      <c r="G40" s="7">
        <f t="shared" ca="1" si="8"/>
        <v>3.3267806474802257</v>
      </c>
      <c r="H40" s="7">
        <f t="shared" ca="1" si="9"/>
        <v>3.875204231581713</v>
      </c>
      <c r="I40" s="10">
        <f t="shared" ca="1" si="10"/>
        <v>4.0625395402928213</v>
      </c>
      <c r="J40" s="9">
        <f t="shared" ca="1" si="11"/>
        <v>1.153516156570995</v>
      </c>
      <c r="K40" s="7">
        <f t="shared" ca="1" si="11"/>
        <v>1.6053998302337973</v>
      </c>
      <c r="L40" s="7">
        <f t="shared" ca="1" si="11"/>
        <v>1.7620421623257267</v>
      </c>
      <c r="M40" s="7">
        <f t="shared" ca="1" si="11"/>
        <v>10.914634670210713</v>
      </c>
      <c r="N40" s="7">
        <f t="shared" ca="1" si="11"/>
        <v>12.713924644296958</v>
      </c>
      <c r="O40" s="7">
        <f t="shared" ca="1" si="11"/>
        <v>13.328541798860961</v>
      </c>
      <c r="P40" s="86">
        <f t="shared" ca="1" si="1"/>
        <v>10.914634670210713</v>
      </c>
      <c r="Q40" s="7">
        <f t="shared" ca="1" si="2"/>
        <v>12.713924644296958</v>
      </c>
      <c r="R40" s="10">
        <f t="shared" ca="1" si="3"/>
        <v>13.328541798860961</v>
      </c>
      <c r="S40" s="11">
        <f t="shared" ca="1" si="12"/>
        <v>12.914634670210713</v>
      </c>
      <c r="T40" s="12">
        <f t="shared" ca="1" si="13"/>
        <v>14.713924644296958</v>
      </c>
      <c r="U40" s="13">
        <f t="shared" ca="1" si="14"/>
        <v>15.328541798860961</v>
      </c>
      <c r="V40" s="11">
        <f t="shared" ca="1" si="15"/>
        <v>15.914634670210713</v>
      </c>
      <c r="W40" s="12">
        <f t="shared" ca="1" si="16"/>
        <v>17.713924644296959</v>
      </c>
      <c r="X40" s="13">
        <f t="shared" ca="1" si="17"/>
        <v>18.328541798860961</v>
      </c>
    </row>
    <row r="41" spans="1:24" x14ac:dyDescent="0.25">
      <c r="A41" t="s">
        <v>48</v>
      </c>
      <c r="B41" t="str">
        <f t="shared" si="4"/>
        <v>E</v>
      </c>
      <c r="C41">
        <v>1</v>
      </c>
      <c r="D41" s="9">
        <f t="shared" ca="1" si="5"/>
        <v>0.30839026483094062</v>
      </c>
      <c r="E41" s="7">
        <f t="shared" ca="1" si="6"/>
        <v>0.43120221041671086</v>
      </c>
      <c r="F41" s="7">
        <f t="shared" ca="1" si="7"/>
        <v>0.48150732642164201</v>
      </c>
      <c r="G41" s="7">
        <f t="shared" ca="1" si="8"/>
        <v>3.1900559914220734</v>
      </c>
      <c r="H41" s="7">
        <f t="shared" ca="1" si="9"/>
        <v>3.7652608705967063</v>
      </c>
      <c r="I41" s="10">
        <f t="shared" ca="1" si="10"/>
        <v>3.9402007307630749</v>
      </c>
      <c r="J41" s="9">
        <f t="shared" ca="1" si="11"/>
        <v>1.0117790840910126</v>
      </c>
      <c r="K41" s="7">
        <f t="shared" ca="1" si="11"/>
        <v>1.4147054147529883</v>
      </c>
      <c r="L41" s="7">
        <f t="shared" ca="1" si="11"/>
        <v>1.5797484462652296</v>
      </c>
      <c r="M41" s="7">
        <f t="shared" ca="1" si="11"/>
        <v>10.46606296398318</v>
      </c>
      <c r="N41" s="7">
        <f t="shared" ca="1" si="11"/>
        <v>12.353218079385519</v>
      </c>
      <c r="O41" s="7">
        <f t="shared" ca="1" si="11"/>
        <v>12.927167751847358</v>
      </c>
      <c r="P41" s="86">
        <f t="shared" ref="P41:P72" ca="1" si="18">IF(B41="W",M41+0.5,M41)</f>
        <v>10.46606296398318</v>
      </c>
      <c r="Q41" s="7">
        <f t="shared" ref="Q41:Q72" ca="1" si="19">IF(B41="W",N41+0.5,N41)</f>
        <v>12.353218079385519</v>
      </c>
      <c r="R41" s="10">
        <f t="shared" ref="R41:R72" ca="1" si="20">IF(B41="W",O41+0.5,O41)</f>
        <v>12.927167751847358</v>
      </c>
      <c r="S41" s="11">
        <f t="shared" ca="1" si="12"/>
        <v>12.46606296398318</v>
      </c>
      <c r="T41" s="12">
        <f t="shared" ca="1" si="13"/>
        <v>14.353218079385519</v>
      </c>
      <c r="U41" s="13">
        <f t="shared" ca="1" si="14"/>
        <v>14.927167751847358</v>
      </c>
      <c r="V41" s="11">
        <f t="shared" ca="1" si="15"/>
        <v>15.46606296398318</v>
      </c>
      <c r="W41" s="12">
        <f t="shared" ca="1" si="16"/>
        <v>17.35321807938552</v>
      </c>
      <c r="X41" s="13">
        <f t="shared" ca="1" si="17"/>
        <v>17.927167751847357</v>
      </c>
    </row>
    <row r="42" spans="1:24" x14ac:dyDescent="0.25">
      <c r="A42" t="s">
        <v>49</v>
      </c>
      <c r="B42" t="str">
        <f t="shared" si="4"/>
        <v>E</v>
      </c>
      <c r="C42">
        <v>1</v>
      </c>
      <c r="D42" s="9">
        <f t="shared" ca="1" si="5"/>
        <v>0.2743089065096519</v>
      </c>
      <c r="E42" s="7">
        <f t="shared" ca="1" si="6"/>
        <v>0.37726063888990036</v>
      </c>
      <c r="F42" s="7">
        <f t="shared" ca="1" si="7"/>
        <v>0.42785453922925964</v>
      </c>
      <c r="G42" s="7">
        <f t="shared" ca="1" si="8"/>
        <v>3.1694274574188697</v>
      </c>
      <c r="H42" s="7">
        <f t="shared" ca="1" si="9"/>
        <v>3.7336193816531993</v>
      </c>
      <c r="I42" s="10">
        <f t="shared" ca="1" si="10"/>
        <v>3.9093840473467161</v>
      </c>
      <c r="J42" s="9">
        <f t="shared" ca="1" si="11"/>
        <v>0.89996360403429099</v>
      </c>
      <c r="K42" s="7">
        <f t="shared" ca="1" si="11"/>
        <v>1.2377317548881244</v>
      </c>
      <c r="L42" s="7">
        <f t="shared" ca="1" si="11"/>
        <v>1.4037222415658124</v>
      </c>
      <c r="M42" s="7">
        <f t="shared" ca="1" si="11"/>
        <v>10.398384046649834</v>
      </c>
      <c r="N42" s="7">
        <f t="shared" ca="1" si="11"/>
        <v>12.249407420122044</v>
      </c>
      <c r="O42" s="7">
        <f t="shared" ca="1" si="11"/>
        <v>12.826063147462978</v>
      </c>
      <c r="P42" s="86">
        <f t="shared" ca="1" si="18"/>
        <v>10.398384046649834</v>
      </c>
      <c r="Q42" s="7">
        <f t="shared" ca="1" si="19"/>
        <v>12.249407420122044</v>
      </c>
      <c r="R42" s="10">
        <f t="shared" ca="1" si="20"/>
        <v>12.826063147462978</v>
      </c>
      <c r="S42" s="11">
        <f t="shared" ca="1" si="12"/>
        <v>12.398384046649834</v>
      </c>
      <c r="T42" s="12">
        <f t="shared" ca="1" si="13"/>
        <v>14.249407420122044</v>
      </c>
      <c r="U42" s="13">
        <f t="shared" ca="1" si="14"/>
        <v>14.826063147462978</v>
      </c>
      <c r="V42" s="11">
        <f t="shared" ca="1" si="15"/>
        <v>15.398384046649834</v>
      </c>
      <c r="W42" s="12">
        <f t="shared" ca="1" si="16"/>
        <v>17.249407420122044</v>
      </c>
      <c r="X42" s="13">
        <f t="shared" ca="1" si="17"/>
        <v>17.826063147462978</v>
      </c>
    </row>
    <row r="43" spans="1:24" x14ac:dyDescent="0.25">
      <c r="A43" t="s">
        <v>50</v>
      </c>
      <c r="B43" t="str">
        <f t="shared" si="4"/>
        <v>E</v>
      </c>
      <c r="C43">
        <v>1</v>
      </c>
      <c r="D43" s="9">
        <f t="shared" ca="1" si="5"/>
        <v>0.25032353603257218</v>
      </c>
      <c r="E43" s="7">
        <f t="shared" ca="1" si="6"/>
        <v>0.3560885128216581</v>
      </c>
      <c r="F43" s="7">
        <f t="shared" ca="1" si="7"/>
        <v>0.37964475572783862</v>
      </c>
      <c r="G43" s="7">
        <f t="shared" ca="1" si="8"/>
        <v>3.1655149010933434</v>
      </c>
      <c r="H43" s="7">
        <f t="shared" ca="1" si="9"/>
        <v>3.7248908655719548</v>
      </c>
      <c r="I43" s="10">
        <f t="shared" ca="1" si="10"/>
        <v>3.8952844885654221</v>
      </c>
      <c r="J43" s="9">
        <f t="shared" ca="1" si="11"/>
        <v>0.82127144367641791</v>
      </c>
      <c r="K43" s="7">
        <f t="shared" ca="1" si="11"/>
        <v>1.1682693990211879</v>
      </c>
      <c r="L43" s="7">
        <f t="shared" ca="1" si="11"/>
        <v>1.2455536605244049</v>
      </c>
      <c r="M43" s="7">
        <f t="shared" ca="1" si="11"/>
        <v>10.385547575765562</v>
      </c>
      <c r="N43" s="7">
        <f t="shared" ca="1" si="11"/>
        <v>12.220770556338433</v>
      </c>
      <c r="O43" s="7">
        <f t="shared" ca="1" si="11"/>
        <v>12.779804752511227</v>
      </c>
      <c r="P43" s="86">
        <f t="shared" ca="1" si="18"/>
        <v>10.385547575765562</v>
      </c>
      <c r="Q43" s="7">
        <f t="shared" ca="1" si="19"/>
        <v>12.220770556338433</v>
      </c>
      <c r="R43" s="10">
        <f t="shared" ca="1" si="20"/>
        <v>12.779804752511227</v>
      </c>
      <c r="S43" s="11">
        <f t="shared" ca="1" si="12"/>
        <v>12.385547575765562</v>
      </c>
      <c r="T43" s="12">
        <f t="shared" ca="1" si="13"/>
        <v>14.220770556338433</v>
      </c>
      <c r="U43" s="13">
        <f t="shared" ca="1" si="14"/>
        <v>14.779804752511227</v>
      </c>
      <c r="V43" s="11">
        <f t="shared" ca="1" si="15"/>
        <v>15.385547575765562</v>
      </c>
      <c r="W43" s="12">
        <f t="shared" ca="1" si="16"/>
        <v>17.220770556338433</v>
      </c>
      <c r="X43" s="13">
        <f t="shared" ca="1" si="17"/>
        <v>17.779804752511225</v>
      </c>
    </row>
    <row r="44" spans="1:24" x14ac:dyDescent="0.25">
      <c r="A44" t="s">
        <v>51</v>
      </c>
      <c r="B44" t="str">
        <f t="shared" si="4"/>
        <v>E</v>
      </c>
      <c r="C44">
        <v>1</v>
      </c>
      <c r="D44" s="9">
        <f t="shared" ca="1" si="5"/>
        <v>0.26167454195767231</v>
      </c>
      <c r="E44" s="7">
        <f t="shared" ca="1" si="6"/>
        <v>0.40917337041275859</v>
      </c>
      <c r="F44" s="7">
        <f t="shared" ca="1" si="7"/>
        <v>0.44681001595783298</v>
      </c>
      <c r="G44" s="7">
        <f t="shared" ca="1" si="8"/>
        <v>3.4828759786786581</v>
      </c>
      <c r="H44" s="7">
        <f t="shared" ca="1" si="9"/>
        <v>4.1448296387141301</v>
      </c>
      <c r="I44" s="10">
        <f t="shared" ca="1" si="10"/>
        <v>4.4007814269556969</v>
      </c>
      <c r="J44" s="9">
        <f t="shared" ca="1" si="11"/>
        <v>0.85851227676401676</v>
      </c>
      <c r="K44" s="7">
        <f t="shared" ca="1" si="11"/>
        <v>1.3424323176271606</v>
      </c>
      <c r="L44" s="7">
        <f t="shared" ca="1" si="11"/>
        <v>1.4659121258459087</v>
      </c>
      <c r="M44" s="7">
        <f t="shared" ca="1" si="11"/>
        <v>11.426758460231817</v>
      </c>
      <c r="N44" s="7">
        <f t="shared" ca="1" si="11"/>
        <v>13.598522436726148</v>
      </c>
      <c r="O44" s="7">
        <f t="shared" ca="1" si="11"/>
        <v>14.438259274789031</v>
      </c>
      <c r="P44" s="86">
        <f t="shared" ca="1" si="18"/>
        <v>11.426758460231817</v>
      </c>
      <c r="Q44" s="7">
        <f t="shared" ca="1" si="19"/>
        <v>13.598522436726148</v>
      </c>
      <c r="R44" s="10">
        <f t="shared" ca="1" si="20"/>
        <v>14.438259274789031</v>
      </c>
      <c r="S44" s="11">
        <f t="shared" ca="1" si="12"/>
        <v>13.426758460231817</v>
      </c>
      <c r="T44" s="12">
        <f t="shared" ca="1" si="13"/>
        <v>15.598522436726148</v>
      </c>
      <c r="U44" s="13">
        <f t="shared" ca="1" si="14"/>
        <v>16.438259274789033</v>
      </c>
      <c r="V44" s="11">
        <f t="shared" ca="1" si="15"/>
        <v>16.426758460231817</v>
      </c>
      <c r="W44" s="12">
        <f t="shared" ca="1" si="16"/>
        <v>18.598522436726149</v>
      </c>
      <c r="X44" s="13">
        <f t="shared" ca="1" si="17"/>
        <v>19.438259274789033</v>
      </c>
    </row>
    <row r="45" spans="1:24" x14ac:dyDescent="0.25">
      <c r="A45" t="s">
        <v>52</v>
      </c>
      <c r="B45" t="str">
        <f t="shared" si="4"/>
        <v>E</v>
      </c>
      <c r="C45">
        <v>1</v>
      </c>
      <c r="D45" s="9">
        <f t="shared" ca="1" si="5"/>
        <v>0.75747912600585243</v>
      </c>
      <c r="E45" s="7">
        <f t="shared" ca="1" si="6"/>
        <v>1.0093796343301364</v>
      </c>
      <c r="F45" s="7">
        <f t="shared" ca="1" si="7"/>
        <v>1.1067843441241239</v>
      </c>
      <c r="G45" s="7">
        <f t="shared" ca="1" si="8"/>
        <v>3.2241228969439355</v>
      </c>
      <c r="H45" s="7">
        <f t="shared" ca="1" si="9"/>
        <v>3.7546842607789976</v>
      </c>
      <c r="I45" s="10">
        <f t="shared" ca="1" si="10"/>
        <v>3.9631110175373903</v>
      </c>
      <c r="J45" s="9">
        <f t="shared" ca="1" si="11"/>
        <v>2.4851677362396734</v>
      </c>
      <c r="K45" s="7">
        <f t="shared" ca="1" si="11"/>
        <v>3.3116129735240696</v>
      </c>
      <c r="L45" s="7">
        <f t="shared" ca="1" si="11"/>
        <v>3.631182231378359</v>
      </c>
      <c r="M45" s="7">
        <f t="shared" ca="1" si="11"/>
        <v>10.577831026718949</v>
      </c>
      <c r="N45" s="7">
        <f t="shared" ca="1" si="11"/>
        <v>12.318517915941593</v>
      </c>
      <c r="O45" s="7">
        <f t="shared" ca="1" si="11"/>
        <v>13.002332734702723</v>
      </c>
      <c r="P45" s="86">
        <f t="shared" ca="1" si="18"/>
        <v>10.577831026718949</v>
      </c>
      <c r="Q45" s="7">
        <f t="shared" ca="1" si="19"/>
        <v>12.318517915941593</v>
      </c>
      <c r="R45" s="10">
        <f t="shared" ca="1" si="20"/>
        <v>13.002332734702723</v>
      </c>
      <c r="S45" s="11">
        <f t="shared" ca="1" si="12"/>
        <v>12.577831026718949</v>
      </c>
      <c r="T45" s="12">
        <f t="shared" ca="1" si="13"/>
        <v>14.318517915941593</v>
      </c>
      <c r="U45" s="13">
        <f t="shared" ca="1" si="14"/>
        <v>15.002332734702723</v>
      </c>
      <c r="V45" s="11">
        <f t="shared" ca="1" si="15"/>
        <v>15.577831026718949</v>
      </c>
      <c r="W45" s="12">
        <f t="shared" ca="1" si="16"/>
        <v>17.318517915941591</v>
      </c>
      <c r="X45" s="13">
        <f t="shared" ca="1" si="17"/>
        <v>18.002332734702723</v>
      </c>
    </row>
    <row r="46" spans="1:24" x14ac:dyDescent="0.25">
      <c r="A46" t="s">
        <v>53</v>
      </c>
      <c r="B46" t="str">
        <f t="shared" si="4"/>
        <v>E</v>
      </c>
      <c r="C46">
        <v>1</v>
      </c>
      <c r="D46" s="9">
        <f t="shared" ca="1" si="5"/>
        <v>0.92107735697384951</v>
      </c>
      <c r="E46" s="7">
        <f t="shared" ca="1" si="6"/>
        <v>1.2087423354220035</v>
      </c>
      <c r="F46" s="7">
        <f t="shared" ca="1" si="7"/>
        <v>1.2825156543978928</v>
      </c>
      <c r="G46" s="7">
        <f t="shared" ca="1" si="8"/>
        <v>3.1989742661393108</v>
      </c>
      <c r="H46" s="7">
        <f t="shared" ca="1" si="9"/>
        <v>3.7604995084824826</v>
      </c>
      <c r="I46" s="10">
        <f t="shared" ca="1" si="10"/>
        <v>3.9309628046876912</v>
      </c>
      <c r="J46" s="9">
        <f t="shared" ca="1" si="11"/>
        <v>3.0219073391530493</v>
      </c>
      <c r="K46" s="7">
        <f t="shared" ca="1" si="11"/>
        <v>3.9656900768438432</v>
      </c>
      <c r="L46" s="7">
        <f t="shared" ca="1" si="11"/>
        <v>4.2077285249274698</v>
      </c>
      <c r="M46" s="7">
        <f t="shared" ca="1" si="11"/>
        <v>10.495322395470179</v>
      </c>
      <c r="N46" s="7">
        <f t="shared" ca="1" si="11"/>
        <v>12.33759681260657</v>
      </c>
      <c r="O46" s="7">
        <f t="shared" ca="1" si="11"/>
        <v>12.896859595432057</v>
      </c>
      <c r="P46" s="86">
        <f t="shared" ca="1" si="18"/>
        <v>10.495322395470179</v>
      </c>
      <c r="Q46" s="7">
        <f t="shared" ca="1" si="19"/>
        <v>12.33759681260657</v>
      </c>
      <c r="R46" s="10">
        <f t="shared" ca="1" si="20"/>
        <v>12.896859595432057</v>
      </c>
      <c r="S46" s="11">
        <f t="shared" ca="1" si="12"/>
        <v>12.495322395470179</v>
      </c>
      <c r="T46" s="12">
        <f t="shared" ca="1" si="13"/>
        <v>14.33759681260657</v>
      </c>
      <c r="U46" s="13">
        <f t="shared" ca="1" si="14"/>
        <v>14.896859595432057</v>
      </c>
      <c r="V46" s="11">
        <f t="shared" ca="1" si="15"/>
        <v>15.495322395470179</v>
      </c>
      <c r="W46" s="12">
        <f t="shared" ca="1" si="16"/>
        <v>17.33759681260657</v>
      </c>
      <c r="X46" s="13">
        <f t="shared" ca="1" si="17"/>
        <v>17.896859595432055</v>
      </c>
    </row>
    <row r="47" spans="1:24" x14ac:dyDescent="0.25">
      <c r="A47" t="s">
        <v>54</v>
      </c>
      <c r="B47" t="str">
        <f t="shared" si="4"/>
        <v>E</v>
      </c>
      <c r="C47">
        <v>1</v>
      </c>
      <c r="D47" s="9">
        <f t="shared" ca="1" si="5"/>
        <v>0.86789364845582928</v>
      </c>
      <c r="E47" s="7">
        <f t="shared" ca="1" si="6"/>
        <v>1.1733973613717565</v>
      </c>
      <c r="F47" s="7">
        <f t="shared" ca="1" si="7"/>
        <v>1.2803874700179076</v>
      </c>
      <c r="G47" s="7">
        <f t="shared" ca="1" si="8"/>
        <v>3.4272585065545109</v>
      </c>
      <c r="H47" s="7">
        <f t="shared" ca="1" si="9"/>
        <v>3.9810347052780366</v>
      </c>
      <c r="I47" s="10">
        <f t="shared" ca="1" si="10"/>
        <v>4.1818679806768975</v>
      </c>
      <c r="J47" s="9">
        <f t="shared" ca="1" si="11"/>
        <v>2.8474201064823794</v>
      </c>
      <c r="K47" s="7">
        <f t="shared" ca="1" si="11"/>
        <v>3.8497288758915893</v>
      </c>
      <c r="L47" s="7">
        <f t="shared" ca="1" si="11"/>
        <v>4.2007462927096704</v>
      </c>
      <c r="M47" s="7">
        <f t="shared" ca="1" si="11"/>
        <v>11.244286438827135</v>
      </c>
      <c r="N47" s="7">
        <f t="shared" ca="1" si="11"/>
        <v>13.061137484507993</v>
      </c>
      <c r="O47" s="7">
        <f t="shared" ca="1" si="11"/>
        <v>13.720039306682734</v>
      </c>
      <c r="P47" s="86">
        <f t="shared" ca="1" si="18"/>
        <v>11.244286438827135</v>
      </c>
      <c r="Q47" s="7">
        <f t="shared" ca="1" si="19"/>
        <v>13.061137484507993</v>
      </c>
      <c r="R47" s="10">
        <f t="shared" ca="1" si="20"/>
        <v>13.720039306682734</v>
      </c>
      <c r="S47" s="11">
        <f t="shared" ca="1" si="12"/>
        <v>13.244286438827135</v>
      </c>
      <c r="T47" s="12">
        <f t="shared" ca="1" si="13"/>
        <v>15.061137484507993</v>
      </c>
      <c r="U47" s="13">
        <f t="shared" ca="1" si="14"/>
        <v>15.720039306682734</v>
      </c>
      <c r="V47" s="11">
        <f t="shared" ca="1" si="15"/>
        <v>16.244286438827135</v>
      </c>
      <c r="W47" s="12">
        <f t="shared" ca="1" si="16"/>
        <v>18.061137484507995</v>
      </c>
      <c r="X47" s="13">
        <f t="shared" ca="1" si="17"/>
        <v>18.720039306682736</v>
      </c>
    </row>
    <row r="48" spans="1:24" x14ac:dyDescent="0.25">
      <c r="A48" t="s">
        <v>55</v>
      </c>
      <c r="B48" t="str">
        <f t="shared" si="4"/>
        <v>E</v>
      </c>
      <c r="C48">
        <v>1</v>
      </c>
      <c r="D48" s="9">
        <f t="shared" ca="1" si="5"/>
        <v>0.7508140054859711</v>
      </c>
      <c r="E48" s="7">
        <f t="shared" ca="1" si="6"/>
        <v>1.1197531280484507</v>
      </c>
      <c r="F48" s="7">
        <f t="shared" ca="1" si="7"/>
        <v>1.2020148835586242</v>
      </c>
      <c r="G48" s="7">
        <f t="shared" ca="1" si="8"/>
        <v>3.3478259980930303</v>
      </c>
      <c r="H48" s="7">
        <f t="shared" ca="1" si="9"/>
        <v>3.9250311229468924</v>
      </c>
      <c r="I48" s="10">
        <f t="shared" ca="1" si="10"/>
        <v>4.1251826462272962</v>
      </c>
      <c r="J48" s="9">
        <f t="shared" ca="1" si="11"/>
        <v>2.4633005429329757</v>
      </c>
      <c r="K48" s="7">
        <f t="shared" ca="1" si="11"/>
        <v>3.6737307350670956</v>
      </c>
      <c r="L48" s="7">
        <f t="shared" ca="1" si="11"/>
        <v>3.9436183843786883</v>
      </c>
      <c r="M48" s="7">
        <f t="shared" ca="1" si="11"/>
        <v>10.983681096105741</v>
      </c>
      <c r="N48" s="7">
        <f t="shared" ca="1" si="11"/>
        <v>12.877398697332323</v>
      </c>
      <c r="O48" s="7">
        <f t="shared" ca="1" si="11"/>
        <v>13.53406379995832</v>
      </c>
      <c r="P48" s="86">
        <f t="shared" ca="1" si="18"/>
        <v>10.983681096105741</v>
      </c>
      <c r="Q48" s="7">
        <f t="shared" ca="1" si="19"/>
        <v>12.877398697332323</v>
      </c>
      <c r="R48" s="10">
        <f t="shared" ca="1" si="20"/>
        <v>13.53406379995832</v>
      </c>
      <c r="S48" s="11">
        <f t="shared" ca="1" si="12"/>
        <v>12.983681096105741</v>
      </c>
      <c r="T48" s="12">
        <f t="shared" ca="1" si="13"/>
        <v>14.877398697332323</v>
      </c>
      <c r="U48" s="13">
        <f t="shared" ca="1" si="14"/>
        <v>15.53406379995832</v>
      </c>
      <c r="V48" s="11">
        <f t="shared" ca="1" si="15"/>
        <v>15.983681096105741</v>
      </c>
      <c r="W48" s="12">
        <f t="shared" ca="1" si="16"/>
        <v>17.877398697332325</v>
      </c>
      <c r="X48" s="13">
        <f t="shared" ca="1" si="17"/>
        <v>18.534063799958318</v>
      </c>
    </row>
    <row r="49" spans="1:24" x14ac:dyDescent="0.25">
      <c r="A49" t="s">
        <v>56</v>
      </c>
      <c r="B49" t="str">
        <f t="shared" si="4"/>
        <v>E</v>
      </c>
      <c r="C49">
        <v>1</v>
      </c>
      <c r="D49" s="9">
        <f t="shared" ca="1" si="5"/>
        <v>0.53569006913861739</v>
      </c>
      <c r="E49" s="7">
        <f t="shared" ca="1" si="6"/>
        <v>0.75584578666650626</v>
      </c>
      <c r="F49" s="7">
        <f t="shared" ca="1" si="7"/>
        <v>0.84849041888332244</v>
      </c>
      <c r="G49" s="7">
        <f t="shared" ca="1" si="8"/>
        <v>3.5447613572047825</v>
      </c>
      <c r="H49" s="7">
        <f t="shared" ca="1" si="9"/>
        <v>4.1817382137255708</v>
      </c>
      <c r="I49" s="10">
        <f t="shared" ca="1" si="10"/>
        <v>4.4079923095800835</v>
      </c>
      <c r="J49" s="9">
        <f t="shared" ca="1" si="11"/>
        <v>1.7575133501923141</v>
      </c>
      <c r="K49" s="7">
        <f t="shared" ca="1" si="11"/>
        <v>2.4798090113730518</v>
      </c>
      <c r="L49" s="7">
        <f t="shared" ca="1" si="11"/>
        <v>2.7837612168088004</v>
      </c>
      <c r="M49" s="7">
        <f t="shared" ca="1" si="11"/>
        <v>11.629794479018315</v>
      </c>
      <c r="N49" s="7">
        <f t="shared" ca="1" si="11"/>
        <v>13.719613562091768</v>
      </c>
      <c r="O49" s="7">
        <f t="shared" ca="1" si="11"/>
        <v>14.461917026181375</v>
      </c>
      <c r="P49" s="86">
        <f t="shared" ca="1" si="18"/>
        <v>11.629794479018315</v>
      </c>
      <c r="Q49" s="7">
        <f t="shared" ca="1" si="19"/>
        <v>13.719613562091768</v>
      </c>
      <c r="R49" s="10">
        <f t="shared" ca="1" si="20"/>
        <v>14.461917026181375</v>
      </c>
      <c r="S49" s="11">
        <f t="shared" ca="1" si="12"/>
        <v>13.629794479018315</v>
      </c>
      <c r="T49" s="12">
        <f t="shared" ca="1" si="13"/>
        <v>15.719613562091768</v>
      </c>
      <c r="U49" s="13">
        <f t="shared" ca="1" si="14"/>
        <v>16.461917026181375</v>
      </c>
      <c r="V49" s="11">
        <f t="shared" ca="1" si="15"/>
        <v>16.629794479018315</v>
      </c>
      <c r="W49" s="12">
        <f t="shared" ca="1" si="16"/>
        <v>18.719613562091766</v>
      </c>
      <c r="X49" s="13">
        <f t="shared" ca="1" si="17"/>
        <v>19.461917026181375</v>
      </c>
    </row>
    <row r="50" spans="1:24" x14ac:dyDescent="0.25">
      <c r="A50" t="s">
        <v>57</v>
      </c>
      <c r="B50" t="str">
        <f t="shared" si="4"/>
        <v>E</v>
      </c>
      <c r="C50">
        <v>1</v>
      </c>
      <c r="D50" s="9">
        <f t="shared" ca="1" si="5"/>
        <v>0.43431249513018727</v>
      </c>
      <c r="E50" s="7">
        <f t="shared" ca="1" si="6"/>
        <v>0.59595598728960197</v>
      </c>
      <c r="F50" s="7">
        <f t="shared" ca="1" si="7"/>
        <v>0.66696885258209626</v>
      </c>
      <c r="G50" s="7">
        <f t="shared" ca="1" si="8"/>
        <v>3.3689628792103563</v>
      </c>
      <c r="H50" s="7">
        <f t="shared" ca="1" si="9"/>
        <v>3.9378591853604954</v>
      </c>
      <c r="I50" s="10">
        <f t="shared" ca="1" si="10"/>
        <v>4.1143932958760425</v>
      </c>
      <c r="J50" s="9">
        <f t="shared" ca="1" si="11"/>
        <v>1.4249097609258112</v>
      </c>
      <c r="K50" s="7">
        <f t="shared" ca="1" si="11"/>
        <v>1.9552361787716599</v>
      </c>
      <c r="L50" s="7">
        <f t="shared" ca="1" si="11"/>
        <v>2.1882180202824681</v>
      </c>
      <c r="M50" s="7">
        <f t="shared" ca="1" si="11"/>
        <v>11.053027818931614</v>
      </c>
      <c r="N50" s="7">
        <f t="shared" ca="1" si="11"/>
        <v>12.919485516274591</v>
      </c>
      <c r="O50" s="7">
        <f t="shared" ca="1" si="11"/>
        <v>13.498665668884653</v>
      </c>
      <c r="P50" s="86">
        <f t="shared" ca="1" si="18"/>
        <v>11.053027818931614</v>
      </c>
      <c r="Q50" s="7">
        <f t="shared" ca="1" si="19"/>
        <v>12.919485516274591</v>
      </c>
      <c r="R50" s="10">
        <f t="shared" ca="1" si="20"/>
        <v>13.498665668884653</v>
      </c>
      <c r="S50" s="11">
        <f t="shared" ca="1" si="12"/>
        <v>13.053027818931614</v>
      </c>
      <c r="T50" s="12">
        <f t="shared" ca="1" si="13"/>
        <v>14.919485516274591</v>
      </c>
      <c r="U50" s="13">
        <f t="shared" ca="1" si="14"/>
        <v>15.498665668884653</v>
      </c>
      <c r="V50" s="11">
        <f t="shared" ca="1" si="15"/>
        <v>16.053027818931614</v>
      </c>
      <c r="W50" s="12">
        <f t="shared" ca="1" si="16"/>
        <v>17.919485516274591</v>
      </c>
      <c r="X50" s="13">
        <f t="shared" ca="1" si="17"/>
        <v>18.498665668884655</v>
      </c>
    </row>
    <row r="51" spans="1:24" x14ac:dyDescent="0.25">
      <c r="A51" t="s">
        <v>58</v>
      </c>
      <c r="B51" t="str">
        <f t="shared" si="4"/>
        <v>E</v>
      </c>
      <c r="C51">
        <v>1</v>
      </c>
      <c r="D51" s="9">
        <f t="shared" ca="1" si="5"/>
        <v>0.32627653567781151</v>
      </c>
      <c r="E51" s="7">
        <f t="shared" ca="1" si="6"/>
        <v>0.44735455122818563</v>
      </c>
      <c r="F51" s="7">
        <f t="shared" ca="1" si="7"/>
        <v>0.50316945843432492</v>
      </c>
      <c r="G51" s="7">
        <f t="shared" ca="1" si="8"/>
        <v>3.2487998172296493</v>
      </c>
      <c r="H51" s="7">
        <f t="shared" ca="1" si="9"/>
        <v>3.8343222645573221</v>
      </c>
      <c r="I51" s="10">
        <f t="shared" ca="1" si="10"/>
        <v>4.010181375886761</v>
      </c>
      <c r="J51" s="9">
        <f t="shared" ca="1" si="11"/>
        <v>1.0704610750584367</v>
      </c>
      <c r="K51" s="7">
        <f t="shared" ca="1" si="11"/>
        <v>1.4676986588851233</v>
      </c>
      <c r="L51" s="7">
        <f t="shared" ca="1" si="11"/>
        <v>1.6508184331834805</v>
      </c>
      <c r="M51" s="7">
        <f t="shared" ca="1" si="11"/>
        <v>10.658792051278377</v>
      </c>
      <c r="N51" s="7">
        <f t="shared" ca="1" si="11"/>
        <v>12.579797455896726</v>
      </c>
      <c r="O51" s="7">
        <f t="shared" ca="1" si="11"/>
        <v>13.156763044247903</v>
      </c>
      <c r="P51" s="86">
        <f t="shared" ca="1" si="18"/>
        <v>10.658792051278377</v>
      </c>
      <c r="Q51" s="7">
        <f t="shared" ca="1" si="19"/>
        <v>12.579797455896726</v>
      </c>
      <c r="R51" s="10">
        <f t="shared" ca="1" si="20"/>
        <v>13.156763044247903</v>
      </c>
      <c r="S51" s="11">
        <f t="shared" ca="1" si="12"/>
        <v>12.658792051278377</v>
      </c>
      <c r="T51" s="12">
        <f t="shared" ca="1" si="13"/>
        <v>14.579797455896726</v>
      </c>
      <c r="U51" s="13">
        <f t="shared" ca="1" si="14"/>
        <v>15.156763044247903</v>
      </c>
      <c r="V51" s="11">
        <f t="shared" ca="1" si="15"/>
        <v>15.658792051278377</v>
      </c>
      <c r="W51" s="12">
        <f t="shared" ca="1" si="16"/>
        <v>17.579797455896724</v>
      </c>
      <c r="X51" s="13">
        <f t="shared" ca="1" si="17"/>
        <v>18.156763044247903</v>
      </c>
    </row>
    <row r="52" spans="1:24" x14ac:dyDescent="0.25">
      <c r="A52" t="s">
        <v>59</v>
      </c>
      <c r="B52" t="str">
        <f t="shared" si="4"/>
        <v>E</v>
      </c>
      <c r="C52">
        <v>1</v>
      </c>
      <c r="D52" s="9">
        <f t="shared" ca="1" si="5"/>
        <v>0.26485743026259723</v>
      </c>
      <c r="E52" s="7">
        <f t="shared" ca="1" si="6"/>
        <v>0.34741001157769819</v>
      </c>
      <c r="F52" s="7">
        <f t="shared" ca="1" si="7"/>
        <v>0.35949828757874641</v>
      </c>
      <c r="G52" s="7">
        <f t="shared" ca="1" si="8"/>
        <v>3.3433210765732388</v>
      </c>
      <c r="H52" s="7">
        <f t="shared" ca="1" si="9"/>
        <v>3.924668639407197</v>
      </c>
      <c r="I52" s="10">
        <f t="shared" ca="1" si="10"/>
        <v>4.1094437031115039</v>
      </c>
      <c r="J52" s="9">
        <f t="shared" ca="1" si="11"/>
        <v>0.86895482369618504</v>
      </c>
      <c r="K52" s="7">
        <f t="shared" ca="1" si="11"/>
        <v>1.1397966259110832</v>
      </c>
      <c r="L52" s="7">
        <f t="shared" ca="1" si="11"/>
        <v>1.179456324077252</v>
      </c>
      <c r="M52" s="7">
        <f t="shared" ca="1" si="11"/>
        <v>10.968901169859707</v>
      </c>
      <c r="N52" s="7">
        <f t="shared" ca="1" si="11"/>
        <v>12.876209446874006</v>
      </c>
      <c r="O52" s="7">
        <f t="shared" ca="1" si="11"/>
        <v>13.482426847478687</v>
      </c>
      <c r="P52" s="86">
        <f t="shared" ca="1" si="18"/>
        <v>10.968901169859707</v>
      </c>
      <c r="Q52" s="7">
        <f t="shared" ca="1" si="19"/>
        <v>12.876209446874006</v>
      </c>
      <c r="R52" s="10">
        <f t="shared" ca="1" si="20"/>
        <v>13.482426847478687</v>
      </c>
      <c r="S52" s="11">
        <f t="shared" ca="1" si="12"/>
        <v>12.968901169859707</v>
      </c>
      <c r="T52" s="12">
        <f t="shared" ca="1" si="13"/>
        <v>14.876209446874006</v>
      </c>
      <c r="U52" s="13">
        <f t="shared" ca="1" si="14"/>
        <v>15.482426847478687</v>
      </c>
      <c r="V52" s="11">
        <f t="shared" ca="1" si="15"/>
        <v>15.968901169859707</v>
      </c>
      <c r="W52" s="12">
        <f t="shared" ca="1" si="16"/>
        <v>17.876209446874007</v>
      </c>
      <c r="X52" s="13">
        <f t="shared" ca="1" si="17"/>
        <v>18.482426847478685</v>
      </c>
    </row>
    <row r="53" spans="1:24" x14ac:dyDescent="0.25">
      <c r="A53" t="s">
        <v>60</v>
      </c>
      <c r="B53" t="str">
        <f t="shared" si="4"/>
        <v>E</v>
      </c>
      <c r="C53">
        <v>1</v>
      </c>
      <c r="D53" s="9">
        <f t="shared" ca="1" si="5"/>
        <v>0.34844690917697602</v>
      </c>
      <c r="E53" s="7">
        <f t="shared" ca="1" si="6"/>
        <v>0.48875161365915892</v>
      </c>
      <c r="F53" s="7">
        <f t="shared" ca="1" si="7"/>
        <v>0.53067188855374181</v>
      </c>
      <c r="G53" s="7">
        <f t="shared" ca="1" si="8"/>
        <v>3.1514481099719411</v>
      </c>
      <c r="H53" s="7">
        <f t="shared" ca="1" si="9"/>
        <v>3.6776804378037853</v>
      </c>
      <c r="I53" s="10">
        <f t="shared" ca="1" si="10"/>
        <v>3.8467391790224696</v>
      </c>
      <c r="J53" s="9">
        <f t="shared" ca="1" si="11"/>
        <v>1.1431985209218372</v>
      </c>
      <c r="K53" s="7">
        <f t="shared" ca="1" si="11"/>
        <v>1.6035157928450094</v>
      </c>
      <c r="L53" s="7">
        <f t="shared" ca="1" si="11"/>
        <v>1.741049503129074</v>
      </c>
      <c r="M53" s="7">
        <f t="shared" ca="1" si="11"/>
        <v>10.339396686259649</v>
      </c>
      <c r="N53" s="7">
        <f t="shared" ca="1" si="11"/>
        <v>12.065880701455988</v>
      </c>
      <c r="O53" s="7">
        <f t="shared" ca="1" si="11"/>
        <v>12.620535364246948</v>
      </c>
      <c r="P53" s="86">
        <f t="shared" ca="1" si="18"/>
        <v>10.339396686259649</v>
      </c>
      <c r="Q53" s="7">
        <f t="shared" ca="1" si="19"/>
        <v>12.065880701455988</v>
      </c>
      <c r="R53" s="10">
        <f t="shared" ca="1" si="20"/>
        <v>12.620535364246948</v>
      </c>
      <c r="S53" s="11">
        <f t="shared" ca="1" si="12"/>
        <v>12.339396686259649</v>
      </c>
      <c r="T53" s="12">
        <f t="shared" ca="1" si="13"/>
        <v>14.065880701455988</v>
      </c>
      <c r="U53" s="13">
        <f t="shared" ca="1" si="14"/>
        <v>14.620535364246948</v>
      </c>
      <c r="V53" s="11">
        <f t="shared" ca="1" si="15"/>
        <v>15.339396686259649</v>
      </c>
      <c r="W53" s="12">
        <f t="shared" ca="1" si="16"/>
        <v>17.065880701455988</v>
      </c>
      <c r="X53" s="13">
        <f t="shared" ca="1" si="17"/>
        <v>17.620535364246948</v>
      </c>
    </row>
    <row r="54" spans="1:24" x14ac:dyDescent="0.25">
      <c r="A54" t="s">
        <v>61</v>
      </c>
      <c r="B54" t="str">
        <f t="shared" si="4"/>
        <v>E</v>
      </c>
      <c r="C54">
        <v>1</v>
      </c>
      <c r="D54" s="9">
        <f t="shared" ca="1" si="5"/>
        <v>0.51692683595951738</v>
      </c>
      <c r="E54" s="7">
        <f t="shared" ca="1" si="6"/>
        <v>0.75521683476252732</v>
      </c>
      <c r="F54" s="7">
        <f t="shared" ca="1" si="7"/>
        <v>0.79889777063565814</v>
      </c>
      <c r="G54" s="7">
        <f t="shared" ca="1" si="8"/>
        <v>3.1534603886785799</v>
      </c>
      <c r="H54" s="7">
        <f t="shared" ca="1" si="9"/>
        <v>3.6817323197575775</v>
      </c>
      <c r="I54" s="10">
        <f t="shared" ca="1" si="10"/>
        <v>3.8469149651847037</v>
      </c>
      <c r="J54" s="9">
        <f t="shared" ca="1" si="11"/>
        <v>1.6959541862188889</v>
      </c>
      <c r="K54" s="7">
        <f t="shared" ca="1" si="11"/>
        <v>2.4777455208744334</v>
      </c>
      <c r="L54" s="7">
        <f t="shared" ca="1" si="11"/>
        <v>2.6210556779385108</v>
      </c>
      <c r="M54" s="7">
        <f t="shared" ca="1" si="11"/>
        <v>10.345998650520276</v>
      </c>
      <c r="N54" s="7">
        <f t="shared" ca="1" si="11"/>
        <v>12.079174277419874</v>
      </c>
      <c r="O54" s="7">
        <f t="shared" ca="1" si="11"/>
        <v>12.621112090500995</v>
      </c>
      <c r="P54" s="86">
        <f t="shared" ca="1" si="18"/>
        <v>10.345998650520276</v>
      </c>
      <c r="Q54" s="7">
        <f t="shared" ca="1" si="19"/>
        <v>12.079174277419874</v>
      </c>
      <c r="R54" s="10">
        <f t="shared" ca="1" si="20"/>
        <v>12.621112090500995</v>
      </c>
      <c r="S54" s="11">
        <f t="shared" ca="1" si="12"/>
        <v>12.345998650520276</v>
      </c>
      <c r="T54" s="12">
        <f t="shared" ca="1" si="13"/>
        <v>14.079174277419874</v>
      </c>
      <c r="U54" s="13">
        <f t="shared" ca="1" si="14"/>
        <v>14.621112090500995</v>
      </c>
      <c r="V54" s="11">
        <f t="shared" ca="1" si="15"/>
        <v>15.345998650520276</v>
      </c>
      <c r="W54" s="12">
        <f t="shared" ca="1" si="16"/>
        <v>17.079174277419874</v>
      </c>
      <c r="X54" s="13">
        <f t="shared" ca="1" si="17"/>
        <v>17.621112090500993</v>
      </c>
    </row>
    <row r="55" spans="1:24" x14ac:dyDescent="0.25">
      <c r="A55" t="s">
        <v>62</v>
      </c>
      <c r="B55" t="str">
        <f t="shared" si="4"/>
        <v>E</v>
      </c>
      <c r="C55">
        <v>1</v>
      </c>
      <c r="D55" s="9">
        <f t="shared" ca="1" si="5"/>
        <v>0.89122051561746107</v>
      </c>
      <c r="E55" s="7">
        <f t="shared" ca="1" si="6"/>
        <v>1.4398157252890103</v>
      </c>
      <c r="F55" s="7">
        <f t="shared" ca="1" si="7"/>
        <v>1.5545498652849203</v>
      </c>
      <c r="G55" s="7">
        <f t="shared" ca="1" si="8"/>
        <v>3.3016447189869904</v>
      </c>
      <c r="H55" s="7">
        <f t="shared" ca="1" si="9"/>
        <v>3.8519139401317086</v>
      </c>
      <c r="I55" s="10">
        <f t="shared" ca="1" si="10"/>
        <v>4.0620178000529723</v>
      </c>
      <c r="J55" s="9">
        <f t="shared" ca="1" si="11"/>
        <v>2.9239518228919326</v>
      </c>
      <c r="K55" s="7">
        <f t="shared" ca="1" si="11"/>
        <v>4.7238048729954398</v>
      </c>
      <c r="L55" s="7">
        <f t="shared" ca="1" si="11"/>
        <v>5.1002292168140428</v>
      </c>
      <c r="M55" s="7">
        <f t="shared" ca="1" si="11"/>
        <v>10.832167713211911</v>
      </c>
      <c r="N55" s="7">
        <f t="shared" ca="1" si="11"/>
        <v>12.6375129269413</v>
      </c>
      <c r="O55" s="7">
        <f t="shared" ca="1" si="11"/>
        <v>13.326830052667232</v>
      </c>
      <c r="P55" s="86">
        <f t="shared" ca="1" si="18"/>
        <v>10.832167713211911</v>
      </c>
      <c r="Q55" s="7">
        <f t="shared" ca="1" si="19"/>
        <v>12.6375129269413</v>
      </c>
      <c r="R55" s="10">
        <f t="shared" ca="1" si="20"/>
        <v>13.326830052667232</v>
      </c>
      <c r="S55" s="11">
        <f t="shared" ca="1" si="12"/>
        <v>12.832167713211911</v>
      </c>
      <c r="T55" s="12">
        <f t="shared" ca="1" si="13"/>
        <v>14.6375129269413</v>
      </c>
      <c r="U55" s="13">
        <f t="shared" ca="1" si="14"/>
        <v>15.326830052667232</v>
      </c>
      <c r="V55" s="11">
        <f t="shared" ca="1" si="15"/>
        <v>15.832167713211911</v>
      </c>
      <c r="W55" s="12">
        <f t="shared" ca="1" si="16"/>
        <v>17.637512926941298</v>
      </c>
      <c r="X55" s="13">
        <f t="shared" ca="1" si="17"/>
        <v>18.326830052667233</v>
      </c>
    </row>
    <row r="56" spans="1:24" x14ac:dyDescent="0.25">
      <c r="A56" t="s">
        <v>63</v>
      </c>
      <c r="B56" t="str">
        <f t="shared" si="4"/>
        <v>E</v>
      </c>
      <c r="C56">
        <v>1</v>
      </c>
      <c r="D56" s="9">
        <f t="shared" ca="1" si="5"/>
        <v>0.89549817922584518</v>
      </c>
      <c r="E56" s="7">
        <f t="shared" ca="1" si="6"/>
        <v>1.3843359070060413</v>
      </c>
      <c r="F56" s="7">
        <f t="shared" ca="1" si="7"/>
        <v>1.4887401052942426</v>
      </c>
      <c r="G56" s="7">
        <f t="shared" ca="1" si="8"/>
        <v>3.3539637081624387</v>
      </c>
      <c r="H56" s="7">
        <f t="shared" ca="1" si="9"/>
        <v>3.9231311971018821</v>
      </c>
      <c r="I56" s="10">
        <f t="shared" ca="1" si="10"/>
        <v>4.1026797757721116</v>
      </c>
      <c r="J56" s="9">
        <f t="shared" ca="1" si="11"/>
        <v>2.9379861523157649</v>
      </c>
      <c r="K56" s="7">
        <f t="shared" ca="1" si="11"/>
        <v>4.541784471804597</v>
      </c>
      <c r="L56" s="7">
        <f t="shared" ca="1" si="11"/>
        <v>4.8843179307553886</v>
      </c>
      <c r="M56" s="7">
        <f t="shared" ca="1" si="11"/>
        <v>11.003817940165481</v>
      </c>
      <c r="N56" s="7">
        <f t="shared" ca="1" si="11"/>
        <v>12.871165344822447</v>
      </c>
      <c r="O56" s="7">
        <f t="shared" ca="1" si="11"/>
        <v>13.460235484816639</v>
      </c>
      <c r="P56" s="86">
        <f t="shared" ca="1" si="18"/>
        <v>11.003817940165481</v>
      </c>
      <c r="Q56" s="7">
        <f t="shared" ca="1" si="19"/>
        <v>12.871165344822447</v>
      </c>
      <c r="R56" s="10">
        <f t="shared" ca="1" si="20"/>
        <v>13.460235484816639</v>
      </c>
      <c r="S56" s="11">
        <f t="shared" ca="1" si="12"/>
        <v>13.003817940165481</v>
      </c>
      <c r="T56" s="12">
        <f t="shared" ca="1" si="13"/>
        <v>14.871165344822447</v>
      </c>
      <c r="U56" s="13">
        <f t="shared" ca="1" si="14"/>
        <v>15.460235484816639</v>
      </c>
      <c r="V56" s="11">
        <f t="shared" ca="1" si="15"/>
        <v>16.003817940165483</v>
      </c>
      <c r="W56" s="12">
        <f t="shared" ca="1" si="16"/>
        <v>17.871165344822447</v>
      </c>
      <c r="X56" s="13">
        <f t="shared" ca="1" si="17"/>
        <v>18.460235484816639</v>
      </c>
    </row>
    <row r="57" spans="1:24" x14ac:dyDescent="0.25">
      <c r="A57" t="s">
        <v>64</v>
      </c>
      <c r="B57" t="str">
        <f t="shared" si="4"/>
        <v>E</v>
      </c>
      <c r="C57">
        <v>1</v>
      </c>
      <c r="D57" s="9">
        <f t="shared" ca="1" si="5"/>
        <v>1.2345438666885531</v>
      </c>
      <c r="E57" s="7">
        <f t="shared" ca="1" si="6"/>
        <v>1.8167549552400759</v>
      </c>
      <c r="F57" s="7">
        <f t="shared" ca="1" si="7"/>
        <v>2.0845322546089666</v>
      </c>
      <c r="G57" s="7">
        <f t="shared" ca="1" si="8"/>
        <v>3.2691270137711084</v>
      </c>
      <c r="H57" s="7">
        <f t="shared" ca="1" si="9"/>
        <v>3.7927015002424755</v>
      </c>
      <c r="I57" s="10">
        <f t="shared" ca="1" si="10"/>
        <v>3.9856621225128928</v>
      </c>
      <c r="J57" s="9">
        <f t="shared" ca="1" si="11"/>
        <v>4.050340769975568</v>
      </c>
      <c r="K57" s="7">
        <f t="shared" ca="1" si="11"/>
        <v>5.9604821366144218</v>
      </c>
      <c r="L57" s="7">
        <f t="shared" ca="1" si="11"/>
        <v>6.839016583362751</v>
      </c>
      <c r="M57" s="7">
        <f t="shared" ca="1" si="11"/>
        <v>10.725482328645368</v>
      </c>
      <c r="N57" s="7">
        <f t="shared" ca="1" si="11"/>
        <v>12.443246391871638</v>
      </c>
      <c r="O57" s="7">
        <f t="shared" ca="1" si="11"/>
        <v>13.07631929958298</v>
      </c>
      <c r="P57" s="86">
        <f t="shared" ca="1" si="18"/>
        <v>10.725482328645368</v>
      </c>
      <c r="Q57" s="7">
        <f t="shared" ca="1" si="19"/>
        <v>12.443246391871638</v>
      </c>
      <c r="R57" s="10">
        <f t="shared" ca="1" si="20"/>
        <v>13.07631929958298</v>
      </c>
      <c r="S57" s="11">
        <f t="shared" ca="1" si="12"/>
        <v>12.725482328645368</v>
      </c>
      <c r="T57" s="12">
        <f t="shared" ca="1" si="13"/>
        <v>14.443246391871638</v>
      </c>
      <c r="U57" s="13">
        <f t="shared" ca="1" si="14"/>
        <v>15.07631929958298</v>
      </c>
      <c r="V57" s="11">
        <f t="shared" ca="1" si="15"/>
        <v>15.725482328645368</v>
      </c>
      <c r="W57" s="12">
        <f t="shared" ca="1" si="16"/>
        <v>17.443246391871639</v>
      </c>
      <c r="X57" s="13">
        <f t="shared" ca="1" si="17"/>
        <v>18.07631929958298</v>
      </c>
    </row>
    <row r="58" spans="1:24" x14ac:dyDescent="0.25">
      <c r="A58" t="s">
        <v>65</v>
      </c>
      <c r="B58" t="str">
        <f t="shared" si="4"/>
        <v>E</v>
      </c>
      <c r="C58">
        <v>1</v>
      </c>
      <c r="D58" s="9">
        <f t="shared" ca="1" si="5"/>
        <v>1.179422706586873</v>
      </c>
      <c r="E58" s="7">
        <f t="shared" ca="1" si="6"/>
        <v>1.7292192220325902</v>
      </c>
      <c r="F58" s="7">
        <f t="shared" ca="1" si="7"/>
        <v>1.9837570905378805</v>
      </c>
      <c r="G58" s="7">
        <f t="shared" ca="1" si="8"/>
        <v>3.5578732638673864</v>
      </c>
      <c r="H58" s="7">
        <f t="shared" ca="1" si="9"/>
        <v>4.1875581684111989</v>
      </c>
      <c r="I58" s="10">
        <f t="shared" ca="1" si="10"/>
        <v>4.382806006927515</v>
      </c>
      <c r="J58" s="9">
        <f t="shared" ca="1" si="11"/>
        <v>3.86949706885457</v>
      </c>
      <c r="K58" s="7">
        <f t="shared" ca="1" si="11"/>
        <v>5.6732914108680772</v>
      </c>
      <c r="L58" s="7">
        <f t="shared" ca="1" si="11"/>
        <v>6.5083894046518385</v>
      </c>
      <c r="M58" s="7">
        <f t="shared" ca="1" si="11"/>
        <v>11.672812545496674</v>
      </c>
      <c r="N58" s="7">
        <f t="shared" ca="1" si="11"/>
        <v>13.738707901611544</v>
      </c>
      <c r="O58" s="7">
        <f t="shared" ca="1" si="11"/>
        <v>14.379284799630954</v>
      </c>
      <c r="P58" s="86">
        <f t="shared" ca="1" si="18"/>
        <v>11.672812545496674</v>
      </c>
      <c r="Q58" s="7">
        <f t="shared" ca="1" si="19"/>
        <v>13.738707901611544</v>
      </c>
      <c r="R58" s="10">
        <f t="shared" ca="1" si="20"/>
        <v>14.379284799630954</v>
      </c>
      <c r="S58" s="11">
        <f t="shared" ca="1" si="12"/>
        <v>13.672812545496674</v>
      </c>
      <c r="T58" s="12">
        <f t="shared" ca="1" si="13"/>
        <v>15.738707901611544</v>
      </c>
      <c r="U58" s="13">
        <f t="shared" ca="1" si="14"/>
        <v>16.379284799630952</v>
      </c>
      <c r="V58" s="11">
        <f t="shared" ca="1" si="15"/>
        <v>16.672812545496676</v>
      </c>
      <c r="W58" s="12">
        <f t="shared" ca="1" si="16"/>
        <v>18.738707901611544</v>
      </c>
      <c r="X58" s="13">
        <f t="shared" ca="1" si="17"/>
        <v>19.379284799630952</v>
      </c>
    </row>
    <row r="59" spans="1:24" x14ac:dyDescent="0.25">
      <c r="A59" t="s">
        <v>66</v>
      </c>
      <c r="B59" t="str">
        <f t="shared" si="4"/>
        <v>E</v>
      </c>
      <c r="C59">
        <v>1</v>
      </c>
      <c r="D59" s="9">
        <f t="shared" ca="1" si="5"/>
        <v>1.1553185579515959</v>
      </c>
      <c r="E59" s="7">
        <f t="shared" ca="1" si="6"/>
        <v>1.7188170536358705</v>
      </c>
      <c r="F59" s="7">
        <f t="shared" ca="1" si="7"/>
        <v>1.9869082093260477</v>
      </c>
      <c r="G59" s="7">
        <f t="shared" ca="1" si="8"/>
        <v>3.5387492557913101</v>
      </c>
      <c r="H59" s="7">
        <f t="shared" ca="1" si="9"/>
        <v>4.169220491882335</v>
      </c>
      <c r="I59" s="10">
        <f t="shared" ca="1" si="10"/>
        <v>4.3662343165491784</v>
      </c>
      <c r="J59" s="9">
        <f t="shared" ca="1" si="11"/>
        <v>3.7904152163766267</v>
      </c>
      <c r="K59" s="7">
        <f t="shared" ca="1" si="11"/>
        <v>5.6391635617974751</v>
      </c>
      <c r="L59" s="7">
        <f t="shared" ca="1" si="11"/>
        <v>6.5187277208859831</v>
      </c>
      <c r="M59" s="7">
        <f t="shared" ca="1" si="11"/>
        <v>11.61006973684813</v>
      </c>
      <c r="N59" s="7">
        <f t="shared" ca="1" si="11"/>
        <v>13.678544920873803</v>
      </c>
      <c r="O59" s="7">
        <f t="shared" ca="1" si="11"/>
        <v>14.324915736709903</v>
      </c>
      <c r="P59" s="86">
        <f t="shared" ca="1" si="18"/>
        <v>11.61006973684813</v>
      </c>
      <c r="Q59" s="7">
        <f t="shared" ca="1" si="19"/>
        <v>13.678544920873803</v>
      </c>
      <c r="R59" s="10">
        <f t="shared" ca="1" si="20"/>
        <v>14.324915736709903</v>
      </c>
      <c r="S59" s="11">
        <f t="shared" ca="1" si="12"/>
        <v>13.61006973684813</v>
      </c>
      <c r="T59" s="12">
        <f t="shared" ca="1" si="13"/>
        <v>15.678544920873803</v>
      </c>
      <c r="U59" s="13">
        <f t="shared" ca="1" si="14"/>
        <v>16.324915736709904</v>
      </c>
      <c r="V59" s="11">
        <f t="shared" ca="1" si="15"/>
        <v>16.610069736848132</v>
      </c>
      <c r="W59" s="12">
        <f t="shared" ca="1" si="16"/>
        <v>18.678544920873804</v>
      </c>
      <c r="X59" s="13">
        <f t="shared" ca="1" si="17"/>
        <v>19.324915736709904</v>
      </c>
    </row>
    <row r="60" spans="1:24" x14ac:dyDescent="0.25">
      <c r="A60" t="s">
        <v>67</v>
      </c>
      <c r="B60" t="str">
        <f t="shared" si="4"/>
        <v>E</v>
      </c>
      <c r="C60">
        <v>1</v>
      </c>
      <c r="D60" s="9">
        <f t="shared" ca="1" si="5"/>
        <v>1.0348127273274894</v>
      </c>
      <c r="E60" s="7">
        <f t="shared" ca="1" si="6"/>
        <v>1.5240648415634348</v>
      </c>
      <c r="F60" s="7">
        <f t="shared" ca="1" si="7"/>
        <v>1.7529861728187996</v>
      </c>
      <c r="G60" s="7">
        <f t="shared" ca="1" si="8"/>
        <v>3.4811565997640823</v>
      </c>
      <c r="H60" s="7">
        <f t="shared" ca="1" si="9"/>
        <v>4.0712575212680342</v>
      </c>
      <c r="I60" s="10">
        <f t="shared" ca="1" si="10"/>
        <v>4.2790320585192338</v>
      </c>
      <c r="J60" s="9">
        <f t="shared" ca="1" si="11"/>
        <v>3.3950548796833639</v>
      </c>
      <c r="K60" s="7">
        <f t="shared" ca="1" si="11"/>
        <v>5.000212734788172</v>
      </c>
      <c r="L60" s="7">
        <f t="shared" ca="1" si="11"/>
        <v>5.7512669711902875</v>
      </c>
      <c r="M60" s="7">
        <f t="shared" ca="1" si="11"/>
        <v>11.421117453294233</v>
      </c>
      <c r="N60" s="7">
        <f t="shared" ca="1" si="11"/>
        <v>13.357144098648405</v>
      </c>
      <c r="O60" s="7">
        <f t="shared" ca="1" si="11"/>
        <v>14.038819089630032</v>
      </c>
      <c r="P60" s="86">
        <f t="shared" ca="1" si="18"/>
        <v>11.421117453294233</v>
      </c>
      <c r="Q60" s="7">
        <f t="shared" ca="1" si="19"/>
        <v>13.357144098648405</v>
      </c>
      <c r="R60" s="10">
        <f t="shared" ca="1" si="20"/>
        <v>14.038819089630032</v>
      </c>
      <c r="S60" s="11">
        <f t="shared" ca="1" si="12"/>
        <v>13.421117453294233</v>
      </c>
      <c r="T60" s="12">
        <f t="shared" ca="1" si="13"/>
        <v>15.357144098648405</v>
      </c>
      <c r="U60" s="13">
        <f t="shared" ca="1" si="14"/>
        <v>16.038819089630032</v>
      </c>
      <c r="V60" s="11">
        <f t="shared" ca="1" si="15"/>
        <v>16.421117453294233</v>
      </c>
      <c r="W60" s="12">
        <f t="shared" ca="1" si="16"/>
        <v>18.357144098648405</v>
      </c>
      <c r="X60" s="13">
        <f t="shared" ca="1" si="17"/>
        <v>19.038819089630032</v>
      </c>
    </row>
    <row r="61" spans="1:24" x14ac:dyDescent="0.25">
      <c r="A61" t="s">
        <v>68</v>
      </c>
      <c r="B61" t="str">
        <f t="shared" si="4"/>
        <v>W</v>
      </c>
      <c r="C61">
        <v>3</v>
      </c>
      <c r="D61" s="9">
        <f t="shared" ca="1" si="5"/>
        <v>0.38275850054906868</v>
      </c>
      <c r="E61" s="7">
        <f t="shared" ca="1" si="6"/>
        <v>0.48354054845889471</v>
      </c>
      <c r="F61" s="7">
        <f t="shared" ca="1" si="7"/>
        <v>0.49883851499196957</v>
      </c>
      <c r="G61" s="7">
        <f t="shared" ca="1" si="8"/>
        <v>3.3618616001621699</v>
      </c>
      <c r="H61" s="7">
        <f t="shared" ca="1" si="9"/>
        <v>3.857137943930574</v>
      </c>
      <c r="I61" s="10">
        <f t="shared" ca="1" si="10"/>
        <v>4.0747893677228166</v>
      </c>
      <c r="J61" s="9">
        <f t="shared" ca="1" si="11"/>
        <v>1.2557693587567869</v>
      </c>
      <c r="K61" s="7">
        <f t="shared" ca="1" si="11"/>
        <v>1.5864191222404682</v>
      </c>
      <c r="L61" s="7">
        <f t="shared" ca="1" si="11"/>
        <v>1.6366093011547558</v>
      </c>
      <c r="M61" s="7">
        <f t="shared" ca="1" si="11"/>
        <v>11.029729659324705</v>
      </c>
      <c r="N61" s="7">
        <f t="shared" ca="1" si="11"/>
        <v>12.654652047016318</v>
      </c>
      <c r="O61" s="7">
        <f t="shared" ca="1" si="11"/>
        <v>13.368731521400317</v>
      </c>
      <c r="P61" s="86">
        <f t="shared" ca="1" si="18"/>
        <v>11.529729659324705</v>
      </c>
      <c r="Q61" s="7">
        <f t="shared" ca="1" si="19"/>
        <v>13.154652047016318</v>
      </c>
      <c r="R61" s="10">
        <f t="shared" ca="1" si="20"/>
        <v>13.868731521400317</v>
      </c>
      <c r="S61" s="11">
        <f t="shared" ca="1" si="12"/>
        <v>13.529729659324705</v>
      </c>
      <c r="T61" s="12">
        <f t="shared" ca="1" si="13"/>
        <v>15.154652047016318</v>
      </c>
      <c r="U61" s="13">
        <f t="shared" ca="1" si="14"/>
        <v>15.868731521400317</v>
      </c>
      <c r="V61" s="11">
        <f t="shared" ca="1" si="15"/>
        <v>16.529729659324705</v>
      </c>
      <c r="W61" s="12">
        <f t="shared" ca="1" si="16"/>
        <v>18.15465204701632</v>
      </c>
      <c r="X61" s="13">
        <f t="shared" ca="1" si="17"/>
        <v>18.868731521400317</v>
      </c>
    </row>
    <row r="62" spans="1:24" x14ac:dyDescent="0.25">
      <c r="A62" t="s">
        <v>69</v>
      </c>
      <c r="B62" t="str">
        <f t="shared" si="4"/>
        <v>W</v>
      </c>
      <c r="C62">
        <v>3</v>
      </c>
      <c r="D62" s="9">
        <f t="shared" ca="1" si="5"/>
        <v>0.65696439513636262</v>
      </c>
      <c r="E62" s="7">
        <f t="shared" ca="1" si="6"/>
        <v>0.81133527457975396</v>
      </c>
      <c r="F62" s="7">
        <f t="shared" ca="1" si="7"/>
        <v>0.83400451266123787</v>
      </c>
      <c r="G62" s="7">
        <f t="shared" ca="1" si="8"/>
        <v>3.5336811548870779</v>
      </c>
      <c r="H62" s="7">
        <f t="shared" ca="1" si="9"/>
        <v>4.0694304428707007</v>
      </c>
      <c r="I62" s="10">
        <f t="shared" ca="1" si="10"/>
        <v>4.3106025534108596</v>
      </c>
      <c r="J62" s="9">
        <f t="shared" ca="1" si="11"/>
        <v>2.1553949971665438</v>
      </c>
      <c r="K62" s="7">
        <f t="shared" ca="1" si="11"/>
        <v>2.6618611370726835</v>
      </c>
      <c r="L62" s="7">
        <f t="shared" ca="1" si="11"/>
        <v>2.7362352777599668</v>
      </c>
      <c r="M62" s="7">
        <f t="shared" ca="1" si="11"/>
        <v>11.593442109209573</v>
      </c>
      <c r="N62" s="7">
        <f t="shared" ca="1" si="11"/>
        <v>13.351149746951117</v>
      </c>
      <c r="O62" s="7">
        <f t="shared" ca="1" si="11"/>
        <v>14.142396828775786</v>
      </c>
      <c r="P62" s="86">
        <f t="shared" ca="1" si="18"/>
        <v>12.093442109209573</v>
      </c>
      <c r="Q62" s="7">
        <f t="shared" ca="1" si="19"/>
        <v>13.851149746951117</v>
      </c>
      <c r="R62" s="10">
        <f t="shared" ca="1" si="20"/>
        <v>14.642396828775786</v>
      </c>
      <c r="S62" s="11">
        <f t="shared" ca="1" si="12"/>
        <v>14.093442109209573</v>
      </c>
      <c r="T62" s="12">
        <f t="shared" ca="1" si="13"/>
        <v>15.851149746951117</v>
      </c>
      <c r="U62" s="13">
        <f t="shared" ca="1" si="14"/>
        <v>16.642396828775787</v>
      </c>
      <c r="V62" s="11">
        <f t="shared" ca="1" si="15"/>
        <v>17.093442109209573</v>
      </c>
      <c r="W62" s="12">
        <f t="shared" ca="1" si="16"/>
        <v>18.851149746951116</v>
      </c>
      <c r="X62" s="13">
        <f t="shared" ca="1" si="17"/>
        <v>19.642396828775787</v>
      </c>
    </row>
    <row r="63" spans="1:24" x14ac:dyDescent="0.25">
      <c r="A63" t="s">
        <v>70</v>
      </c>
      <c r="B63" t="str">
        <f t="shared" si="4"/>
        <v>W</v>
      </c>
      <c r="C63">
        <v>3</v>
      </c>
      <c r="D63" s="9">
        <f t="shared" ca="1" si="5"/>
        <v>0.71885023008266069</v>
      </c>
      <c r="E63" s="7">
        <f t="shared" ca="1" si="6"/>
        <v>0.91000626768939008</v>
      </c>
      <c r="F63" s="7">
        <f t="shared" ca="1" si="7"/>
        <v>0.94138641091455411</v>
      </c>
      <c r="G63" s="7">
        <f t="shared" ca="1" si="8"/>
        <v>3.3879225217780613</v>
      </c>
      <c r="H63" s="7">
        <f t="shared" ca="1" si="9"/>
        <v>3.8826130432952497</v>
      </c>
      <c r="I63" s="10">
        <f t="shared" ca="1" si="10"/>
        <v>4.1097605876494985</v>
      </c>
      <c r="J63" s="9">
        <f t="shared" ca="1" si="11"/>
        <v>2.3584325133945558</v>
      </c>
      <c r="K63" s="7">
        <f t="shared" ca="1" si="11"/>
        <v>2.9855848677473427</v>
      </c>
      <c r="L63" s="7">
        <f t="shared" ca="1" si="11"/>
        <v>3.0885380935516866</v>
      </c>
      <c r="M63" s="7">
        <f t="shared" ca="1" si="11"/>
        <v>11.115231370662931</v>
      </c>
      <c r="N63" s="7">
        <f t="shared" ca="1" si="11"/>
        <v>12.73823176934137</v>
      </c>
      <c r="O63" s="7">
        <f t="shared" ca="1" si="11"/>
        <v>13.483466494913053</v>
      </c>
      <c r="P63" s="86">
        <f t="shared" ca="1" si="18"/>
        <v>11.615231370662931</v>
      </c>
      <c r="Q63" s="7">
        <f t="shared" ca="1" si="19"/>
        <v>13.23823176934137</v>
      </c>
      <c r="R63" s="10">
        <f t="shared" ca="1" si="20"/>
        <v>13.983466494913053</v>
      </c>
      <c r="S63" s="11">
        <f t="shared" ca="1" si="12"/>
        <v>13.615231370662931</v>
      </c>
      <c r="T63" s="12">
        <f t="shared" ca="1" si="13"/>
        <v>15.23823176934137</v>
      </c>
      <c r="U63" s="13">
        <f t="shared" ca="1" si="14"/>
        <v>15.983466494913053</v>
      </c>
      <c r="V63" s="11">
        <f t="shared" ca="1" si="15"/>
        <v>16.615231370662933</v>
      </c>
      <c r="W63" s="12">
        <f t="shared" ca="1" si="16"/>
        <v>18.238231769341368</v>
      </c>
      <c r="X63" s="13">
        <f t="shared" ca="1" si="17"/>
        <v>18.983466494913053</v>
      </c>
    </row>
    <row r="64" spans="1:24" x14ac:dyDescent="0.25">
      <c r="A64" t="s">
        <v>71</v>
      </c>
      <c r="B64" t="str">
        <f t="shared" si="4"/>
        <v>W</v>
      </c>
      <c r="C64">
        <v>3</v>
      </c>
      <c r="D64" s="9">
        <f t="shared" ca="1" si="5"/>
        <v>0.69372958304271759</v>
      </c>
      <c r="E64" s="7">
        <f t="shared" ca="1" si="6"/>
        <v>0.913341917604792</v>
      </c>
      <c r="F64" s="7">
        <f t="shared" ca="1" si="7"/>
        <v>0.94833241101676458</v>
      </c>
      <c r="G64" s="7">
        <f t="shared" ca="1" si="8"/>
        <v>3.1580607232440512</v>
      </c>
      <c r="H64" s="7">
        <f t="shared" ca="1" si="9"/>
        <v>3.7029846800503545</v>
      </c>
      <c r="I64" s="10">
        <f t="shared" ca="1" si="10"/>
        <v>3.8857217326045723</v>
      </c>
      <c r="J64" s="9">
        <f t="shared" ca="1" si="11"/>
        <v>2.2760156923973671</v>
      </c>
      <c r="K64" s="7">
        <f t="shared" ca="1" si="11"/>
        <v>2.9965286010655903</v>
      </c>
      <c r="L64" s="7">
        <f t="shared" ca="1" si="11"/>
        <v>3.1113268077977838</v>
      </c>
      <c r="M64" s="7">
        <f t="shared" ca="1" si="11"/>
        <v>10.36109161169308</v>
      </c>
      <c r="N64" s="7">
        <f t="shared" ca="1" si="11"/>
        <v>12.148899868931609</v>
      </c>
      <c r="O64" s="7">
        <f t="shared" ca="1" si="11"/>
        <v>12.748430881248597</v>
      </c>
      <c r="P64" s="86">
        <f t="shared" ca="1" si="18"/>
        <v>10.86109161169308</v>
      </c>
      <c r="Q64" s="7">
        <f t="shared" ca="1" si="19"/>
        <v>12.648899868931609</v>
      </c>
      <c r="R64" s="10">
        <f t="shared" ca="1" si="20"/>
        <v>13.248430881248597</v>
      </c>
      <c r="S64" s="11">
        <f t="shared" ca="1" si="12"/>
        <v>12.86109161169308</v>
      </c>
      <c r="T64" s="12">
        <f t="shared" ca="1" si="13"/>
        <v>14.648899868931609</v>
      </c>
      <c r="U64" s="13">
        <f t="shared" ca="1" si="14"/>
        <v>15.248430881248597</v>
      </c>
      <c r="V64" s="11">
        <f t="shared" ca="1" si="15"/>
        <v>15.86109161169308</v>
      </c>
      <c r="W64" s="12">
        <f t="shared" ca="1" si="16"/>
        <v>17.648899868931608</v>
      </c>
      <c r="X64" s="13">
        <f t="shared" ca="1" si="17"/>
        <v>18.248430881248595</v>
      </c>
    </row>
    <row r="65" spans="1:24" x14ac:dyDescent="0.25">
      <c r="A65" t="s">
        <v>72</v>
      </c>
      <c r="B65" t="str">
        <f t="shared" si="4"/>
        <v>W</v>
      </c>
      <c r="C65">
        <v>3</v>
      </c>
      <c r="D65" s="9">
        <f t="shared" ca="1" si="5"/>
        <v>0.62880112931314303</v>
      </c>
      <c r="E65" s="7">
        <f t="shared" ca="1" si="6"/>
        <v>0.84169634270779936</v>
      </c>
      <c r="F65" s="7">
        <f t="shared" ca="1" si="7"/>
        <v>0.87797473363046419</v>
      </c>
      <c r="G65" s="7">
        <f t="shared" ca="1" si="8"/>
        <v>3.3498072453001502</v>
      </c>
      <c r="H65" s="7">
        <f t="shared" ca="1" si="9"/>
        <v>3.8446954428627387</v>
      </c>
      <c r="I65" s="10">
        <f t="shared" ca="1" si="10"/>
        <v>4.0758801161926046</v>
      </c>
      <c r="J65" s="9">
        <f t="shared" ref="J65:O97" ca="1" si="21">D65/0.3048</f>
        <v>2.0629958310798653</v>
      </c>
      <c r="K65" s="7">
        <f t="shared" ca="1" si="21"/>
        <v>2.7614709406423863</v>
      </c>
      <c r="L65" s="7">
        <f t="shared" ca="1" si="21"/>
        <v>2.8804945329083469</v>
      </c>
      <c r="M65" s="7">
        <f t="shared" ca="1" si="21"/>
        <v>10.990181250984744</v>
      </c>
      <c r="N65" s="7">
        <f t="shared" ca="1" si="21"/>
        <v>12.61383019311922</v>
      </c>
      <c r="O65" s="7">
        <f t="shared" ca="1" si="21"/>
        <v>13.372310092495422</v>
      </c>
      <c r="P65" s="86">
        <f t="shared" ca="1" si="18"/>
        <v>11.490181250984744</v>
      </c>
      <c r="Q65" s="7">
        <f t="shared" ca="1" si="19"/>
        <v>13.11383019311922</v>
      </c>
      <c r="R65" s="10">
        <f t="shared" ca="1" si="20"/>
        <v>13.872310092495422</v>
      </c>
      <c r="S65" s="11">
        <f t="shared" ca="1" si="12"/>
        <v>13.490181250984744</v>
      </c>
      <c r="T65" s="12">
        <f t="shared" ca="1" si="13"/>
        <v>15.11383019311922</v>
      </c>
      <c r="U65" s="13">
        <f t="shared" ca="1" si="14"/>
        <v>15.872310092495422</v>
      </c>
      <c r="V65" s="11">
        <f t="shared" ca="1" si="15"/>
        <v>16.490181250984744</v>
      </c>
      <c r="W65" s="12">
        <f t="shared" ca="1" si="16"/>
        <v>18.11383019311922</v>
      </c>
      <c r="X65" s="13">
        <f t="shared" ca="1" si="17"/>
        <v>18.872310092495422</v>
      </c>
    </row>
    <row r="66" spans="1:24" x14ac:dyDescent="0.25">
      <c r="A66" t="s">
        <v>73</v>
      </c>
      <c r="B66" t="str">
        <f t="shared" si="4"/>
        <v>W</v>
      </c>
      <c r="C66">
        <v>3</v>
      </c>
      <c r="D66" s="9">
        <f t="shared" ca="1" si="5"/>
        <v>0.42471886396432335</v>
      </c>
      <c r="E66" s="7">
        <f t="shared" ca="1" si="6"/>
        <v>0.63300155568584315</v>
      </c>
      <c r="F66" s="7">
        <f t="shared" ca="1" si="7"/>
        <v>0.74052989718551276</v>
      </c>
      <c r="G66" s="7">
        <f t="shared" ca="1" si="8"/>
        <v>3.2218688439131036</v>
      </c>
      <c r="H66" s="7">
        <f t="shared" ca="1" si="9"/>
        <v>3.7514207239336934</v>
      </c>
      <c r="I66" s="10">
        <f t="shared" ca="1" si="10"/>
        <v>3.9484218607252211</v>
      </c>
      <c r="J66" s="9">
        <f t="shared" ca="1" si="21"/>
        <v>1.3934345930588035</v>
      </c>
      <c r="K66" s="7">
        <f t="shared" ca="1" si="21"/>
        <v>2.0767767574994851</v>
      </c>
      <c r="L66" s="7">
        <f t="shared" ca="1" si="21"/>
        <v>2.4295600301361966</v>
      </c>
      <c r="M66" s="7">
        <f t="shared" ca="1" si="21"/>
        <v>10.570435839609919</v>
      </c>
      <c r="N66" s="7">
        <f t="shared" ca="1" si="21"/>
        <v>12.307810774060673</v>
      </c>
      <c r="O66" s="7">
        <f t="shared" ca="1" si="21"/>
        <v>12.954139963009254</v>
      </c>
      <c r="P66" s="86">
        <f t="shared" ca="1" si="18"/>
        <v>11.070435839609919</v>
      </c>
      <c r="Q66" s="7">
        <f t="shared" ca="1" si="19"/>
        <v>12.807810774060673</v>
      </c>
      <c r="R66" s="10">
        <f t="shared" ca="1" si="20"/>
        <v>13.454139963009254</v>
      </c>
      <c r="S66" s="11">
        <f t="shared" ca="1" si="12"/>
        <v>13.070435839609919</v>
      </c>
      <c r="T66" s="12">
        <f t="shared" ca="1" si="13"/>
        <v>14.807810774060673</v>
      </c>
      <c r="U66" s="13">
        <f t="shared" ca="1" si="14"/>
        <v>15.454139963009254</v>
      </c>
      <c r="V66" s="11">
        <f t="shared" ca="1" si="15"/>
        <v>16.070435839609921</v>
      </c>
      <c r="W66" s="12">
        <f t="shared" ca="1" si="16"/>
        <v>17.807810774060673</v>
      </c>
      <c r="X66" s="13">
        <f t="shared" ca="1" si="17"/>
        <v>18.454139963009254</v>
      </c>
    </row>
    <row r="67" spans="1:24" x14ac:dyDescent="0.25">
      <c r="A67" t="s">
        <v>74</v>
      </c>
      <c r="B67" t="str">
        <f t="shared" si="4"/>
        <v>W</v>
      </c>
      <c r="C67">
        <v>3</v>
      </c>
      <c r="D67" s="9">
        <f t="shared" ca="1" si="5"/>
        <v>0.36548695357354183</v>
      </c>
      <c r="E67" s="7">
        <f t="shared" ca="1" si="6"/>
        <v>0.60940071603877799</v>
      </c>
      <c r="F67" s="7">
        <f t="shared" ca="1" si="7"/>
        <v>0.66758624579642145</v>
      </c>
      <c r="G67" s="7">
        <f t="shared" ca="1" si="8"/>
        <v>3.1992094641003135</v>
      </c>
      <c r="H67" s="7">
        <f t="shared" ca="1" si="9"/>
        <v>3.7354997951732289</v>
      </c>
      <c r="I67" s="10">
        <f t="shared" ca="1" si="10"/>
        <v>3.9235993399579825</v>
      </c>
      <c r="J67" s="9">
        <f t="shared" ca="1" si="21"/>
        <v>1.1991041783908851</v>
      </c>
      <c r="K67" s="7">
        <f t="shared" ca="1" si="21"/>
        <v>1.9993461812295865</v>
      </c>
      <c r="L67" s="7">
        <f t="shared" ca="1" si="21"/>
        <v>2.1902435885709366</v>
      </c>
      <c r="M67" s="7">
        <f t="shared" ca="1" si="21"/>
        <v>10.496094042323863</v>
      </c>
      <c r="N67" s="7">
        <f t="shared" ca="1" si="21"/>
        <v>12.25557675581768</v>
      </c>
      <c r="O67" s="7">
        <f t="shared" ca="1" si="21"/>
        <v>12.872701246581308</v>
      </c>
      <c r="P67" s="86">
        <f t="shared" ca="1" si="18"/>
        <v>10.996094042323863</v>
      </c>
      <c r="Q67" s="7">
        <f t="shared" ca="1" si="19"/>
        <v>12.75557675581768</v>
      </c>
      <c r="R67" s="10">
        <f t="shared" ca="1" si="20"/>
        <v>13.372701246581308</v>
      </c>
      <c r="S67" s="11">
        <f t="shared" ca="1" si="12"/>
        <v>12.996094042323863</v>
      </c>
      <c r="T67" s="12">
        <f t="shared" ca="1" si="13"/>
        <v>14.75557675581768</v>
      </c>
      <c r="U67" s="13">
        <f t="shared" ca="1" si="14"/>
        <v>15.372701246581308</v>
      </c>
      <c r="V67" s="11">
        <f t="shared" ca="1" si="15"/>
        <v>15.996094042323863</v>
      </c>
      <c r="W67" s="12">
        <f t="shared" ca="1" si="16"/>
        <v>17.755576755817678</v>
      </c>
      <c r="X67" s="13">
        <f t="shared" ca="1" si="17"/>
        <v>18.372701246581308</v>
      </c>
    </row>
    <row r="68" spans="1:24" x14ac:dyDescent="0.25">
      <c r="A68" t="s">
        <v>75</v>
      </c>
      <c r="B68" t="str">
        <f t="shared" si="4"/>
        <v>W</v>
      </c>
      <c r="C68">
        <v>3</v>
      </c>
      <c r="D68" s="9">
        <f t="shared" ca="1" si="5"/>
        <v>0.29454237032074132</v>
      </c>
      <c r="E68" s="7">
        <f t="shared" ca="1" si="6"/>
        <v>0.44969751624837895</v>
      </c>
      <c r="F68" s="7">
        <f t="shared" ca="1" si="7"/>
        <v>0.47783010169246093</v>
      </c>
      <c r="G68" s="7">
        <f t="shared" ca="1" si="8"/>
        <v>3.1409597843872668</v>
      </c>
      <c r="H68" s="7">
        <f t="shared" ca="1" si="9"/>
        <v>3.676540890184063</v>
      </c>
      <c r="I68" s="10">
        <f t="shared" ca="1" si="10"/>
        <v>3.8516485228677801</v>
      </c>
      <c r="J68" s="9">
        <f t="shared" ca="1" si="21"/>
        <v>0.96634635932001745</v>
      </c>
      <c r="K68" s="7">
        <f t="shared" ca="1" si="21"/>
        <v>1.4753855519959937</v>
      </c>
      <c r="L68" s="7">
        <f t="shared" ca="1" si="21"/>
        <v>1.5676840606708036</v>
      </c>
      <c r="M68" s="7">
        <f t="shared" ca="1" si="21"/>
        <v>10.304986169249561</v>
      </c>
      <c r="N68" s="7">
        <f t="shared" ca="1" si="21"/>
        <v>12.062142028162937</v>
      </c>
      <c r="O68" s="7">
        <f t="shared" ca="1" si="21"/>
        <v>12.636642135392979</v>
      </c>
      <c r="P68" s="86">
        <f t="shared" ca="1" si="18"/>
        <v>10.804986169249561</v>
      </c>
      <c r="Q68" s="7">
        <f t="shared" ca="1" si="19"/>
        <v>12.562142028162937</v>
      </c>
      <c r="R68" s="10">
        <f t="shared" ca="1" si="20"/>
        <v>13.136642135392979</v>
      </c>
      <c r="S68" s="11">
        <f t="shared" ca="1" si="12"/>
        <v>12.804986169249561</v>
      </c>
      <c r="T68" s="12">
        <f t="shared" ca="1" si="13"/>
        <v>14.562142028162937</v>
      </c>
      <c r="U68" s="13">
        <f t="shared" ca="1" si="14"/>
        <v>15.136642135392979</v>
      </c>
      <c r="V68" s="11">
        <f t="shared" ca="1" si="15"/>
        <v>15.804986169249561</v>
      </c>
      <c r="W68" s="12">
        <f t="shared" ca="1" si="16"/>
        <v>17.562142028162938</v>
      </c>
      <c r="X68" s="13">
        <f t="shared" ca="1" si="17"/>
        <v>18.136642135392979</v>
      </c>
    </row>
    <row r="69" spans="1:24" x14ac:dyDescent="0.25">
      <c r="A69" t="s">
        <v>76</v>
      </c>
      <c r="B69" t="str">
        <f t="shared" si="4"/>
        <v>W</v>
      </c>
      <c r="C69">
        <v>3</v>
      </c>
      <c r="D69" s="9">
        <f t="shared" ca="1" si="5"/>
        <v>0.3555172610452827</v>
      </c>
      <c r="E69" s="7">
        <f t="shared" ca="1" si="6"/>
        <v>0.55278760258818294</v>
      </c>
      <c r="F69" s="7">
        <f t="shared" ca="1" si="7"/>
        <v>0.6008715407972538</v>
      </c>
      <c r="G69" s="7">
        <f t="shared" ca="1" si="8"/>
        <v>3.1417537373086755</v>
      </c>
      <c r="H69" s="7">
        <f t="shared" ca="1" si="9"/>
        <v>3.6627618056400317</v>
      </c>
      <c r="I69" s="10">
        <f t="shared" ca="1" si="10"/>
        <v>3.838867415682099</v>
      </c>
      <c r="J69" s="9">
        <f t="shared" ca="1" si="21"/>
        <v>1.1663952134031583</v>
      </c>
      <c r="K69" s="7">
        <f t="shared" ca="1" si="21"/>
        <v>1.8136076200399702</v>
      </c>
      <c r="L69" s="7">
        <f t="shared" ca="1" si="21"/>
        <v>1.9713633228256358</v>
      </c>
      <c r="M69" s="7">
        <f t="shared" ca="1" si="21"/>
        <v>10.307591001668882</v>
      </c>
      <c r="N69" s="7">
        <f t="shared" ca="1" si="21"/>
        <v>12.01693505787412</v>
      </c>
      <c r="O69" s="7">
        <f t="shared" ca="1" si="21"/>
        <v>12.594709369035757</v>
      </c>
      <c r="P69" s="86">
        <f t="shared" ca="1" si="18"/>
        <v>10.807591001668882</v>
      </c>
      <c r="Q69" s="7">
        <f t="shared" ca="1" si="19"/>
        <v>12.51693505787412</v>
      </c>
      <c r="R69" s="10">
        <f t="shared" ca="1" si="20"/>
        <v>13.094709369035757</v>
      </c>
      <c r="S69" s="11">
        <f t="shared" ca="1" si="12"/>
        <v>12.807591001668882</v>
      </c>
      <c r="T69" s="12">
        <f t="shared" ca="1" si="13"/>
        <v>14.51693505787412</v>
      </c>
      <c r="U69" s="13">
        <f t="shared" ca="1" si="14"/>
        <v>15.094709369035757</v>
      </c>
      <c r="V69" s="11">
        <f t="shared" ca="1" si="15"/>
        <v>15.807591001668882</v>
      </c>
      <c r="W69" s="12">
        <f t="shared" ca="1" si="16"/>
        <v>17.516935057874122</v>
      </c>
      <c r="X69" s="13">
        <f t="shared" ca="1" si="17"/>
        <v>18.094709369035755</v>
      </c>
    </row>
    <row r="70" spans="1:24" x14ac:dyDescent="0.25">
      <c r="A70" t="s">
        <v>77</v>
      </c>
      <c r="B70" t="str">
        <f t="shared" si="4"/>
        <v>W</v>
      </c>
      <c r="C70">
        <v>3</v>
      </c>
      <c r="D70" s="9">
        <f t="shared" ca="1" si="5"/>
        <v>0.52520251792639561</v>
      </c>
      <c r="E70" s="7">
        <f t="shared" ca="1" si="6"/>
        <v>0.75863562465868062</v>
      </c>
      <c r="F70" s="7">
        <f t="shared" ca="1" si="7"/>
        <v>0.8690321493662021</v>
      </c>
      <c r="G70" s="7">
        <f t="shared" ca="1" si="8"/>
        <v>3.1446432546877006</v>
      </c>
      <c r="H70" s="7">
        <f t="shared" ca="1" si="9"/>
        <v>3.6696539264188854</v>
      </c>
      <c r="I70" s="10">
        <f t="shared" ca="1" si="10"/>
        <v>3.8502547992545577</v>
      </c>
      <c r="J70" s="9">
        <f t="shared" ca="1" si="21"/>
        <v>1.7231053737742636</v>
      </c>
      <c r="K70" s="7">
        <f t="shared" ca="1" si="21"/>
        <v>2.4889620231584009</v>
      </c>
      <c r="L70" s="7">
        <f t="shared" ca="1" si="21"/>
        <v>2.8511553456896395</v>
      </c>
      <c r="M70" s="7">
        <f t="shared" ca="1" si="21"/>
        <v>10.317071045563322</v>
      </c>
      <c r="N70" s="7">
        <f t="shared" ca="1" si="21"/>
        <v>12.039547002686632</v>
      </c>
      <c r="O70" s="7">
        <f t="shared" ca="1" si="21"/>
        <v>12.632069551360097</v>
      </c>
      <c r="P70" s="86">
        <f t="shared" ca="1" si="18"/>
        <v>10.817071045563322</v>
      </c>
      <c r="Q70" s="7">
        <f t="shared" ca="1" si="19"/>
        <v>12.539547002686632</v>
      </c>
      <c r="R70" s="10">
        <f t="shared" ca="1" si="20"/>
        <v>13.132069551360097</v>
      </c>
      <c r="S70" s="11">
        <f t="shared" ca="1" si="12"/>
        <v>12.817071045563322</v>
      </c>
      <c r="T70" s="12">
        <f t="shared" ca="1" si="13"/>
        <v>14.539547002686632</v>
      </c>
      <c r="U70" s="13">
        <f t="shared" ca="1" si="14"/>
        <v>15.132069551360097</v>
      </c>
      <c r="V70" s="11">
        <f t="shared" ca="1" si="15"/>
        <v>15.817071045563322</v>
      </c>
      <c r="W70" s="12">
        <f t="shared" ca="1" si="16"/>
        <v>17.539547002686632</v>
      </c>
      <c r="X70" s="13">
        <f t="shared" ca="1" si="17"/>
        <v>18.132069551360097</v>
      </c>
    </row>
    <row r="71" spans="1:24" x14ac:dyDescent="0.25">
      <c r="A71" t="s">
        <v>78</v>
      </c>
      <c r="B71" t="str">
        <f t="shared" si="4"/>
        <v>W</v>
      </c>
      <c r="C71">
        <v>3</v>
      </c>
      <c r="D71" s="9">
        <f t="shared" ca="1" si="5"/>
        <v>0.476571590077076</v>
      </c>
      <c r="E71" s="7">
        <f t="shared" ca="1" si="6"/>
        <v>0.80336594505201753</v>
      </c>
      <c r="F71" s="7">
        <f t="shared" ca="1" si="7"/>
        <v>0.88640084010773146</v>
      </c>
      <c r="G71" s="7">
        <f t="shared" ca="1" si="8"/>
        <v>3.1991484494670663</v>
      </c>
      <c r="H71" s="7">
        <f t="shared" ca="1" si="9"/>
        <v>3.7252740375285951</v>
      </c>
      <c r="I71" s="10">
        <f t="shared" ca="1" si="10"/>
        <v>3.91482531059469</v>
      </c>
      <c r="J71" s="9">
        <f t="shared" ca="1" si="21"/>
        <v>1.5635550855547111</v>
      </c>
      <c r="K71" s="7">
        <f t="shared" ca="1" si="21"/>
        <v>2.6357150428215799</v>
      </c>
      <c r="L71" s="7">
        <f t="shared" ca="1" si="21"/>
        <v>2.9081392391985941</v>
      </c>
      <c r="M71" s="7">
        <f t="shared" ca="1" si="21"/>
        <v>10.495893863080926</v>
      </c>
      <c r="N71" s="7">
        <f t="shared" ca="1" si="21"/>
        <v>12.22202768218043</v>
      </c>
      <c r="O71" s="7">
        <f t="shared" ca="1" si="21"/>
        <v>12.8439150610062</v>
      </c>
      <c r="P71" s="86">
        <f t="shared" ca="1" si="18"/>
        <v>10.995893863080926</v>
      </c>
      <c r="Q71" s="7">
        <f t="shared" ca="1" si="19"/>
        <v>12.72202768218043</v>
      </c>
      <c r="R71" s="10">
        <f t="shared" ca="1" si="20"/>
        <v>13.3439150610062</v>
      </c>
      <c r="S71" s="11">
        <f t="shared" ca="1" si="12"/>
        <v>12.995893863080926</v>
      </c>
      <c r="T71" s="12">
        <f t="shared" ca="1" si="13"/>
        <v>14.72202768218043</v>
      </c>
      <c r="U71" s="13">
        <f t="shared" ca="1" si="14"/>
        <v>15.3439150610062</v>
      </c>
      <c r="V71" s="11">
        <f t="shared" ca="1" si="15"/>
        <v>15.995893863080926</v>
      </c>
      <c r="W71" s="12">
        <f t="shared" ca="1" si="16"/>
        <v>17.722027682180432</v>
      </c>
      <c r="X71" s="13">
        <f t="shared" ca="1" si="17"/>
        <v>18.3439150610062</v>
      </c>
    </row>
    <row r="72" spans="1:24" x14ac:dyDescent="0.25">
      <c r="A72" t="s">
        <v>79</v>
      </c>
      <c r="B72" t="str">
        <f t="shared" si="4"/>
        <v>W</v>
      </c>
      <c r="C72">
        <v>3</v>
      </c>
      <c r="D72" s="9">
        <f t="shared" ca="1" si="5"/>
        <v>0.67195284166740077</v>
      </c>
      <c r="E72" s="7">
        <f t="shared" ca="1" si="6"/>
        <v>0.83572929283251129</v>
      </c>
      <c r="F72" s="7">
        <f t="shared" ca="1" si="7"/>
        <v>0.8777312606967842</v>
      </c>
      <c r="G72" s="7">
        <f t="shared" ca="1" si="8"/>
        <v>3.1698691248489159</v>
      </c>
      <c r="H72" s="7">
        <f t="shared" ca="1" si="9"/>
        <v>3.7084694104749074</v>
      </c>
      <c r="I72" s="10">
        <f t="shared" ca="1" si="10"/>
        <v>3.8801987170540526</v>
      </c>
      <c r="J72" s="9">
        <f t="shared" ca="1" si="21"/>
        <v>2.2045696905098451</v>
      </c>
      <c r="K72" s="7">
        <f t="shared" ca="1" si="21"/>
        <v>2.7418940053560079</v>
      </c>
      <c r="L72" s="7">
        <f t="shared" ca="1" si="21"/>
        <v>2.8796957371941736</v>
      </c>
      <c r="M72" s="7">
        <f t="shared" ca="1" si="21"/>
        <v>10.399833086774658</v>
      </c>
      <c r="N72" s="7">
        <f t="shared" ca="1" si="21"/>
        <v>12.166894391321874</v>
      </c>
      <c r="O72" s="7">
        <f t="shared" ca="1" si="21"/>
        <v>12.730310751489673</v>
      </c>
      <c r="P72" s="86">
        <f t="shared" ca="1" si="18"/>
        <v>10.899833086774658</v>
      </c>
      <c r="Q72" s="7">
        <f t="shared" ca="1" si="19"/>
        <v>12.666894391321874</v>
      </c>
      <c r="R72" s="10">
        <f t="shared" ca="1" si="20"/>
        <v>13.230310751489673</v>
      </c>
      <c r="S72" s="11">
        <f t="shared" ca="1" si="12"/>
        <v>12.899833086774658</v>
      </c>
      <c r="T72" s="12">
        <f t="shared" ca="1" si="13"/>
        <v>14.666894391321874</v>
      </c>
      <c r="U72" s="13">
        <f t="shared" ca="1" si="14"/>
        <v>15.230310751489673</v>
      </c>
      <c r="V72" s="11">
        <f t="shared" ca="1" si="15"/>
        <v>15.899833086774658</v>
      </c>
      <c r="W72" s="12">
        <f t="shared" ca="1" si="16"/>
        <v>17.666894391321875</v>
      </c>
      <c r="X72" s="13">
        <f t="shared" ca="1" si="17"/>
        <v>18.230310751489675</v>
      </c>
    </row>
    <row r="73" spans="1:24" x14ac:dyDescent="0.25">
      <c r="A73" t="s">
        <v>80</v>
      </c>
      <c r="B73" t="str">
        <f t="shared" si="4"/>
        <v>W</v>
      </c>
      <c r="C73">
        <v>3</v>
      </c>
      <c r="D73" s="9">
        <f t="shared" ca="1" si="5"/>
        <v>0.7136780909151198</v>
      </c>
      <c r="E73" s="7">
        <f t="shared" ca="1" si="6"/>
        <v>0.89115248062583774</v>
      </c>
      <c r="F73" s="7">
        <f t="shared" ca="1" si="7"/>
        <v>0.93030036114421699</v>
      </c>
      <c r="G73" s="7">
        <f t="shared" ca="1" si="8"/>
        <v>4.0306877016564142</v>
      </c>
      <c r="H73" s="7">
        <f t="shared" ca="1" si="9"/>
        <v>4.5673936365136845</v>
      </c>
      <c r="I73" s="10">
        <f t="shared" ca="1" si="10"/>
        <v>4.7960783722836569</v>
      </c>
      <c r="J73" s="9">
        <f t="shared" ca="1" si="21"/>
        <v>2.3414635528711276</v>
      </c>
      <c r="K73" s="7">
        <f t="shared" ca="1" si="21"/>
        <v>2.9237286109771579</v>
      </c>
      <c r="L73" s="7">
        <f t="shared" ca="1" si="21"/>
        <v>3.0521665391870636</v>
      </c>
      <c r="M73" s="7">
        <f t="shared" ca="1" si="21"/>
        <v>13.224041015933118</v>
      </c>
      <c r="N73" s="7">
        <f t="shared" ca="1" si="21"/>
        <v>14.984887258903164</v>
      </c>
      <c r="O73" s="7">
        <f t="shared" ca="1" si="21"/>
        <v>15.735165263397823</v>
      </c>
      <c r="P73" s="86">
        <f t="shared" ref="P73:P97" ca="1" si="22">IF(B73="W",M73+0.5,M73)</f>
        <v>13.724041015933118</v>
      </c>
      <c r="Q73" s="7">
        <f t="shared" ref="Q73:Q97" ca="1" si="23">IF(B73="W",N73+0.5,N73)</f>
        <v>15.484887258903164</v>
      </c>
      <c r="R73" s="10">
        <f t="shared" ref="R73:R97" ca="1" si="24">IF(B73="W",O73+0.5,O73)</f>
        <v>16.235165263397825</v>
      </c>
      <c r="S73" s="11">
        <f t="shared" ca="1" si="12"/>
        <v>15.724041015933118</v>
      </c>
      <c r="T73" s="12">
        <f t="shared" ca="1" si="13"/>
        <v>17.484887258903164</v>
      </c>
      <c r="U73" s="13">
        <f t="shared" ca="1" si="14"/>
        <v>18.235165263397825</v>
      </c>
      <c r="V73" s="11">
        <f t="shared" ca="1" si="15"/>
        <v>18.724041015933118</v>
      </c>
      <c r="W73" s="12">
        <f t="shared" ca="1" si="16"/>
        <v>20.484887258903164</v>
      </c>
      <c r="X73" s="13">
        <f t="shared" ca="1" si="17"/>
        <v>21.235165263397825</v>
      </c>
    </row>
    <row r="74" spans="1:24" x14ac:dyDescent="0.25">
      <c r="A74" t="s">
        <v>81</v>
      </c>
      <c r="B74" t="str">
        <f t="shared" ref="B74:B97" si="25">LEFT(A74,1)</f>
        <v>W</v>
      </c>
      <c r="C74">
        <v>3</v>
      </c>
      <c r="D74" s="9">
        <f t="shared" ref="D74:D97" ca="1" si="26">VLOOKUP(1,INDIRECT(A74&amp;"!A4:C11"),2)</f>
        <v>0.69718573753884916</v>
      </c>
      <c r="E74" s="7">
        <f t="shared" ref="E74:E97" ca="1" si="27">VLOOKUP(10,INDIRECT(A74&amp;"!A4:C11"),2)</f>
        <v>0.87143067370163541</v>
      </c>
      <c r="F74" s="7">
        <f t="shared" ref="F74:F97" ca="1" si="28">VLOOKUP(100,INDIRECT(A74&amp;"!A4:C11"),2)</f>
        <v>0.90785198512119247</v>
      </c>
      <c r="G74" s="7">
        <f t="shared" ref="G74:G97" ca="1" si="29">VLOOKUP(1,INDIRECT(A74&amp;"!A4:C11"),3)</f>
        <v>3.5406003455678632</v>
      </c>
      <c r="H74" s="7">
        <f t="shared" ref="H74:H97" ca="1" si="30">VLOOKUP(10,INDIRECT(A74&amp;"!A4:C11"),3)</f>
        <v>4.0867122634987858</v>
      </c>
      <c r="I74" s="10">
        <f t="shared" ref="I74:I97" ca="1" si="31">VLOOKUP(100,INDIRECT(A74&amp;"!A4:C11"),3)</f>
        <v>4.318506056363713</v>
      </c>
      <c r="J74" s="9">
        <f t="shared" ca="1" si="21"/>
        <v>2.2873547819516049</v>
      </c>
      <c r="K74" s="7">
        <f t="shared" ca="1" si="21"/>
        <v>2.8590245200184885</v>
      </c>
      <c r="L74" s="7">
        <f t="shared" ca="1" si="21"/>
        <v>2.9785170115524684</v>
      </c>
      <c r="M74" s="7">
        <f t="shared" ca="1" si="21"/>
        <v>11.616142866036295</v>
      </c>
      <c r="N74" s="7">
        <f t="shared" ca="1" si="21"/>
        <v>13.4078486335262</v>
      </c>
      <c r="O74" s="7">
        <f t="shared" ca="1" si="21"/>
        <v>14.168326956573861</v>
      </c>
      <c r="P74" s="86">
        <f t="shared" ca="1" si="22"/>
        <v>12.116142866036295</v>
      </c>
      <c r="Q74" s="7">
        <f t="shared" ca="1" si="23"/>
        <v>13.9078486335262</v>
      </c>
      <c r="R74" s="10">
        <f t="shared" ca="1" si="24"/>
        <v>14.668326956573861</v>
      </c>
      <c r="S74" s="11">
        <f t="shared" ref="S74:S97" ca="1" si="32">P74+2</f>
        <v>14.116142866036295</v>
      </c>
      <c r="T74" s="12">
        <f t="shared" ref="T74:T97" ca="1" si="33">Q74+2</f>
        <v>15.9078486335262</v>
      </c>
      <c r="U74" s="13">
        <f t="shared" ref="U74:U97" ca="1" si="34">R74+2</f>
        <v>16.668326956573861</v>
      </c>
      <c r="V74" s="11">
        <f t="shared" ref="V74:V97" ca="1" si="35">P74+5</f>
        <v>17.116142866036295</v>
      </c>
      <c r="W74" s="12">
        <f t="shared" ref="W74:W97" ca="1" si="36">Q74+5</f>
        <v>18.9078486335262</v>
      </c>
      <c r="X74" s="13">
        <f t="shared" ref="X74:X97" ca="1" si="37">R74+5</f>
        <v>19.668326956573861</v>
      </c>
    </row>
    <row r="75" spans="1:24" x14ac:dyDescent="0.25">
      <c r="A75" t="s">
        <v>82</v>
      </c>
      <c r="B75" t="str">
        <f t="shared" si="25"/>
        <v>W</v>
      </c>
      <c r="C75">
        <v>3</v>
      </c>
      <c r="D75" s="9">
        <f t="shared" ca="1" si="26"/>
        <v>0.70545043492843484</v>
      </c>
      <c r="E75" s="7">
        <f t="shared" ca="1" si="27"/>
        <v>0.87388677409533788</v>
      </c>
      <c r="F75" s="7">
        <f t="shared" ca="1" si="28"/>
        <v>0.91243732556788992</v>
      </c>
      <c r="G75" s="7">
        <f t="shared" ca="1" si="29"/>
        <v>3.5436770276127816</v>
      </c>
      <c r="H75" s="7">
        <f t="shared" ca="1" si="30"/>
        <v>4.0915085326061389</v>
      </c>
      <c r="I75" s="10">
        <f t="shared" ca="1" si="31"/>
        <v>4.3237512616641061</v>
      </c>
      <c r="J75" s="9">
        <f t="shared" ca="1" si="21"/>
        <v>2.3144699308675682</v>
      </c>
      <c r="K75" s="7">
        <f t="shared" ca="1" si="21"/>
        <v>2.8670825921763052</v>
      </c>
      <c r="L75" s="7">
        <f t="shared" ca="1" si="21"/>
        <v>2.9935607794222108</v>
      </c>
      <c r="M75" s="7">
        <f t="shared" ca="1" si="21"/>
        <v>11.626236967233535</v>
      </c>
      <c r="N75" s="7">
        <f t="shared" ca="1" si="21"/>
        <v>13.423584424560822</v>
      </c>
      <c r="O75" s="7">
        <f t="shared" ca="1" si="21"/>
        <v>14.185535635380925</v>
      </c>
      <c r="P75" s="86">
        <f t="shared" ca="1" si="22"/>
        <v>12.126236967233535</v>
      </c>
      <c r="Q75" s="7">
        <f t="shared" ca="1" si="23"/>
        <v>13.923584424560822</v>
      </c>
      <c r="R75" s="10">
        <f t="shared" ca="1" si="24"/>
        <v>14.685535635380925</v>
      </c>
      <c r="S75" s="11">
        <f t="shared" ca="1" si="32"/>
        <v>14.126236967233535</v>
      </c>
      <c r="T75" s="12">
        <f t="shared" ca="1" si="33"/>
        <v>15.923584424560822</v>
      </c>
      <c r="U75" s="13">
        <f t="shared" ca="1" si="34"/>
        <v>16.685535635380923</v>
      </c>
      <c r="V75" s="11">
        <f t="shared" ca="1" si="35"/>
        <v>17.126236967233535</v>
      </c>
      <c r="W75" s="12">
        <f t="shared" ca="1" si="36"/>
        <v>18.923584424560822</v>
      </c>
      <c r="X75" s="13">
        <f t="shared" ca="1" si="37"/>
        <v>19.685535635380923</v>
      </c>
    </row>
    <row r="76" spans="1:24" x14ac:dyDescent="0.25">
      <c r="A76" t="s">
        <v>83</v>
      </c>
      <c r="B76" t="str">
        <f t="shared" si="25"/>
        <v>W</v>
      </c>
      <c r="C76">
        <v>4</v>
      </c>
      <c r="D76" s="9">
        <f t="shared" ca="1" si="26"/>
        <v>0.69228153602919473</v>
      </c>
      <c r="E76" s="7">
        <f t="shared" ca="1" si="27"/>
        <v>0.84797999281039371</v>
      </c>
      <c r="F76" s="7">
        <f t="shared" ca="1" si="28"/>
        <v>0.88194921227032963</v>
      </c>
      <c r="G76" s="7">
        <f t="shared" ca="1" si="29"/>
        <v>3.72255190007776</v>
      </c>
      <c r="H76" s="7">
        <f t="shared" ca="1" si="30"/>
        <v>4.2880698625787037</v>
      </c>
      <c r="I76" s="10">
        <f t="shared" ca="1" si="31"/>
        <v>4.5327122604197019</v>
      </c>
      <c r="J76" s="9">
        <f t="shared" ca="1" si="21"/>
        <v>2.2712648819855468</v>
      </c>
      <c r="K76" s="7">
        <f t="shared" ca="1" si="21"/>
        <v>2.7820865905852812</v>
      </c>
      <c r="L76" s="7">
        <f t="shared" ca="1" si="21"/>
        <v>2.8935341609918948</v>
      </c>
      <c r="M76" s="7">
        <f t="shared" ca="1" si="21"/>
        <v>12.21309678503202</v>
      </c>
      <c r="N76" s="7">
        <f t="shared" ca="1" si="21"/>
        <v>14.068470677751652</v>
      </c>
      <c r="O76" s="7">
        <f t="shared" ca="1" si="21"/>
        <v>14.871103216600071</v>
      </c>
      <c r="P76" s="86">
        <f t="shared" ca="1" si="22"/>
        <v>12.71309678503202</v>
      </c>
      <c r="Q76" s="7">
        <f t="shared" ca="1" si="23"/>
        <v>14.568470677751652</v>
      </c>
      <c r="R76" s="10">
        <f t="shared" ca="1" si="24"/>
        <v>15.371103216600071</v>
      </c>
      <c r="S76" s="11">
        <f t="shared" ca="1" si="32"/>
        <v>14.71309678503202</v>
      </c>
      <c r="T76" s="12">
        <f t="shared" ca="1" si="33"/>
        <v>16.568470677751652</v>
      </c>
      <c r="U76" s="13">
        <f t="shared" ca="1" si="34"/>
        <v>17.371103216600069</v>
      </c>
      <c r="V76" s="11">
        <f t="shared" ca="1" si="35"/>
        <v>17.713096785032022</v>
      </c>
      <c r="W76" s="12">
        <f t="shared" ca="1" si="36"/>
        <v>19.568470677751652</v>
      </c>
      <c r="X76" s="13">
        <f t="shared" ca="1" si="37"/>
        <v>20.371103216600069</v>
      </c>
    </row>
    <row r="77" spans="1:24" x14ac:dyDescent="0.25">
      <c r="A77" t="s">
        <v>84</v>
      </c>
      <c r="B77" t="str">
        <f t="shared" si="25"/>
        <v>W</v>
      </c>
      <c r="C77">
        <v>4</v>
      </c>
      <c r="D77" s="9">
        <f t="shared" ca="1" si="26"/>
        <v>0.73347461404312986</v>
      </c>
      <c r="E77" s="7">
        <f t="shared" ca="1" si="27"/>
        <v>0.89640729533792762</v>
      </c>
      <c r="F77" s="7">
        <f t="shared" ca="1" si="28"/>
        <v>0.93902785772166053</v>
      </c>
      <c r="G77" s="7">
        <f t="shared" ca="1" si="29"/>
        <v>3.4246177088552008</v>
      </c>
      <c r="H77" s="7">
        <f t="shared" ca="1" si="30"/>
        <v>3.928054273962966</v>
      </c>
      <c r="I77" s="10">
        <f t="shared" ca="1" si="31"/>
        <v>4.1528319196505477</v>
      </c>
      <c r="J77" s="9">
        <f t="shared" ca="1" si="21"/>
        <v>2.4064127757320533</v>
      </c>
      <c r="K77" s="7">
        <f t="shared" ca="1" si="21"/>
        <v>2.9409688167254844</v>
      </c>
      <c r="L77" s="7">
        <f t="shared" ca="1" si="21"/>
        <v>3.0808000581419308</v>
      </c>
      <c r="M77" s="7">
        <f t="shared" ca="1" si="21"/>
        <v>11.23562240438058</v>
      </c>
      <c r="N77" s="7">
        <f t="shared" ca="1" si="21"/>
        <v>12.887317171794507</v>
      </c>
      <c r="O77" s="7">
        <f t="shared" ca="1" si="21"/>
        <v>13.624776639273449</v>
      </c>
      <c r="P77" s="86">
        <f t="shared" ca="1" si="22"/>
        <v>11.73562240438058</v>
      </c>
      <c r="Q77" s="7">
        <f t="shared" ca="1" si="23"/>
        <v>13.387317171794507</v>
      </c>
      <c r="R77" s="10">
        <f t="shared" ca="1" si="24"/>
        <v>14.124776639273449</v>
      </c>
      <c r="S77" s="11">
        <f t="shared" ca="1" si="32"/>
        <v>13.73562240438058</v>
      </c>
      <c r="T77" s="12">
        <f t="shared" ca="1" si="33"/>
        <v>15.387317171794507</v>
      </c>
      <c r="U77" s="13">
        <f t="shared" ca="1" si="34"/>
        <v>16.124776639273449</v>
      </c>
      <c r="V77" s="11">
        <f t="shared" ca="1" si="35"/>
        <v>16.735622404380578</v>
      </c>
      <c r="W77" s="12">
        <f t="shared" ca="1" si="36"/>
        <v>18.387317171794507</v>
      </c>
      <c r="X77" s="13">
        <f t="shared" ca="1" si="37"/>
        <v>19.124776639273449</v>
      </c>
    </row>
    <row r="78" spans="1:24" x14ac:dyDescent="0.25">
      <c r="A78" t="s">
        <v>85</v>
      </c>
      <c r="B78" t="str">
        <f t="shared" si="25"/>
        <v>W</v>
      </c>
      <c r="C78">
        <v>4</v>
      </c>
      <c r="D78" s="9">
        <f t="shared" ca="1" si="26"/>
        <v>0.6682489283713392</v>
      </c>
      <c r="E78" s="7">
        <f t="shared" ca="1" si="27"/>
        <v>0.81225253914922468</v>
      </c>
      <c r="F78" s="7">
        <f t="shared" ca="1" si="28"/>
        <v>0.84585794395601877</v>
      </c>
      <c r="G78" s="7">
        <f t="shared" ca="1" si="29"/>
        <v>3.7183113937813865</v>
      </c>
      <c r="H78" s="7">
        <f t="shared" ca="1" si="30"/>
        <v>4.2823392704218923</v>
      </c>
      <c r="I78" s="10">
        <f t="shared" ca="1" si="31"/>
        <v>4.5308860942713576</v>
      </c>
      <c r="J78" s="9">
        <f t="shared" ca="1" si="21"/>
        <v>2.1924177440004566</v>
      </c>
      <c r="K78" s="7">
        <f t="shared" ca="1" si="21"/>
        <v>2.664870535266485</v>
      </c>
      <c r="L78" s="7">
        <f t="shared" ca="1" si="21"/>
        <v>2.775124488044681</v>
      </c>
      <c r="M78" s="7">
        <f t="shared" ca="1" si="21"/>
        <v>12.199184362799825</v>
      </c>
      <c r="N78" s="7">
        <f t="shared" ca="1" si="21"/>
        <v>14.049669522381535</v>
      </c>
      <c r="O78" s="7">
        <f t="shared" ca="1" si="21"/>
        <v>14.86511185784566</v>
      </c>
      <c r="P78" s="86">
        <f t="shared" ca="1" si="22"/>
        <v>12.699184362799825</v>
      </c>
      <c r="Q78" s="7">
        <f t="shared" ca="1" si="23"/>
        <v>14.549669522381535</v>
      </c>
      <c r="R78" s="10">
        <f t="shared" ca="1" si="24"/>
        <v>15.36511185784566</v>
      </c>
      <c r="S78" s="11">
        <f t="shared" ca="1" si="32"/>
        <v>14.699184362799825</v>
      </c>
      <c r="T78" s="12">
        <f t="shared" ca="1" si="33"/>
        <v>16.549669522381535</v>
      </c>
      <c r="U78" s="13">
        <f t="shared" ca="1" si="34"/>
        <v>17.365111857845662</v>
      </c>
      <c r="V78" s="11">
        <f t="shared" ca="1" si="35"/>
        <v>17.699184362799826</v>
      </c>
      <c r="W78" s="12">
        <f t="shared" ca="1" si="36"/>
        <v>19.549669522381535</v>
      </c>
      <c r="X78" s="13">
        <f t="shared" ca="1" si="37"/>
        <v>20.365111857845662</v>
      </c>
    </row>
    <row r="79" spans="1:24" x14ac:dyDescent="0.25">
      <c r="A79" t="s">
        <v>86</v>
      </c>
      <c r="B79" t="str">
        <f t="shared" si="25"/>
        <v>W</v>
      </c>
      <c r="C79">
        <v>4</v>
      </c>
      <c r="D79" s="9">
        <f t="shared" ca="1" si="26"/>
        <v>0.66786073187665529</v>
      </c>
      <c r="E79" s="7">
        <f t="shared" ca="1" si="27"/>
        <v>0.81470009016007805</v>
      </c>
      <c r="F79" s="7">
        <f t="shared" ca="1" si="28"/>
        <v>0.84928558547721389</v>
      </c>
      <c r="G79" s="7">
        <f t="shared" ca="1" si="29"/>
        <v>3.5375784094168634</v>
      </c>
      <c r="H79" s="7">
        <f t="shared" ca="1" si="30"/>
        <v>4.0694846862283169</v>
      </c>
      <c r="I79" s="10">
        <f t="shared" ca="1" si="31"/>
        <v>4.3005333765553813</v>
      </c>
      <c r="J79" s="9">
        <f t="shared" ca="1" si="21"/>
        <v>2.1911441334535935</v>
      </c>
      <c r="K79" s="7">
        <f t="shared" ca="1" si="21"/>
        <v>2.6729005582679726</v>
      </c>
      <c r="L79" s="7">
        <f t="shared" ca="1" si="21"/>
        <v>2.7863700310932211</v>
      </c>
      <c r="M79" s="7">
        <f t="shared" ca="1" si="21"/>
        <v>11.606228377351913</v>
      </c>
      <c r="N79" s="7">
        <f t="shared" ca="1" si="21"/>
        <v>13.351327710722824</v>
      </c>
      <c r="O79" s="7">
        <f t="shared" ca="1" si="21"/>
        <v>14.109361471638389</v>
      </c>
      <c r="P79" s="86">
        <f t="shared" ca="1" si="22"/>
        <v>12.106228377351913</v>
      </c>
      <c r="Q79" s="7">
        <f t="shared" ca="1" si="23"/>
        <v>13.851327710722824</v>
      </c>
      <c r="R79" s="10">
        <f t="shared" ca="1" si="24"/>
        <v>14.609361471638389</v>
      </c>
      <c r="S79" s="11">
        <f t="shared" ca="1" si="32"/>
        <v>14.106228377351913</v>
      </c>
      <c r="T79" s="12">
        <f t="shared" ca="1" si="33"/>
        <v>15.851327710722824</v>
      </c>
      <c r="U79" s="13">
        <f t="shared" ca="1" si="34"/>
        <v>16.609361471638387</v>
      </c>
      <c r="V79" s="11">
        <f t="shared" ca="1" si="35"/>
        <v>17.106228377351911</v>
      </c>
      <c r="W79" s="12">
        <f t="shared" ca="1" si="36"/>
        <v>18.851327710722824</v>
      </c>
      <c r="X79" s="13">
        <f t="shared" ca="1" si="37"/>
        <v>19.609361471638387</v>
      </c>
    </row>
    <row r="80" spans="1:24" x14ac:dyDescent="0.25">
      <c r="A80" t="s">
        <v>87</v>
      </c>
      <c r="B80" t="str">
        <f t="shared" si="25"/>
        <v>W</v>
      </c>
      <c r="C80">
        <v>4</v>
      </c>
      <c r="D80" s="9">
        <f t="shared" ca="1" si="26"/>
        <v>0.61627603052368574</v>
      </c>
      <c r="E80" s="7">
        <f t="shared" ca="1" si="27"/>
        <v>0.76046466452162165</v>
      </c>
      <c r="F80" s="7">
        <f t="shared" ca="1" si="28"/>
        <v>0.79776884729573383</v>
      </c>
      <c r="G80" s="7">
        <f t="shared" ca="1" si="29"/>
        <v>3.5185139654360196</v>
      </c>
      <c r="H80" s="7">
        <f t="shared" ca="1" si="30"/>
        <v>4.0328434752941433</v>
      </c>
      <c r="I80" s="10">
        <f t="shared" ca="1" si="31"/>
        <v>4.2569804128586624</v>
      </c>
      <c r="J80" s="9">
        <f t="shared" ca="1" si="21"/>
        <v>2.0219029872824335</v>
      </c>
      <c r="K80" s="7">
        <f t="shared" ca="1" si="21"/>
        <v>2.494962810110307</v>
      </c>
      <c r="L80" s="7">
        <f t="shared" ca="1" si="21"/>
        <v>2.6173518612064757</v>
      </c>
      <c r="M80" s="7">
        <f t="shared" ca="1" si="21"/>
        <v>11.543680988963319</v>
      </c>
      <c r="N80" s="7">
        <f t="shared" ca="1" si="21"/>
        <v>13.231113764088397</v>
      </c>
      <c r="O80" s="7">
        <f t="shared" ca="1" si="21"/>
        <v>13.966471170796135</v>
      </c>
      <c r="P80" s="86">
        <f t="shared" ca="1" si="22"/>
        <v>12.043680988963319</v>
      </c>
      <c r="Q80" s="7">
        <f t="shared" ca="1" si="23"/>
        <v>13.731113764088397</v>
      </c>
      <c r="R80" s="10">
        <f t="shared" ca="1" si="24"/>
        <v>14.466471170796135</v>
      </c>
      <c r="S80" s="11">
        <f t="shared" ca="1" si="32"/>
        <v>14.043680988963319</v>
      </c>
      <c r="T80" s="12">
        <f t="shared" ca="1" si="33"/>
        <v>15.731113764088397</v>
      </c>
      <c r="U80" s="13">
        <f t="shared" ca="1" si="34"/>
        <v>16.466471170796133</v>
      </c>
      <c r="V80" s="11">
        <f t="shared" ca="1" si="35"/>
        <v>17.043680988963317</v>
      </c>
      <c r="W80" s="12">
        <f t="shared" ca="1" si="36"/>
        <v>18.731113764088398</v>
      </c>
      <c r="X80" s="13">
        <f t="shared" ca="1" si="37"/>
        <v>19.466471170796133</v>
      </c>
    </row>
    <row r="81" spans="1:24" x14ac:dyDescent="0.25">
      <c r="A81" t="s">
        <v>88</v>
      </c>
      <c r="B81" t="str">
        <f t="shared" si="25"/>
        <v>W</v>
      </c>
      <c r="C81">
        <v>4</v>
      </c>
      <c r="D81" s="9">
        <f t="shared" ca="1" si="26"/>
        <v>0.61656217888141795</v>
      </c>
      <c r="E81" s="7">
        <f t="shared" ca="1" si="27"/>
        <v>0.76041519153482162</v>
      </c>
      <c r="F81" s="7">
        <f t="shared" ca="1" si="28"/>
        <v>0.78662542402860358</v>
      </c>
      <c r="G81" s="7">
        <f t="shared" ca="1" si="29"/>
        <v>3.4999777917470176</v>
      </c>
      <c r="H81" s="7">
        <f t="shared" ca="1" si="30"/>
        <v>4.018345149700024</v>
      </c>
      <c r="I81" s="10">
        <f t="shared" ca="1" si="31"/>
        <v>4.2582079166280575</v>
      </c>
      <c r="J81" s="9">
        <f t="shared" ca="1" si="21"/>
        <v>2.0228417942303736</v>
      </c>
      <c r="K81" s="7">
        <f t="shared" ca="1" si="21"/>
        <v>2.4948004971614881</v>
      </c>
      <c r="L81" s="7">
        <f t="shared" ca="1" si="21"/>
        <v>2.5807920735846572</v>
      </c>
      <c r="M81" s="7">
        <f t="shared" ca="1" si="21"/>
        <v>11.482866770823549</v>
      </c>
      <c r="N81" s="7">
        <f t="shared" ca="1" si="21"/>
        <v>13.183547079068319</v>
      </c>
      <c r="O81" s="7">
        <f t="shared" ca="1" si="21"/>
        <v>13.970498414134047</v>
      </c>
      <c r="P81" s="86">
        <f t="shared" ca="1" si="22"/>
        <v>11.982866770823549</v>
      </c>
      <c r="Q81" s="7">
        <f t="shared" ca="1" si="23"/>
        <v>13.683547079068319</v>
      </c>
      <c r="R81" s="10">
        <f t="shared" ca="1" si="24"/>
        <v>14.470498414134047</v>
      </c>
      <c r="S81" s="11">
        <f t="shared" ca="1" si="32"/>
        <v>13.982866770823549</v>
      </c>
      <c r="T81" s="12">
        <f t="shared" ca="1" si="33"/>
        <v>15.683547079068319</v>
      </c>
      <c r="U81" s="13">
        <f t="shared" ca="1" si="34"/>
        <v>16.470498414134049</v>
      </c>
      <c r="V81" s="11">
        <f t="shared" ca="1" si="35"/>
        <v>16.982866770823549</v>
      </c>
      <c r="W81" s="12">
        <f t="shared" ca="1" si="36"/>
        <v>18.683547079068319</v>
      </c>
      <c r="X81" s="13">
        <f t="shared" ca="1" si="37"/>
        <v>19.470498414134049</v>
      </c>
    </row>
    <row r="82" spans="1:24" x14ac:dyDescent="0.25">
      <c r="A82" t="s">
        <v>89</v>
      </c>
      <c r="B82" t="str">
        <f t="shared" si="25"/>
        <v>W</v>
      </c>
      <c r="C82">
        <v>4</v>
      </c>
      <c r="D82" s="9">
        <f t="shared" ca="1" si="26"/>
        <v>0.72021638744235994</v>
      </c>
      <c r="E82" s="7">
        <f t="shared" ca="1" si="27"/>
        <v>0.90086534184145595</v>
      </c>
      <c r="F82" s="7">
        <f t="shared" ca="1" si="28"/>
        <v>0.93834428411618132</v>
      </c>
      <c r="G82" s="7">
        <f t="shared" ca="1" si="29"/>
        <v>3.4174813896225018</v>
      </c>
      <c r="H82" s="7">
        <f t="shared" ca="1" si="30"/>
        <v>3.9196525778883857</v>
      </c>
      <c r="I82" s="10">
        <f t="shared" ca="1" si="31"/>
        <v>4.1473014402466646</v>
      </c>
      <c r="J82" s="9">
        <f t="shared" ca="1" si="21"/>
        <v>2.362914656963123</v>
      </c>
      <c r="K82" s="7">
        <f t="shared" ca="1" si="21"/>
        <v>2.9555949535480837</v>
      </c>
      <c r="L82" s="7">
        <f t="shared" ca="1" si="21"/>
        <v>3.0785573625858964</v>
      </c>
      <c r="M82" s="7">
        <f t="shared" ca="1" si="21"/>
        <v>11.212209283538391</v>
      </c>
      <c r="N82" s="7">
        <f t="shared" ca="1" si="21"/>
        <v>12.859752552127249</v>
      </c>
      <c r="O82" s="7">
        <f t="shared" ca="1" si="21"/>
        <v>13.606632021806641</v>
      </c>
      <c r="P82" s="86">
        <f t="shared" ca="1" si="22"/>
        <v>11.712209283538391</v>
      </c>
      <c r="Q82" s="7">
        <f t="shared" ca="1" si="23"/>
        <v>13.359752552127249</v>
      </c>
      <c r="R82" s="10">
        <f t="shared" ca="1" si="24"/>
        <v>14.106632021806641</v>
      </c>
      <c r="S82" s="11">
        <f t="shared" ca="1" si="32"/>
        <v>13.712209283538391</v>
      </c>
      <c r="T82" s="12">
        <f t="shared" ca="1" si="33"/>
        <v>15.359752552127249</v>
      </c>
      <c r="U82" s="13">
        <f t="shared" ca="1" si="34"/>
        <v>16.106632021806639</v>
      </c>
      <c r="V82" s="11">
        <f t="shared" ca="1" si="35"/>
        <v>16.712209283538392</v>
      </c>
      <c r="W82" s="12">
        <f t="shared" ca="1" si="36"/>
        <v>18.359752552127247</v>
      </c>
      <c r="X82" s="13">
        <f t="shared" ca="1" si="37"/>
        <v>19.106632021806639</v>
      </c>
    </row>
    <row r="83" spans="1:24" x14ac:dyDescent="0.25">
      <c r="A83" t="s">
        <v>90</v>
      </c>
      <c r="B83" t="str">
        <f t="shared" si="25"/>
        <v>W</v>
      </c>
      <c r="C83">
        <v>4</v>
      </c>
      <c r="D83" s="9">
        <f t="shared" ca="1" si="26"/>
        <v>0.61331641100674172</v>
      </c>
      <c r="E83" s="7">
        <f t="shared" ca="1" si="27"/>
        <v>0.77392766217381115</v>
      </c>
      <c r="F83" s="7">
        <f t="shared" ca="1" si="28"/>
        <v>0.80077821024480356</v>
      </c>
      <c r="G83" s="7">
        <f t="shared" ca="1" si="29"/>
        <v>3.3986218310897844</v>
      </c>
      <c r="H83" s="7">
        <f t="shared" ca="1" si="30"/>
        <v>3.8875686745014404</v>
      </c>
      <c r="I83" s="10">
        <f t="shared" ca="1" si="31"/>
        <v>4.1136613258292769</v>
      </c>
      <c r="J83" s="9">
        <f t="shared" ca="1" si="21"/>
        <v>2.0121929494971842</v>
      </c>
      <c r="K83" s="7">
        <f t="shared" ca="1" si="21"/>
        <v>2.5391327499140783</v>
      </c>
      <c r="L83" s="7">
        <f t="shared" ca="1" si="21"/>
        <v>2.6272250992283581</v>
      </c>
      <c r="M83" s="7">
        <f t="shared" ca="1" si="21"/>
        <v>11.150334091501916</v>
      </c>
      <c r="N83" s="7">
        <f t="shared" ca="1" si="21"/>
        <v>12.754490401907612</v>
      </c>
      <c r="O83" s="7">
        <f t="shared" ca="1" si="21"/>
        <v>13.496264192353269</v>
      </c>
      <c r="P83" s="86">
        <f t="shared" ca="1" si="22"/>
        <v>11.650334091501916</v>
      </c>
      <c r="Q83" s="7">
        <f t="shared" ca="1" si="23"/>
        <v>13.254490401907612</v>
      </c>
      <c r="R83" s="10">
        <f t="shared" ca="1" si="24"/>
        <v>13.996264192353269</v>
      </c>
      <c r="S83" s="11">
        <f t="shared" ca="1" si="32"/>
        <v>13.650334091501916</v>
      </c>
      <c r="T83" s="12">
        <f t="shared" ca="1" si="33"/>
        <v>15.254490401907612</v>
      </c>
      <c r="U83" s="13">
        <f t="shared" ca="1" si="34"/>
        <v>15.996264192353269</v>
      </c>
      <c r="V83" s="11">
        <f t="shared" ca="1" si="35"/>
        <v>16.650334091501918</v>
      </c>
      <c r="W83" s="12">
        <f t="shared" ca="1" si="36"/>
        <v>18.25449040190761</v>
      </c>
      <c r="X83" s="13">
        <f t="shared" ca="1" si="37"/>
        <v>18.996264192353269</v>
      </c>
    </row>
    <row r="84" spans="1:24" x14ac:dyDescent="0.25">
      <c r="A84" t="s">
        <v>91</v>
      </c>
      <c r="B84" t="str">
        <f t="shared" si="25"/>
        <v>W</v>
      </c>
      <c r="C84">
        <v>4</v>
      </c>
      <c r="D84" s="9">
        <f t="shared" ca="1" si="26"/>
        <v>0.66449080512593639</v>
      </c>
      <c r="E84" s="7">
        <f t="shared" ca="1" si="27"/>
        <v>0.8471213362861727</v>
      </c>
      <c r="F84" s="7">
        <f t="shared" ca="1" si="28"/>
        <v>0.87843966195877965</v>
      </c>
      <c r="G84" s="7">
        <f t="shared" ca="1" si="29"/>
        <v>3.5124641909386964</v>
      </c>
      <c r="H84" s="7">
        <f t="shared" ca="1" si="30"/>
        <v>4.0543754631032654</v>
      </c>
      <c r="I84" s="10">
        <f t="shared" ca="1" si="31"/>
        <v>4.2970294577182448</v>
      </c>
      <c r="J84" s="9">
        <f t="shared" ca="1" si="21"/>
        <v>2.180087943326563</v>
      </c>
      <c r="K84" s="7">
        <f t="shared" ca="1" si="21"/>
        <v>2.7792694760045036</v>
      </c>
      <c r="L84" s="7">
        <f t="shared" ca="1" si="21"/>
        <v>2.882019888316206</v>
      </c>
      <c r="M84" s="7">
        <f t="shared" ca="1" si="21"/>
        <v>11.523832647436668</v>
      </c>
      <c r="N84" s="7">
        <f t="shared" ca="1" si="21"/>
        <v>13.301756768711499</v>
      </c>
      <c r="O84" s="7">
        <f t="shared" ca="1" si="21"/>
        <v>14.097865674928624</v>
      </c>
      <c r="P84" s="86">
        <f t="shared" ca="1" si="22"/>
        <v>12.023832647436668</v>
      </c>
      <c r="Q84" s="7">
        <f t="shared" ca="1" si="23"/>
        <v>13.801756768711499</v>
      </c>
      <c r="R84" s="10">
        <f t="shared" ca="1" si="24"/>
        <v>14.597865674928624</v>
      </c>
      <c r="S84" s="11">
        <f t="shared" ca="1" si="32"/>
        <v>14.023832647436668</v>
      </c>
      <c r="T84" s="12">
        <f t="shared" ca="1" si="33"/>
        <v>15.801756768711499</v>
      </c>
      <c r="U84" s="13">
        <f t="shared" ca="1" si="34"/>
        <v>16.597865674928624</v>
      </c>
      <c r="V84" s="11">
        <f t="shared" ca="1" si="35"/>
        <v>17.02383264743667</v>
      </c>
      <c r="W84" s="12">
        <f t="shared" ca="1" si="36"/>
        <v>18.801756768711499</v>
      </c>
      <c r="X84" s="13">
        <f t="shared" ca="1" si="37"/>
        <v>19.597865674928624</v>
      </c>
    </row>
    <row r="85" spans="1:24" x14ac:dyDescent="0.25">
      <c r="A85" t="s">
        <v>92</v>
      </c>
      <c r="B85" t="str">
        <f t="shared" si="25"/>
        <v>W</v>
      </c>
      <c r="C85">
        <v>4</v>
      </c>
      <c r="D85" s="9">
        <f t="shared" ca="1" si="26"/>
        <v>0.74995985735261272</v>
      </c>
      <c r="E85" s="7">
        <f t="shared" ca="1" si="27"/>
        <v>0.98186427526557396</v>
      </c>
      <c r="F85" s="7">
        <f t="shared" ca="1" si="28"/>
        <v>1.017942876024253</v>
      </c>
      <c r="G85" s="7">
        <f t="shared" ca="1" si="29"/>
        <v>3.3817864441161682</v>
      </c>
      <c r="H85" s="7">
        <f t="shared" ca="1" si="30"/>
        <v>3.8864761495288329</v>
      </c>
      <c r="I85" s="10">
        <f t="shared" ca="1" si="31"/>
        <v>4.119448925678209</v>
      </c>
      <c r="J85" s="9">
        <f t="shared" ca="1" si="21"/>
        <v>2.4604982196608027</v>
      </c>
      <c r="K85" s="7">
        <f t="shared" ca="1" si="21"/>
        <v>3.221339485779442</v>
      </c>
      <c r="L85" s="7">
        <f t="shared" ca="1" si="21"/>
        <v>3.3397075985047668</v>
      </c>
      <c r="M85" s="7">
        <f t="shared" ca="1" si="21"/>
        <v>11.095099882270892</v>
      </c>
      <c r="N85" s="7">
        <f t="shared" ca="1" si="21"/>
        <v>12.750906002391183</v>
      </c>
      <c r="O85" s="7">
        <f t="shared" ca="1" si="21"/>
        <v>13.515252380834019</v>
      </c>
      <c r="P85" s="86">
        <f t="shared" ca="1" si="22"/>
        <v>11.595099882270892</v>
      </c>
      <c r="Q85" s="7">
        <f t="shared" ca="1" si="23"/>
        <v>13.250906002391183</v>
      </c>
      <c r="R85" s="10">
        <f t="shared" ca="1" si="24"/>
        <v>14.015252380834019</v>
      </c>
      <c r="S85" s="11">
        <f t="shared" ca="1" si="32"/>
        <v>13.595099882270892</v>
      </c>
      <c r="T85" s="12">
        <f t="shared" ca="1" si="33"/>
        <v>15.250906002391183</v>
      </c>
      <c r="U85" s="13">
        <f t="shared" ca="1" si="34"/>
        <v>16.015252380834021</v>
      </c>
      <c r="V85" s="11">
        <f t="shared" ca="1" si="35"/>
        <v>16.595099882270894</v>
      </c>
      <c r="W85" s="12">
        <f t="shared" ca="1" si="36"/>
        <v>18.250906002391183</v>
      </c>
      <c r="X85" s="13">
        <f t="shared" ca="1" si="37"/>
        <v>19.015252380834021</v>
      </c>
    </row>
    <row r="86" spans="1:24" x14ac:dyDescent="0.25">
      <c r="A86" t="s">
        <v>93</v>
      </c>
      <c r="B86" t="str">
        <f t="shared" si="25"/>
        <v>W</v>
      </c>
      <c r="C86">
        <v>4</v>
      </c>
      <c r="D86" s="9">
        <f t="shared" ca="1" si="26"/>
        <v>0.51675623158193495</v>
      </c>
      <c r="E86" s="7">
        <f t="shared" ca="1" si="27"/>
        <v>0.65151092332142491</v>
      </c>
      <c r="F86" s="7">
        <f t="shared" ca="1" si="28"/>
        <v>0.66940751979943991</v>
      </c>
      <c r="G86" s="7">
        <f t="shared" ca="1" si="29"/>
        <v>3.5120035284636777</v>
      </c>
      <c r="H86" s="7">
        <f t="shared" ca="1" si="30"/>
        <v>4.0738079044827105</v>
      </c>
      <c r="I86" s="10">
        <f t="shared" ca="1" si="31"/>
        <v>4.3058783471040645</v>
      </c>
      <c r="J86" s="9">
        <f t="shared" ca="1" si="21"/>
        <v>1.6953944605706526</v>
      </c>
      <c r="K86" s="7">
        <f t="shared" ca="1" si="21"/>
        <v>2.1375030292697668</v>
      </c>
      <c r="L86" s="7">
        <f t="shared" ca="1" si="21"/>
        <v>2.1962188969797896</v>
      </c>
      <c r="M86" s="7">
        <f t="shared" ca="1" si="21"/>
        <v>11.52232128761049</v>
      </c>
      <c r="N86" s="7">
        <f t="shared" ca="1" si="21"/>
        <v>13.365511497646688</v>
      </c>
      <c r="O86" s="7">
        <f t="shared" ca="1" si="21"/>
        <v>14.126897464252179</v>
      </c>
      <c r="P86" s="86">
        <f t="shared" ca="1" si="22"/>
        <v>12.02232128761049</v>
      </c>
      <c r="Q86" s="7">
        <f t="shared" ca="1" si="23"/>
        <v>13.865511497646688</v>
      </c>
      <c r="R86" s="10">
        <f t="shared" ca="1" si="24"/>
        <v>14.626897464252179</v>
      </c>
      <c r="S86" s="11">
        <f t="shared" ca="1" si="32"/>
        <v>14.02232128761049</v>
      </c>
      <c r="T86" s="12">
        <f t="shared" ca="1" si="33"/>
        <v>15.865511497646688</v>
      </c>
      <c r="U86" s="13">
        <f t="shared" ca="1" si="34"/>
        <v>16.626897464252181</v>
      </c>
      <c r="V86" s="11">
        <f t="shared" ca="1" si="35"/>
        <v>17.022321287610488</v>
      </c>
      <c r="W86" s="12">
        <f t="shared" ca="1" si="36"/>
        <v>18.865511497646686</v>
      </c>
      <c r="X86" s="13">
        <f t="shared" ca="1" si="37"/>
        <v>19.626897464252181</v>
      </c>
    </row>
    <row r="87" spans="1:24" x14ac:dyDescent="0.25">
      <c r="A87" t="s">
        <v>94</v>
      </c>
      <c r="B87" t="str">
        <f t="shared" si="25"/>
        <v>W</v>
      </c>
      <c r="C87">
        <v>4</v>
      </c>
      <c r="D87" s="9">
        <f t="shared" ca="1" si="26"/>
        <v>0.59676899731688593</v>
      </c>
      <c r="E87" s="7">
        <f t="shared" ca="1" si="27"/>
        <v>0.75377611192504212</v>
      </c>
      <c r="F87" s="7">
        <f t="shared" ca="1" si="28"/>
        <v>0.80354401732432224</v>
      </c>
      <c r="G87" s="7">
        <f t="shared" ca="1" si="29"/>
        <v>3.4794335722300933</v>
      </c>
      <c r="H87" s="7">
        <f t="shared" ca="1" si="30"/>
        <v>4.0237314832301383</v>
      </c>
      <c r="I87" s="10">
        <f t="shared" ca="1" si="31"/>
        <v>4.2207290125085288</v>
      </c>
      <c r="J87" s="9">
        <f t="shared" ca="1" si="21"/>
        <v>1.9579035345042188</v>
      </c>
      <c r="K87" s="7">
        <f t="shared" ca="1" si="21"/>
        <v>2.4730187399115553</v>
      </c>
      <c r="L87" s="7">
        <f t="shared" ca="1" si="21"/>
        <v>2.6362992694367526</v>
      </c>
      <c r="M87" s="7">
        <f t="shared" ca="1" si="21"/>
        <v>11.415464475820515</v>
      </c>
      <c r="N87" s="7">
        <f t="shared" ca="1" si="21"/>
        <v>13.201218777001765</v>
      </c>
      <c r="O87" s="7">
        <f t="shared" ca="1" si="21"/>
        <v>13.847536130277325</v>
      </c>
      <c r="P87" s="86">
        <f t="shared" ca="1" si="22"/>
        <v>11.915464475820515</v>
      </c>
      <c r="Q87" s="7">
        <f t="shared" ca="1" si="23"/>
        <v>13.701218777001765</v>
      </c>
      <c r="R87" s="10">
        <f t="shared" ca="1" si="24"/>
        <v>14.347536130277325</v>
      </c>
      <c r="S87" s="11">
        <f t="shared" ca="1" si="32"/>
        <v>13.915464475820515</v>
      </c>
      <c r="T87" s="12">
        <f t="shared" ca="1" si="33"/>
        <v>15.701218777001765</v>
      </c>
      <c r="U87" s="13">
        <f t="shared" ca="1" si="34"/>
        <v>16.347536130277327</v>
      </c>
      <c r="V87" s="11">
        <f t="shared" ca="1" si="35"/>
        <v>16.915464475820514</v>
      </c>
      <c r="W87" s="12">
        <f t="shared" ca="1" si="36"/>
        <v>18.701218777001763</v>
      </c>
      <c r="X87" s="13">
        <f t="shared" ca="1" si="37"/>
        <v>19.347536130277327</v>
      </c>
    </row>
    <row r="88" spans="1:24" x14ac:dyDescent="0.25">
      <c r="A88" t="s">
        <v>95</v>
      </c>
      <c r="B88" t="str">
        <f t="shared" si="25"/>
        <v>W</v>
      </c>
      <c r="C88">
        <v>4</v>
      </c>
      <c r="D88" s="9">
        <f t="shared" ca="1" si="26"/>
        <v>0.73572498569343869</v>
      </c>
      <c r="E88" s="7">
        <f t="shared" ca="1" si="27"/>
        <v>0.93483103619622976</v>
      </c>
      <c r="F88" s="7">
        <f t="shared" ca="1" si="28"/>
        <v>1.00789587199668</v>
      </c>
      <c r="G88" s="7">
        <f t="shared" ca="1" si="29"/>
        <v>3.1731860039409279</v>
      </c>
      <c r="H88" s="7">
        <f t="shared" ca="1" si="30"/>
        <v>3.7220285353170683</v>
      </c>
      <c r="I88" s="10">
        <f t="shared" ca="1" si="31"/>
        <v>3.8917113137132966</v>
      </c>
      <c r="J88" s="9">
        <f t="shared" ca="1" si="21"/>
        <v>2.4137958848209928</v>
      </c>
      <c r="K88" s="7">
        <f t="shared" ca="1" si="21"/>
        <v>3.0670309586490476</v>
      </c>
      <c r="L88" s="7">
        <f t="shared" ca="1" si="21"/>
        <v>3.3067449868657479</v>
      </c>
      <c r="M88" s="7">
        <f t="shared" ca="1" si="21"/>
        <v>10.410715236026666</v>
      </c>
      <c r="N88" s="7">
        <f t="shared" ca="1" si="21"/>
        <v>12.211379709045499</v>
      </c>
      <c r="O88" s="7">
        <f t="shared" ca="1" si="21"/>
        <v>12.768081737904517</v>
      </c>
      <c r="P88" s="86">
        <f t="shared" ca="1" si="22"/>
        <v>10.910715236026666</v>
      </c>
      <c r="Q88" s="7">
        <f t="shared" ca="1" si="23"/>
        <v>12.711379709045499</v>
      </c>
      <c r="R88" s="10">
        <f t="shared" ca="1" si="24"/>
        <v>13.268081737904517</v>
      </c>
      <c r="S88" s="11">
        <f t="shared" ca="1" si="32"/>
        <v>12.910715236026666</v>
      </c>
      <c r="T88" s="12">
        <f t="shared" ca="1" si="33"/>
        <v>14.711379709045499</v>
      </c>
      <c r="U88" s="13">
        <f t="shared" ca="1" si="34"/>
        <v>15.268081737904517</v>
      </c>
      <c r="V88" s="11">
        <f t="shared" ca="1" si="35"/>
        <v>15.910715236026666</v>
      </c>
      <c r="W88" s="12">
        <f t="shared" ca="1" si="36"/>
        <v>17.711379709045499</v>
      </c>
      <c r="X88" s="13">
        <f t="shared" ca="1" si="37"/>
        <v>18.268081737904517</v>
      </c>
    </row>
    <row r="89" spans="1:24" x14ac:dyDescent="0.25">
      <c r="A89" t="s">
        <v>96</v>
      </c>
      <c r="B89" t="str">
        <f t="shared" si="25"/>
        <v>W</v>
      </c>
      <c r="C89">
        <v>1</v>
      </c>
      <c r="D89" s="9">
        <f t="shared" ca="1" si="26"/>
        <v>0.68853262623206435</v>
      </c>
      <c r="E89" s="7">
        <f t="shared" ca="1" si="27"/>
        <v>0.87617474340364765</v>
      </c>
      <c r="F89" s="7">
        <f t="shared" ca="1" si="28"/>
        <v>0.94182173929699387</v>
      </c>
      <c r="G89" s="7">
        <f t="shared" ca="1" si="29"/>
        <v>3.1703075567044614</v>
      </c>
      <c r="H89" s="7">
        <f t="shared" ca="1" si="30"/>
        <v>3.7152411159159202</v>
      </c>
      <c r="I89" s="10">
        <f t="shared" ca="1" si="31"/>
        <v>3.8857946704126864</v>
      </c>
      <c r="J89" s="9">
        <f t="shared" ca="1" si="21"/>
        <v>2.2589653091603159</v>
      </c>
      <c r="K89" s="7">
        <f t="shared" ca="1" si="21"/>
        <v>2.8745890531615736</v>
      </c>
      <c r="L89" s="7">
        <f t="shared" ca="1" si="21"/>
        <v>3.0899663362762264</v>
      </c>
      <c r="M89" s="7">
        <f t="shared" ca="1" si="21"/>
        <v>10.401271511497576</v>
      </c>
      <c r="N89" s="7">
        <f t="shared" ca="1" si="21"/>
        <v>12.189111272690026</v>
      </c>
      <c r="O89" s="7">
        <f t="shared" ca="1" si="21"/>
        <v>12.748670178519312</v>
      </c>
      <c r="P89" s="86">
        <f t="shared" ca="1" si="22"/>
        <v>10.901271511497576</v>
      </c>
      <c r="Q89" s="7">
        <f t="shared" ca="1" si="23"/>
        <v>12.689111272690026</v>
      </c>
      <c r="R89" s="10">
        <f t="shared" ca="1" si="24"/>
        <v>13.248670178519312</v>
      </c>
      <c r="S89" s="11">
        <f t="shared" ca="1" si="32"/>
        <v>12.901271511497576</v>
      </c>
      <c r="T89" s="12">
        <f t="shared" ca="1" si="33"/>
        <v>14.689111272690026</v>
      </c>
      <c r="U89" s="13">
        <f t="shared" ca="1" si="34"/>
        <v>15.248670178519312</v>
      </c>
      <c r="V89" s="11">
        <f t="shared" ca="1" si="35"/>
        <v>15.901271511497576</v>
      </c>
      <c r="W89" s="12">
        <f t="shared" ca="1" si="36"/>
        <v>17.689111272690027</v>
      </c>
      <c r="X89" s="13">
        <f t="shared" ca="1" si="37"/>
        <v>18.248670178519312</v>
      </c>
    </row>
    <row r="90" spans="1:24" x14ac:dyDescent="0.25">
      <c r="A90" t="s">
        <v>97</v>
      </c>
      <c r="B90" t="str">
        <f t="shared" si="25"/>
        <v>W</v>
      </c>
      <c r="C90">
        <v>1</v>
      </c>
      <c r="D90" s="9">
        <f t="shared" ca="1" si="26"/>
        <v>0.69199887929517978</v>
      </c>
      <c r="E90" s="7">
        <f t="shared" ca="1" si="27"/>
        <v>0.86547961732725209</v>
      </c>
      <c r="F90" s="7">
        <f t="shared" ca="1" si="28"/>
        <v>0.90456889595279899</v>
      </c>
      <c r="G90" s="7">
        <f t="shared" ca="1" si="29"/>
        <v>3.4143123584965105</v>
      </c>
      <c r="H90" s="7">
        <f t="shared" ca="1" si="30"/>
        <v>3.9191498637524993</v>
      </c>
      <c r="I90" s="10">
        <f t="shared" ca="1" si="31"/>
        <v>4.1369133348656719</v>
      </c>
      <c r="J90" s="9">
        <f t="shared" ca="1" si="21"/>
        <v>2.2703375304959965</v>
      </c>
      <c r="K90" s="7">
        <f t="shared" ca="1" si="21"/>
        <v>2.8395000568479398</v>
      </c>
      <c r="L90" s="7">
        <f t="shared" ca="1" si="21"/>
        <v>2.9677457216299179</v>
      </c>
      <c r="M90" s="7">
        <f t="shared" ca="1" si="21"/>
        <v>11.2018121997917</v>
      </c>
      <c r="N90" s="7">
        <f t="shared" ca="1" si="21"/>
        <v>12.858103227534446</v>
      </c>
      <c r="O90" s="7">
        <f t="shared" ca="1" si="21"/>
        <v>13.57255031123908</v>
      </c>
      <c r="P90" s="86">
        <f t="shared" ca="1" si="22"/>
        <v>11.7018121997917</v>
      </c>
      <c r="Q90" s="7">
        <f t="shared" ca="1" si="23"/>
        <v>13.358103227534446</v>
      </c>
      <c r="R90" s="10">
        <f t="shared" ca="1" si="24"/>
        <v>14.07255031123908</v>
      </c>
      <c r="S90" s="11">
        <f t="shared" ca="1" si="32"/>
        <v>13.7018121997917</v>
      </c>
      <c r="T90" s="12">
        <f t="shared" ca="1" si="33"/>
        <v>15.358103227534446</v>
      </c>
      <c r="U90" s="13">
        <f t="shared" ca="1" si="34"/>
        <v>16.07255031123908</v>
      </c>
      <c r="V90" s="11">
        <f t="shared" ca="1" si="35"/>
        <v>16.7018121997917</v>
      </c>
      <c r="W90" s="12">
        <f t="shared" ca="1" si="36"/>
        <v>18.358103227534446</v>
      </c>
      <c r="X90" s="13">
        <f t="shared" ca="1" si="37"/>
        <v>19.07255031123908</v>
      </c>
    </row>
    <row r="91" spans="1:24" x14ac:dyDescent="0.25">
      <c r="A91" t="s">
        <v>98</v>
      </c>
      <c r="B91" t="str">
        <f t="shared" si="25"/>
        <v>W</v>
      </c>
      <c r="C91">
        <v>1</v>
      </c>
      <c r="D91" s="9">
        <f t="shared" ca="1" si="26"/>
        <v>0.76228711182249476</v>
      </c>
      <c r="E91" s="7">
        <f t="shared" ca="1" si="27"/>
        <v>0.95709672460909112</v>
      </c>
      <c r="F91" s="7">
        <f t="shared" ca="1" si="28"/>
        <v>1.0280637871340936</v>
      </c>
      <c r="G91" s="7">
        <f t="shared" ca="1" si="29"/>
        <v>3.173133344955732</v>
      </c>
      <c r="H91" s="7">
        <f t="shared" ca="1" si="30"/>
        <v>3.7235938137939795</v>
      </c>
      <c r="I91" s="10">
        <f t="shared" ca="1" si="31"/>
        <v>3.895431926525069</v>
      </c>
      <c r="J91" s="9">
        <f t="shared" ca="1" si="21"/>
        <v>2.5009419679215705</v>
      </c>
      <c r="K91" s="7">
        <f t="shared" ca="1" si="21"/>
        <v>3.1400811174838945</v>
      </c>
      <c r="L91" s="7">
        <f t="shared" ca="1" si="21"/>
        <v>3.3729126874478137</v>
      </c>
      <c r="M91" s="7">
        <f t="shared" ca="1" si="21"/>
        <v>10.410542470327204</v>
      </c>
      <c r="N91" s="7">
        <f t="shared" ca="1" si="21"/>
        <v>12.216515137119355</v>
      </c>
      <c r="O91" s="7">
        <f t="shared" ca="1" si="21"/>
        <v>12.780288472851275</v>
      </c>
      <c r="P91" s="86">
        <f t="shared" ca="1" si="22"/>
        <v>10.910542470327204</v>
      </c>
      <c r="Q91" s="7">
        <f t="shared" ca="1" si="23"/>
        <v>12.716515137119355</v>
      </c>
      <c r="R91" s="10">
        <f t="shared" ca="1" si="24"/>
        <v>13.280288472851275</v>
      </c>
      <c r="S91" s="11">
        <f t="shared" ca="1" si="32"/>
        <v>12.910542470327204</v>
      </c>
      <c r="T91" s="12">
        <f t="shared" ca="1" si="33"/>
        <v>14.716515137119355</v>
      </c>
      <c r="U91" s="13">
        <f t="shared" ca="1" si="34"/>
        <v>15.280288472851275</v>
      </c>
      <c r="V91" s="11">
        <f t="shared" ca="1" si="35"/>
        <v>15.910542470327204</v>
      </c>
      <c r="W91" s="12">
        <f t="shared" ca="1" si="36"/>
        <v>17.716515137119355</v>
      </c>
      <c r="X91" s="13">
        <f t="shared" ca="1" si="37"/>
        <v>18.280288472851275</v>
      </c>
    </row>
    <row r="92" spans="1:24" x14ac:dyDescent="0.25">
      <c r="A92" t="s">
        <v>99</v>
      </c>
      <c r="B92" t="str">
        <f t="shared" si="25"/>
        <v>W</v>
      </c>
      <c r="C92">
        <v>1</v>
      </c>
      <c r="D92" s="9">
        <f t="shared" ca="1" si="26"/>
        <v>0.66680362120007097</v>
      </c>
      <c r="E92" s="7">
        <f t="shared" ca="1" si="27"/>
        <v>0.81759422659874781</v>
      </c>
      <c r="F92" s="7">
        <f t="shared" ca="1" si="28"/>
        <v>0.85696161021589357</v>
      </c>
      <c r="G92" s="7">
        <f t="shared" ca="1" si="29"/>
        <v>3.402891079371142</v>
      </c>
      <c r="H92" s="7">
        <f t="shared" ca="1" si="30"/>
        <v>3.9105215470095014</v>
      </c>
      <c r="I92" s="10">
        <f t="shared" ca="1" si="31"/>
        <v>4.1200902773667973</v>
      </c>
      <c r="J92" s="9">
        <f t="shared" ca="1" si="21"/>
        <v>2.1876759225724114</v>
      </c>
      <c r="K92" s="7">
        <f t="shared" ca="1" si="21"/>
        <v>2.6823957565575713</v>
      </c>
      <c r="L92" s="7">
        <f t="shared" ca="1" si="21"/>
        <v>2.8115538392909891</v>
      </c>
      <c r="M92" s="7">
        <f t="shared" ca="1" si="21"/>
        <v>11.164340811585111</v>
      </c>
      <c r="N92" s="7">
        <f t="shared" ca="1" si="21"/>
        <v>12.829795101737208</v>
      </c>
      <c r="O92" s="7">
        <f t="shared" ca="1" si="21"/>
        <v>13.517356553040672</v>
      </c>
      <c r="P92" s="86">
        <f t="shared" ca="1" si="22"/>
        <v>11.664340811585111</v>
      </c>
      <c r="Q92" s="7">
        <f t="shared" ca="1" si="23"/>
        <v>13.329795101737208</v>
      </c>
      <c r="R92" s="10">
        <f t="shared" ca="1" si="24"/>
        <v>14.017356553040672</v>
      </c>
      <c r="S92" s="11">
        <f t="shared" ca="1" si="32"/>
        <v>13.664340811585111</v>
      </c>
      <c r="T92" s="12">
        <f t="shared" ca="1" si="33"/>
        <v>15.329795101737208</v>
      </c>
      <c r="U92" s="13">
        <f t="shared" ca="1" si="34"/>
        <v>16.017356553040671</v>
      </c>
      <c r="V92" s="11">
        <f t="shared" ca="1" si="35"/>
        <v>16.664340811585113</v>
      </c>
      <c r="W92" s="12">
        <f t="shared" ca="1" si="36"/>
        <v>18.329795101737208</v>
      </c>
      <c r="X92" s="13">
        <f t="shared" ca="1" si="37"/>
        <v>19.017356553040671</v>
      </c>
    </row>
    <row r="93" spans="1:24" x14ac:dyDescent="0.25">
      <c r="A93" t="s">
        <v>100</v>
      </c>
      <c r="B93" t="str">
        <f t="shared" si="25"/>
        <v>W</v>
      </c>
      <c r="C93">
        <v>1</v>
      </c>
      <c r="D93" s="9">
        <f t="shared" ca="1" si="26"/>
        <v>0.66235528834910407</v>
      </c>
      <c r="E93" s="7">
        <f t="shared" ca="1" si="27"/>
        <v>0.8251139639201519</v>
      </c>
      <c r="F93" s="7">
        <f t="shared" ca="1" si="28"/>
        <v>0.86691659725762082</v>
      </c>
      <c r="G93" s="7">
        <f t="shared" ca="1" si="29"/>
        <v>3.4196741883307133</v>
      </c>
      <c r="H93" s="7">
        <f t="shared" ca="1" si="30"/>
        <v>3.9238044890221735</v>
      </c>
      <c r="I93" s="10">
        <f t="shared" ca="1" si="31"/>
        <v>4.1417023335435976</v>
      </c>
      <c r="J93" s="9">
        <f t="shared" ca="1" si="21"/>
        <v>2.1730816546886613</v>
      </c>
      <c r="K93" s="7">
        <f t="shared" ca="1" si="21"/>
        <v>2.7070668107616531</v>
      </c>
      <c r="L93" s="7">
        <f t="shared" ca="1" si="21"/>
        <v>2.8442145579318265</v>
      </c>
      <c r="M93" s="7">
        <f t="shared" ca="1" si="21"/>
        <v>11.219403505022024</v>
      </c>
      <c r="N93" s="7">
        <f t="shared" ca="1" si="21"/>
        <v>12.87337430781553</v>
      </c>
      <c r="O93" s="7">
        <f t="shared" ca="1" si="21"/>
        <v>13.588262249158785</v>
      </c>
      <c r="P93" s="86">
        <f t="shared" ca="1" si="22"/>
        <v>11.719403505022024</v>
      </c>
      <c r="Q93" s="7">
        <f t="shared" ca="1" si="23"/>
        <v>13.37337430781553</v>
      </c>
      <c r="R93" s="10">
        <f t="shared" ca="1" si="24"/>
        <v>14.088262249158785</v>
      </c>
      <c r="S93" s="11">
        <f t="shared" ca="1" si="32"/>
        <v>13.719403505022024</v>
      </c>
      <c r="T93" s="12">
        <f t="shared" ca="1" si="33"/>
        <v>15.37337430781553</v>
      </c>
      <c r="U93" s="13">
        <f t="shared" ca="1" si="34"/>
        <v>16.088262249158785</v>
      </c>
      <c r="V93" s="11">
        <f t="shared" ca="1" si="35"/>
        <v>16.719403505022022</v>
      </c>
      <c r="W93" s="12">
        <f t="shared" ca="1" si="36"/>
        <v>18.373374307815531</v>
      </c>
      <c r="X93" s="13">
        <f t="shared" ca="1" si="37"/>
        <v>19.088262249158785</v>
      </c>
    </row>
    <row r="94" spans="1:24" x14ac:dyDescent="0.25">
      <c r="A94" t="s">
        <v>101</v>
      </c>
      <c r="B94" t="str">
        <f t="shared" si="25"/>
        <v>W</v>
      </c>
      <c r="C94">
        <v>1</v>
      </c>
      <c r="D94" s="9">
        <f t="shared" ca="1" si="26"/>
        <v>0.75713397311927266</v>
      </c>
      <c r="E94" s="7">
        <f t="shared" ca="1" si="27"/>
        <v>0.97599303256459724</v>
      </c>
      <c r="F94" s="7">
        <f t="shared" ca="1" si="28"/>
        <v>1.0398103545112698</v>
      </c>
      <c r="G94" s="7">
        <f t="shared" ca="1" si="29"/>
        <v>3.424849615568379</v>
      </c>
      <c r="H94" s="7">
        <f t="shared" ca="1" si="30"/>
        <v>3.9391601781468237</v>
      </c>
      <c r="I94" s="10">
        <f t="shared" ca="1" si="31"/>
        <v>4.1625710213600975</v>
      </c>
      <c r="J94" s="9">
        <f t="shared" ca="1" si="21"/>
        <v>2.4840353448795032</v>
      </c>
      <c r="K94" s="7">
        <f t="shared" ca="1" si="21"/>
        <v>3.2020768784927731</v>
      </c>
      <c r="L94" s="7">
        <f t="shared" ca="1" si="21"/>
        <v>3.4114512943283128</v>
      </c>
      <c r="M94" s="7">
        <f t="shared" ca="1" si="21"/>
        <v>11.236383253177095</v>
      </c>
      <c r="N94" s="7">
        <f t="shared" ca="1" si="21"/>
        <v>12.923753865311101</v>
      </c>
      <c r="O94" s="7">
        <f t="shared" ca="1" si="21"/>
        <v>13.656729072703731</v>
      </c>
      <c r="P94" s="86">
        <f t="shared" ca="1" si="22"/>
        <v>11.736383253177095</v>
      </c>
      <c r="Q94" s="7">
        <f t="shared" ca="1" si="23"/>
        <v>13.423753865311101</v>
      </c>
      <c r="R94" s="10">
        <f t="shared" ca="1" si="24"/>
        <v>14.156729072703731</v>
      </c>
      <c r="S94" s="11">
        <f t="shared" ca="1" si="32"/>
        <v>13.736383253177095</v>
      </c>
      <c r="T94" s="12">
        <f t="shared" ca="1" si="33"/>
        <v>15.423753865311101</v>
      </c>
      <c r="U94" s="13">
        <f t="shared" ca="1" si="34"/>
        <v>16.156729072703733</v>
      </c>
      <c r="V94" s="11">
        <f t="shared" ca="1" si="35"/>
        <v>16.736383253177095</v>
      </c>
      <c r="W94" s="12">
        <f t="shared" ca="1" si="36"/>
        <v>18.423753865311099</v>
      </c>
      <c r="X94" s="13">
        <f t="shared" ca="1" si="37"/>
        <v>19.156729072703733</v>
      </c>
    </row>
    <row r="95" spans="1:24" x14ac:dyDescent="0.25">
      <c r="A95" t="s">
        <v>102</v>
      </c>
      <c r="B95" t="str">
        <f t="shared" si="25"/>
        <v>W</v>
      </c>
      <c r="C95">
        <v>1</v>
      </c>
      <c r="D95" s="9">
        <f t="shared" ca="1" si="26"/>
        <v>0.73607858538739646</v>
      </c>
      <c r="E95" s="7">
        <f t="shared" ca="1" si="27"/>
        <v>0.96197195269502234</v>
      </c>
      <c r="F95" s="7">
        <f t="shared" ca="1" si="28"/>
        <v>1.0330240732539677</v>
      </c>
      <c r="G95" s="7">
        <f t="shared" ca="1" si="29"/>
        <v>3.4263207191479395</v>
      </c>
      <c r="H95" s="7">
        <f t="shared" ca="1" si="30"/>
        <v>3.9435091975694014</v>
      </c>
      <c r="I95" s="10">
        <f t="shared" ca="1" si="31"/>
        <v>4.167742471293689</v>
      </c>
      <c r="J95" s="9">
        <f t="shared" ca="1" si="21"/>
        <v>2.4149559888037939</v>
      </c>
      <c r="K95" s="7">
        <f t="shared" ca="1" si="21"/>
        <v>3.1560759602855062</v>
      </c>
      <c r="L95" s="7">
        <f t="shared" ca="1" si="21"/>
        <v>3.3891865920405762</v>
      </c>
      <c r="M95" s="7">
        <f t="shared" ca="1" si="21"/>
        <v>11.241209708490615</v>
      </c>
      <c r="N95" s="7">
        <f t="shared" ca="1" si="21"/>
        <v>12.938022301736881</v>
      </c>
      <c r="O95" s="7">
        <f t="shared" ca="1" si="21"/>
        <v>13.67369577196092</v>
      </c>
      <c r="P95" s="86">
        <f t="shared" ca="1" si="22"/>
        <v>11.741209708490615</v>
      </c>
      <c r="Q95" s="7">
        <f t="shared" ca="1" si="23"/>
        <v>13.438022301736881</v>
      </c>
      <c r="R95" s="10">
        <f t="shared" ca="1" si="24"/>
        <v>14.17369577196092</v>
      </c>
      <c r="S95" s="11">
        <f t="shared" ca="1" si="32"/>
        <v>13.741209708490615</v>
      </c>
      <c r="T95" s="12">
        <f t="shared" ca="1" si="33"/>
        <v>15.438022301736881</v>
      </c>
      <c r="U95" s="13">
        <f t="shared" ca="1" si="34"/>
        <v>16.173695771960922</v>
      </c>
      <c r="V95" s="11">
        <f t="shared" ca="1" si="35"/>
        <v>16.741209708490615</v>
      </c>
      <c r="W95" s="12">
        <f t="shared" ca="1" si="36"/>
        <v>18.438022301736879</v>
      </c>
      <c r="X95" s="13">
        <f t="shared" ca="1" si="37"/>
        <v>19.173695771960922</v>
      </c>
    </row>
    <row r="96" spans="1:24" x14ac:dyDescent="0.25">
      <c r="A96" t="s">
        <v>103</v>
      </c>
      <c r="B96" t="str">
        <f t="shared" si="25"/>
        <v>W</v>
      </c>
      <c r="C96">
        <v>1</v>
      </c>
      <c r="D96" s="9">
        <f t="shared" ca="1" si="26"/>
        <v>0.68348227553254404</v>
      </c>
      <c r="E96" s="7">
        <f t="shared" ca="1" si="27"/>
        <v>0.86656927624952318</v>
      </c>
      <c r="F96" s="7">
        <f t="shared" ca="1" si="28"/>
        <v>0.91443810503343093</v>
      </c>
      <c r="G96" s="7">
        <f t="shared" ca="1" si="29"/>
        <v>3.4153696535883848</v>
      </c>
      <c r="H96" s="7">
        <f t="shared" ca="1" si="30"/>
        <v>3.9202221717625556</v>
      </c>
      <c r="I96" s="10">
        <f t="shared" ca="1" si="31"/>
        <v>4.1442791918557953</v>
      </c>
      <c r="J96" s="9">
        <f t="shared" ca="1" si="21"/>
        <v>2.2423959171015224</v>
      </c>
      <c r="K96" s="7">
        <f t="shared" ca="1" si="21"/>
        <v>2.8430750533120839</v>
      </c>
      <c r="L96" s="7">
        <f t="shared" ca="1" si="21"/>
        <v>3.0001250165138806</v>
      </c>
      <c r="M96" s="7">
        <f t="shared" ca="1" si="21"/>
        <v>11.205281015709923</v>
      </c>
      <c r="N96" s="7">
        <f t="shared" ca="1" si="21"/>
        <v>12.861621298433581</v>
      </c>
      <c r="O96" s="7">
        <f t="shared" ca="1" si="21"/>
        <v>13.596716508713239</v>
      </c>
      <c r="P96" s="86">
        <f t="shared" ca="1" si="22"/>
        <v>11.705281015709923</v>
      </c>
      <c r="Q96" s="7">
        <f t="shared" ca="1" si="23"/>
        <v>13.361621298433581</v>
      </c>
      <c r="R96" s="10">
        <f t="shared" ca="1" si="24"/>
        <v>14.096716508713239</v>
      </c>
      <c r="S96" s="11">
        <f t="shared" ca="1" si="32"/>
        <v>13.705281015709923</v>
      </c>
      <c r="T96" s="12">
        <f t="shared" ca="1" si="33"/>
        <v>15.361621298433581</v>
      </c>
      <c r="U96" s="13">
        <f t="shared" ca="1" si="34"/>
        <v>16.096716508713239</v>
      </c>
      <c r="V96" s="11">
        <f t="shared" ca="1" si="35"/>
        <v>16.705281015709922</v>
      </c>
      <c r="W96" s="12">
        <f t="shared" ca="1" si="36"/>
        <v>18.361621298433583</v>
      </c>
      <c r="X96" s="13">
        <f t="shared" ca="1" si="37"/>
        <v>19.096716508713239</v>
      </c>
    </row>
    <row r="97" spans="1:24" ht="15.75" thickBot="1" x14ac:dyDescent="0.3">
      <c r="A97" s="27" t="s">
        <v>104</v>
      </c>
      <c r="B97" s="27" t="str">
        <f t="shared" si="25"/>
        <v>W</v>
      </c>
      <c r="C97" s="27">
        <v>1</v>
      </c>
      <c r="D97" s="14">
        <f t="shared" ca="1" si="26"/>
        <v>0.75649172001689002</v>
      </c>
      <c r="E97" s="15">
        <f t="shared" ca="1" si="27"/>
        <v>1.0007869839369261</v>
      </c>
      <c r="F97" s="15">
        <f t="shared" ca="1" si="28"/>
        <v>1.0910721858597494</v>
      </c>
      <c r="G97" s="15">
        <f t="shared" ca="1" si="29"/>
        <v>3.4330929872924938</v>
      </c>
      <c r="H97" s="15">
        <f t="shared" ca="1" si="30"/>
        <v>3.9492597413631394</v>
      </c>
      <c r="I97" s="16">
        <f t="shared" ca="1" si="31"/>
        <v>4.1678162683700153</v>
      </c>
      <c r="J97" s="14">
        <f t="shared" ca="1" si="21"/>
        <v>2.4819282152785105</v>
      </c>
      <c r="K97" s="15">
        <f t="shared" ca="1" si="21"/>
        <v>3.2834218633101249</v>
      </c>
      <c r="L97" s="15">
        <f t="shared" ca="1" si="21"/>
        <v>3.5796331557078389</v>
      </c>
      <c r="M97" s="15">
        <f t="shared" ca="1" si="21"/>
        <v>11.263428435998994</v>
      </c>
      <c r="N97" s="15">
        <f t="shared" ca="1" si="21"/>
        <v>12.956888915233396</v>
      </c>
      <c r="O97" s="15">
        <f t="shared" ca="1" si="21"/>
        <v>13.673937888353068</v>
      </c>
      <c r="P97" s="87">
        <f t="shared" ca="1" si="22"/>
        <v>11.763428435998994</v>
      </c>
      <c r="Q97" s="15">
        <f t="shared" ca="1" si="23"/>
        <v>13.456888915233396</v>
      </c>
      <c r="R97" s="16">
        <f t="shared" ca="1" si="24"/>
        <v>14.173937888353068</v>
      </c>
      <c r="S97" s="17">
        <f t="shared" ca="1" si="32"/>
        <v>13.763428435998994</v>
      </c>
      <c r="T97" s="18">
        <f t="shared" ca="1" si="33"/>
        <v>15.456888915233396</v>
      </c>
      <c r="U97" s="19">
        <f t="shared" ca="1" si="34"/>
        <v>16.173937888353066</v>
      </c>
      <c r="V97" s="17">
        <f t="shared" ca="1" si="35"/>
        <v>16.763428435998996</v>
      </c>
      <c r="W97" s="18">
        <f t="shared" ca="1" si="36"/>
        <v>18.456888915233396</v>
      </c>
      <c r="X97" s="19">
        <f t="shared" ca="1" si="37"/>
        <v>19.173937888353066</v>
      </c>
    </row>
  </sheetData>
  <mergeCells count="10">
    <mergeCell ref="S7:U7"/>
    <mergeCell ref="V7:X7"/>
    <mergeCell ref="D5:I5"/>
    <mergeCell ref="J5:O5"/>
    <mergeCell ref="P5:R5"/>
    <mergeCell ref="D6:R6"/>
    <mergeCell ref="P7:R7"/>
    <mergeCell ref="J7:L7"/>
    <mergeCell ref="S6:U6"/>
    <mergeCell ref="V6:X6"/>
  </mergeCells>
  <pageMargins left="0.7" right="0.7" top="0.75" bottom="0.75" header="0.3" footer="0.3"/>
  <pageSetup orientation="portrait" horizontalDpi="1200" verticalDpi="12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1EC9F-C081-4BD0-BE5E-58A0BF294492}">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1.0005350221720071</v>
      </c>
      <c r="C4">
        <v>3.2364978010250014</v>
      </c>
    </row>
    <row r="5" spans="1:3" x14ac:dyDescent="0.25">
      <c r="A5">
        <v>2</v>
      </c>
      <c r="B5">
        <v>1.1701835058597541</v>
      </c>
      <c r="C5">
        <v>3.5419104722062063</v>
      </c>
    </row>
    <row r="6" spans="1:3" x14ac:dyDescent="0.25">
      <c r="A6">
        <v>5</v>
      </c>
      <c r="B6">
        <v>1.2469794124563314</v>
      </c>
      <c r="C6">
        <v>3.6905455172418806</v>
      </c>
    </row>
    <row r="7" spans="1:3" x14ac:dyDescent="0.25">
      <c r="A7">
        <v>10</v>
      </c>
      <c r="B7">
        <v>1.2919361000462797</v>
      </c>
      <c r="C7">
        <v>3.7709073907874737</v>
      </c>
    </row>
    <row r="8" spans="1:3" x14ac:dyDescent="0.25">
      <c r="A8">
        <v>20</v>
      </c>
      <c r="B8">
        <v>1.3311239212947308</v>
      </c>
      <c r="C8">
        <v>3.8367836246131928</v>
      </c>
    </row>
    <row r="9" spans="1:3" x14ac:dyDescent="0.25">
      <c r="A9">
        <v>50</v>
      </c>
      <c r="B9">
        <v>1.3766911451075989</v>
      </c>
      <c r="C9">
        <v>3.9083106172083735</v>
      </c>
    </row>
    <row r="10" spans="1:3" x14ac:dyDescent="0.25">
      <c r="A10">
        <v>100</v>
      </c>
      <c r="B10">
        <v>1.4073929204596634</v>
      </c>
      <c r="C10">
        <v>3.9533127758059892</v>
      </c>
    </row>
    <row r="11" spans="1:3" x14ac:dyDescent="0.25">
      <c r="A11">
        <v>500</v>
      </c>
      <c r="B11">
        <v>1.468523021251031</v>
      </c>
      <c r="C11">
        <v>4.0348795015476302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E0B3-5BFC-49C9-A47E-D8161075A0B6}">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1.173288747289809</v>
      </c>
      <c r="C4">
        <v>3.2651130924446505</v>
      </c>
    </row>
    <row r="5" spans="1:3" x14ac:dyDescent="0.25">
      <c r="A5">
        <v>2</v>
      </c>
      <c r="B5">
        <v>1.3718848614427275</v>
      </c>
      <c r="C5">
        <v>3.5584223581094938</v>
      </c>
    </row>
    <row r="6" spans="1:3" x14ac:dyDescent="0.25">
      <c r="A6">
        <v>5</v>
      </c>
      <c r="B6">
        <v>1.456191679410235</v>
      </c>
      <c r="C6">
        <v>3.7081668673915513</v>
      </c>
    </row>
    <row r="7" spans="1:3" x14ac:dyDescent="0.25">
      <c r="A7">
        <v>10</v>
      </c>
      <c r="B7">
        <v>1.5048818259617349</v>
      </c>
      <c r="C7">
        <v>3.7895038569471229</v>
      </c>
    </row>
    <row r="8" spans="1:3" x14ac:dyDescent="0.25">
      <c r="A8">
        <v>20</v>
      </c>
      <c r="B8">
        <v>1.546881620371696</v>
      </c>
      <c r="C8">
        <v>3.8564175601073067</v>
      </c>
    </row>
    <row r="9" spans="1:3" x14ac:dyDescent="0.25">
      <c r="A9">
        <v>50</v>
      </c>
      <c r="B9">
        <v>1.5951502541005216</v>
      </c>
      <c r="C9">
        <v>3.9293600610765185</v>
      </c>
    </row>
    <row r="10" spans="1:3" x14ac:dyDescent="0.25">
      <c r="A10">
        <v>100</v>
      </c>
      <c r="B10">
        <v>1.6272948152229465</v>
      </c>
      <c r="C10">
        <v>3.9754358414907482</v>
      </c>
    </row>
    <row r="11" spans="1:3" x14ac:dyDescent="0.25">
      <c r="A11">
        <v>500</v>
      </c>
      <c r="B11">
        <v>1.6902742300304798</v>
      </c>
      <c r="C11">
        <v>4.0594023159829877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D107B-D640-4C91-98F8-FFBE61E8E816}">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1.2139962775209552</v>
      </c>
      <c r="C4">
        <v>3.2712638866828416</v>
      </c>
    </row>
    <row r="5" spans="1:3" x14ac:dyDescent="0.25">
      <c r="A5">
        <v>2</v>
      </c>
      <c r="B5">
        <v>1.439634759860883</v>
      </c>
      <c r="C5">
        <v>3.5632033347456984</v>
      </c>
    </row>
    <row r="6" spans="1:3" x14ac:dyDescent="0.25">
      <c r="A6">
        <v>5</v>
      </c>
      <c r="B6">
        <v>1.5370155210495833</v>
      </c>
      <c r="C6">
        <v>3.7131134446944367</v>
      </c>
    </row>
    <row r="7" spans="1:3" x14ac:dyDescent="0.25">
      <c r="A7">
        <v>10</v>
      </c>
      <c r="B7">
        <v>1.5944543381134475</v>
      </c>
      <c r="C7">
        <v>3.7947873518059141</v>
      </c>
    </row>
    <row r="8" spans="1:3" x14ac:dyDescent="0.25">
      <c r="A8">
        <v>20</v>
      </c>
      <c r="B8">
        <v>1.6448160332849362</v>
      </c>
      <c r="C8">
        <v>3.8621353135821868</v>
      </c>
    </row>
    <row r="9" spans="1:3" x14ac:dyDescent="0.25">
      <c r="A9">
        <v>50</v>
      </c>
      <c r="B9">
        <v>1.7037598568695527</v>
      </c>
      <c r="C9">
        <v>3.9357424193597939</v>
      </c>
    </row>
    <row r="10" spans="1:3" x14ac:dyDescent="0.25">
      <c r="A10">
        <v>100</v>
      </c>
      <c r="B10">
        <v>1.7437336112359108</v>
      </c>
      <c r="C10">
        <v>3.9823593811578641</v>
      </c>
    </row>
    <row r="11" spans="1:3" x14ac:dyDescent="0.25">
      <c r="A11">
        <v>500</v>
      </c>
      <c r="B11">
        <v>1.8240451305706211</v>
      </c>
      <c r="C11">
        <v>4.0676143722168714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D1561-B529-4F1C-8793-FCAE47A3D74E}">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0.96438036240197067</v>
      </c>
      <c r="C4">
        <v>3.2097895600142325</v>
      </c>
    </row>
    <row r="5" spans="1:3" x14ac:dyDescent="0.25">
      <c r="A5">
        <v>2</v>
      </c>
      <c r="B5">
        <v>1.1145893724099236</v>
      </c>
      <c r="C5">
        <v>3.5344028013421918</v>
      </c>
    </row>
    <row r="6" spans="1:3" x14ac:dyDescent="0.25">
      <c r="A6">
        <v>5</v>
      </c>
      <c r="B6">
        <v>1.1775096729684893</v>
      </c>
      <c r="C6">
        <v>3.6816003136483411</v>
      </c>
    </row>
    <row r="7" spans="1:3" x14ac:dyDescent="0.25">
      <c r="A7">
        <v>10</v>
      </c>
      <c r="B7">
        <v>1.2116275066329525</v>
      </c>
      <c r="C7">
        <v>3.7600603883259072</v>
      </c>
    </row>
    <row r="8" spans="1:3" x14ac:dyDescent="0.25">
      <c r="A8">
        <v>20</v>
      </c>
      <c r="B8">
        <v>1.2396581367841477</v>
      </c>
      <c r="C8">
        <v>3.8236762553664869</v>
      </c>
    </row>
    <row r="9" spans="1:3" x14ac:dyDescent="0.25">
      <c r="A9">
        <v>50</v>
      </c>
      <c r="B9">
        <v>1.270169202481078</v>
      </c>
      <c r="C9">
        <v>3.8919109278638913</v>
      </c>
    </row>
    <row r="10" spans="1:3" x14ac:dyDescent="0.25">
      <c r="A10">
        <v>100</v>
      </c>
      <c r="B10">
        <v>1.2894137115582671</v>
      </c>
      <c r="C10">
        <v>3.9343191324512592</v>
      </c>
    </row>
    <row r="11" spans="1:3" x14ac:dyDescent="0.25">
      <c r="A11">
        <v>500</v>
      </c>
      <c r="B11">
        <v>1.3244134603478741</v>
      </c>
      <c r="C11">
        <v>4.0099157500705989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0C4A7-8B66-4D17-A03E-75E1D6530DBA}">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0.82229956928286885</v>
      </c>
      <c r="C4">
        <v>3.4959099696044049</v>
      </c>
    </row>
    <row r="5" spans="1:3" x14ac:dyDescent="0.25">
      <c r="A5">
        <v>2</v>
      </c>
      <c r="B5">
        <v>1.1073859653292668</v>
      </c>
      <c r="C5">
        <v>3.8675762179825619</v>
      </c>
    </row>
    <row r="6" spans="1:3" x14ac:dyDescent="0.25">
      <c r="A6">
        <v>5</v>
      </c>
      <c r="B6">
        <v>1.2181225550714798</v>
      </c>
      <c r="C6">
        <v>4.0263177465050566</v>
      </c>
    </row>
    <row r="7" spans="1:3" x14ac:dyDescent="0.25">
      <c r="A7">
        <v>10</v>
      </c>
      <c r="B7">
        <v>1.2698427248742044</v>
      </c>
      <c r="C7">
        <v>4.1163454654239944</v>
      </c>
    </row>
    <row r="8" spans="1:3" x14ac:dyDescent="0.25">
      <c r="A8">
        <v>20</v>
      </c>
      <c r="B8">
        <v>1.3077358271961179</v>
      </c>
      <c r="C8">
        <v>4.1929188036600191</v>
      </c>
    </row>
    <row r="9" spans="1:3" x14ac:dyDescent="0.25">
      <c r="A9">
        <v>50</v>
      </c>
      <c r="B9">
        <v>1.3440559418111486</v>
      </c>
      <c r="C9">
        <v>4.2795512206809212</v>
      </c>
    </row>
    <row r="10" spans="1:3" x14ac:dyDescent="0.25">
      <c r="A10">
        <v>100</v>
      </c>
      <c r="B10">
        <v>1.3642073517015068</v>
      </c>
      <c r="C10">
        <v>4.3363475006319527</v>
      </c>
    </row>
    <row r="11" spans="1:3" x14ac:dyDescent="0.25">
      <c r="A11">
        <v>500</v>
      </c>
      <c r="B11">
        <v>1.3950658854339797</v>
      </c>
      <c r="C11">
        <v>4.4452518032233641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2DE63-037C-462A-A5FB-002CB551E8B1}">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1.1657990483185496</v>
      </c>
      <c r="C4">
        <v>3.5422954404718987</v>
      </c>
    </row>
    <row r="5" spans="1:3" x14ac:dyDescent="0.25">
      <c r="A5">
        <v>2</v>
      </c>
      <c r="B5">
        <v>1.3787619666869557</v>
      </c>
      <c r="C5">
        <v>3.8898724327765204</v>
      </c>
    </row>
    <row r="6" spans="1:3" x14ac:dyDescent="0.25">
      <c r="A6">
        <v>5</v>
      </c>
      <c r="B6">
        <v>1.474428291113298</v>
      </c>
      <c r="C6">
        <v>4.0580287887277082</v>
      </c>
    </row>
    <row r="7" spans="1:3" x14ac:dyDescent="0.25">
      <c r="A7">
        <v>10</v>
      </c>
      <c r="B7">
        <v>1.531611933642913</v>
      </c>
      <c r="C7">
        <v>4.1477505990261188</v>
      </c>
    </row>
    <row r="8" spans="1:3" x14ac:dyDescent="0.25">
      <c r="A8">
        <v>20</v>
      </c>
      <c r="B8">
        <v>1.5822698946455076</v>
      </c>
      <c r="C8">
        <v>4.2205538769551127</v>
      </c>
    </row>
    <row r="9" spans="1:3" x14ac:dyDescent="0.25">
      <c r="A9">
        <v>50</v>
      </c>
      <c r="B9">
        <v>1.6422484369094599</v>
      </c>
      <c r="C9">
        <v>4.298710313949889</v>
      </c>
    </row>
    <row r="10" spans="1:3" x14ac:dyDescent="0.25">
      <c r="A10">
        <v>100</v>
      </c>
      <c r="B10">
        <v>1.683393680977594</v>
      </c>
      <c r="C10">
        <v>4.347326969788992</v>
      </c>
    </row>
    <row r="11" spans="1:3" x14ac:dyDescent="0.25">
      <c r="A11">
        <v>500</v>
      </c>
      <c r="B11">
        <v>1.7673861345562265</v>
      </c>
      <c r="C11">
        <v>4.4340924939227504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3AFD-1AE0-4AB4-8DC8-B31A47669681}">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0.98232777080353639</v>
      </c>
      <c r="C4">
        <v>3.2081917845569934</v>
      </c>
    </row>
    <row r="5" spans="1:3" x14ac:dyDescent="0.25">
      <c r="A5">
        <v>2</v>
      </c>
      <c r="B5">
        <v>1.1549669007398151</v>
      </c>
      <c r="C5">
        <v>3.5340042459688044</v>
      </c>
    </row>
    <row r="6" spans="1:3" x14ac:dyDescent="0.25">
      <c r="A6">
        <v>5</v>
      </c>
      <c r="B6">
        <v>1.2309662700315136</v>
      </c>
      <c r="C6">
        <v>3.6820080378067024</v>
      </c>
    </row>
    <row r="7" spans="1:3" x14ac:dyDescent="0.25">
      <c r="A7">
        <v>10</v>
      </c>
      <c r="B7">
        <v>1.2718928474593429</v>
      </c>
      <c r="C7">
        <v>3.7608620136780813</v>
      </c>
    </row>
    <row r="8" spans="1:3" x14ac:dyDescent="0.25">
      <c r="A8">
        <v>20</v>
      </c>
      <c r="B8">
        <v>1.3053391558739125</v>
      </c>
      <c r="C8">
        <v>3.8247748709220617</v>
      </c>
    </row>
    <row r="9" spans="1:3" x14ac:dyDescent="0.25">
      <c r="A9">
        <v>50</v>
      </c>
      <c r="B9">
        <v>1.3415302531685995</v>
      </c>
      <c r="C9">
        <v>3.8933013814201711</v>
      </c>
    </row>
    <row r="10" spans="1:3" x14ac:dyDescent="0.25">
      <c r="A10">
        <v>100</v>
      </c>
      <c r="B10">
        <v>1.3642222802211732</v>
      </c>
      <c r="C10">
        <v>3.9358743048929257</v>
      </c>
    </row>
    <row r="11" spans="1:3" x14ac:dyDescent="0.25">
      <c r="A11">
        <v>500</v>
      </c>
      <c r="B11">
        <v>1.4051600015252623</v>
      </c>
      <c r="C11">
        <v>4.0117242733755303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52A2-69AF-4423-AB59-22D7639FA22B}">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0.91965389407645892</v>
      </c>
      <c r="C4">
        <v>3.1988935322410836</v>
      </c>
    </row>
    <row r="5" spans="1:3" x14ac:dyDescent="0.25">
      <c r="A5">
        <v>2</v>
      </c>
      <c r="B5">
        <v>1.0943762432639605</v>
      </c>
      <c r="C5">
        <v>3.5277175195914534</v>
      </c>
    </row>
    <row r="6" spans="1:3" x14ac:dyDescent="0.25">
      <c r="A6">
        <v>5</v>
      </c>
      <c r="B6">
        <v>1.1743001480928801</v>
      </c>
      <c r="C6">
        <v>3.6746171785742292</v>
      </c>
    </row>
    <row r="7" spans="1:3" x14ac:dyDescent="0.25">
      <c r="A7">
        <v>10</v>
      </c>
      <c r="B7">
        <v>1.2180675613976932</v>
      </c>
      <c r="C7">
        <v>3.7529470570645178</v>
      </c>
    </row>
    <row r="8" spans="1:3" x14ac:dyDescent="0.25">
      <c r="A8">
        <v>20</v>
      </c>
      <c r="B8">
        <v>1.25430067166888</v>
      </c>
      <c r="C8">
        <v>3.8164752047302359</v>
      </c>
    </row>
    <row r="9" spans="1:3" x14ac:dyDescent="0.25">
      <c r="A9">
        <v>50</v>
      </c>
      <c r="B9">
        <v>1.2940756617967417</v>
      </c>
      <c r="C9">
        <v>3.884637097783644</v>
      </c>
    </row>
    <row r="10" spans="1:3" x14ac:dyDescent="0.25">
      <c r="A10">
        <v>100</v>
      </c>
      <c r="B10">
        <v>1.3193772078815122</v>
      </c>
      <c r="C10">
        <v>3.9270133669966314</v>
      </c>
    </row>
    <row r="11" spans="1:3" x14ac:dyDescent="0.25">
      <c r="A11">
        <v>500</v>
      </c>
      <c r="B11">
        <v>1.3659284504044087</v>
      </c>
      <c r="C11">
        <v>4.0025852332519545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9D81A-ED09-4471-B761-1E871191B3A0}">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0.77087101722378504</v>
      </c>
      <c r="C4">
        <v>3.1755391342726869</v>
      </c>
    </row>
    <row r="5" spans="1:3" x14ac:dyDescent="0.25">
      <c r="A5">
        <v>2</v>
      </c>
      <c r="B5">
        <v>0.92592685385174256</v>
      </c>
      <c r="C5">
        <v>3.5121844422404958</v>
      </c>
    </row>
    <row r="6" spans="1:3" x14ac:dyDescent="0.25">
      <c r="A6">
        <v>5</v>
      </c>
      <c r="B6">
        <v>0.99067945179455474</v>
      </c>
      <c r="C6">
        <v>3.6560940529290051</v>
      </c>
    </row>
    <row r="7" spans="1:3" x14ac:dyDescent="0.25">
      <c r="A7">
        <v>10</v>
      </c>
      <c r="B7">
        <v>1.0242635360153622</v>
      </c>
      <c r="C7">
        <v>3.7326536882652954</v>
      </c>
    </row>
    <row r="8" spans="1:3" x14ac:dyDescent="0.25">
      <c r="A8">
        <v>20</v>
      </c>
      <c r="B8">
        <v>1.0509268832201166</v>
      </c>
      <c r="C8">
        <v>3.7946364755671564</v>
      </c>
    </row>
    <row r="9" spans="1:3" x14ac:dyDescent="0.25">
      <c r="A9">
        <v>50</v>
      </c>
      <c r="B9">
        <v>1.0788647079585549</v>
      </c>
      <c r="C9">
        <v>3.8610096185425462</v>
      </c>
    </row>
    <row r="10" spans="1:3" x14ac:dyDescent="0.25">
      <c r="A10">
        <v>100</v>
      </c>
      <c r="B10">
        <v>1.095824734353146</v>
      </c>
      <c r="C10">
        <v>3.9021924322842811</v>
      </c>
    </row>
    <row r="11" spans="1:3" x14ac:dyDescent="0.25">
      <c r="A11">
        <v>500</v>
      </c>
      <c r="B11">
        <v>1.1251109146103102</v>
      </c>
      <c r="C11">
        <v>3.9754394899024357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60C5-10C9-4647-B19D-C4532A2AD68C}">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0.8357094050872983</v>
      </c>
      <c r="C4">
        <v>3.2711837749569965</v>
      </c>
    </row>
    <row r="5" spans="1:3" x14ac:dyDescent="0.25">
      <c r="A5">
        <v>2</v>
      </c>
      <c r="B5">
        <v>1.1297536865745113</v>
      </c>
      <c r="C5">
        <v>3.6217537952003327</v>
      </c>
    </row>
    <row r="6" spans="1:3" x14ac:dyDescent="0.25">
      <c r="A6">
        <v>5</v>
      </c>
      <c r="B6">
        <v>1.2452588101374342</v>
      </c>
      <c r="C6">
        <v>3.7670596197372337</v>
      </c>
    </row>
    <row r="7" spans="1:3" x14ac:dyDescent="0.25">
      <c r="A7">
        <v>10</v>
      </c>
      <c r="B7">
        <v>1.3000954826211373</v>
      </c>
      <c r="C7">
        <v>3.8473369955792553</v>
      </c>
    </row>
    <row r="8" spans="1:3" x14ac:dyDescent="0.25">
      <c r="A8">
        <v>20</v>
      </c>
      <c r="B8">
        <v>1.3407772628835259</v>
      </c>
      <c r="C8">
        <v>3.9142495711982508</v>
      </c>
    </row>
    <row r="9" spans="1:3" x14ac:dyDescent="0.25">
      <c r="A9">
        <v>50</v>
      </c>
      <c r="B9">
        <v>1.3803136839194785</v>
      </c>
      <c r="C9">
        <v>3.9882630524942302</v>
      </c>
    </row>
    <row r="10" spans="1:3" x14ac:dyDescent="0.25">
      <c r="A10">
        <v>100</v>
      </c>
      <c r="B10">
        <v>1.4025593971864942</v>
      </c>
      <c r="C10">
        <v>4.0357037234627668</v>
      </c>
    </row>
    <row r="11" spans="1:3" x14ac:dyDescent="0.25">
      <c r="A11">
        <v>500</v>
      </c>
      <c r="B11">
        <v>1.4372629730423407</v>
      </c>
      <c r="C11">
        <v>4.1238990724529758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A74D0-3403-41E0-94EE-81661BCBC056}">
  <dimension ref="A1:Y1498"/>
  <sheetViews>
    <sheetView workbookViewId="0">
      <selection activeCell="A41" sqref="A41"/>
    </sheetView>
  </sheetViews>
  <sheetFormatPr defaultRowHeight="15" x14ac:dyDescent="0.25"/>
  <cols>
    <col min="1" max="1" width="33.140625" customWidth="1"/>
    <col min="2" max="2" width="12.42578125" customWidth="1"/>
    <col min="3" max="3" width="10.42578125" customWidth="1"/>
    <col min="4" max="4" width="12.85546875" customWidth="1"/>
    <col min="5" max="5" width="5.42578125" customWidth="1"/>
    <col min="6" max="6" width="29.28515625" customWidth="1"/>
    <col min="7" max="7" width="13.140625" customWidth="1"/>
    <col min="8" max="8" width="10.140625" customWidth="1"/>
    <col min="9" max="9" width="4.7109375" customWidth="1"/>
    <col min="10" max="10" width="19.85546875" customWidth="1"/>
    <col min="11" max="11" width="13.42578125" customWidth="1"/>
    <col min="12" max="13" width="12.28515625" customWidth="1"/>
    <col min="14" max="14" width="5.7109375" customWidth="1"/>
    <col min="15" max="15" width="12.42578125" customWidth="1"/>
    <col min="16" max="16" width="10.5703125" customWidth="1"/>
    <col min="17" max="17" width="8.42578125" customWidth="1"/>
    <col min="18" max="18" width="11.140625" customWidth="1"/>
    <col min="22" max="22" width="9.7109375" bestFit="1" customWidth="1"/>
  </cols>
  <sheetData>
    <row r="1" spans="1:25" ht="26.25" x14ac:dyDescent="0.4">
      <c r="A1" s="68" t="s">
        <v>234</v>
      </c>
      <c r="F1" s="73" t="s">
        <v>106</v>
      </c>
    </row>
    <row r="2" spans="1:25" x14ac:dyDescent="0.25">
      <c r="A2" s="71" t="s">
        <v>105</v>
      </c>
      <c r="B2" s="5" t="str">
        <f>CONCATENATE("Plot 1. Total Water Level (TWL) Frequency for ",Plots!F3)</f>
        <v>Plot 1. Total Water Level (TWL) Frequency for E33</v>
      </c>
      <c r="C2" s="5"/>
      <c r="D2" s="5"/>
      <c r="F2" s="74" t="s">
        <v>107</v>
      </c>
    </row>
    <row r="3" spans="1:25" ht="15.75" thickBot="1" x14ac:dyDescent="0.3">
      <c r="A3" s="2"/>
      <c r="F3" s="75" t="s">
        <v>108</v>
      </c>
    </row>
    <row r="4" spans="1:25" x14ac:dyDescent="0.25">
      <c r="A4" s="2"/>
    </row>
    <row r="5" spans="1:25" ht="26.25" x14ac:dyDescent="0.4">
      <c r="A5" s="68" t="s">
        <v>242</v>
      </c>
    </row>
    <row r="6" spans="1:25" x14ac:dyDescent="0.25">
      <c r="A6" s="71" t="s">
        <v>105</v>
      </c>
      <c r="B6" s="5" t="str">
        <f>CONCATENATE("Plot 2. Infrastructure Inundation for ",Plots!F3," compared to the ",Plots!F5*100,"% SLR risk tolerance scenario")</f>
        <v>Plot 2. Infrastructure Inundation for E33 compared to the 10% SLR risk tolerance scenario</v>
      </c>
      <c r="C6" s="5"/>
      <c r="D6" s="5"/>
    </row>
    <row r="7" spans="1:25" x14ac:dyDescent="0.25">
      <c r="A7" s="2"/>
    </row>
    <row r="8" spans="1:25" ht="18.75" x14ac:dyDescent="0.3">
      <c r="A8" s="66" t="s">
        <v>243</v>
      </c>
      <c r="F8" s="66" t="s">
        <v>244</v>
      </c>
      <c r="J8" s="66" t="s">
        <v>246</v>
      </c>
      <c r="O8" s="66" t="s">
        <v>221</v>
      </c>
      <c r="U8" s="66" t="s">
        <v>295</v>
      </c>
    </row>
    <row r="9" spans="1:25" ht="15" customHeight="1" x14ac:dyDescent="0.25">
      <c r="A9" s="2" t="s">
        <v>235</v>
      </c>
      <c r="B9" s="72">
        <f>VLOOKUP(Plots!F3,'Summary Table'!A8:C97,3)</f>
        <v>1</v>
      </c>
      <c r="F9" s="2" t="s">
        <v>238</v>
      </c>
      <c r="O9" s="2" t="s">
        <v>254</v>
      </c>
      <c r="R9" s="5">
        <f>VLOOKUP(Plots!F5,'Plot Calculator'!O13:P22,2,FALSE)</f>
        <v>9</v>
      </c>
    </row>
    <row r="10" spans="1:25" ht="15" customHeight="1" x14ac:dyDescent="0.25">
      <c r="A10" s="2" t="s">
        <v>236</v>
      </c>
      <c r="B10" s="72" t="str">
        <f>VLOOKUP(B9,A14:B17,2)</f>
        <v>A13:L29</v>
      </c>
      <c r="G10" t="s">
        <v>227</v>
      </c>
      <c r="J10" s="7"/>
      <c r="K10" s="2" t="s">
        <v>206</v>
      </c>
      <c r="L10" t="s">
        <v>197</v>
      </c>
      <c r="M10" t="s">
        <v>191</v>
      </c>
      <c r="O10" s="65"/>
    </row>
    <row r="11" spans="1:25" ht="15" customHeight="1" x14ac:dyDescent="0.25">
      <c r="F11" t="s">
        <v>224</v>
      </c>
      <c r="G11" t="s">
        <v>226</v>
      </c>
      <c r="K11">
        <v>1970</v>
      </c>
      <c r="L11" s="1">
        <f>DATE(K11,1,1)</f>
        <v>25569</v>
      </c>
      <c r="M11" s="5">
        <f>Plots!F4</f>
        <v>14.45</v>
      </c>
      <c r="O11" s="90" t="s">
        <v>252</v>
      </c>
      <c r="V11">
        <v>2040</v>
      </c>
      <c r="W11">
        <v>2060</v>
      </c>
      <c r="X11">
        <v>2080</v>
      </c>
      <c r="Y11">
        <v>2100</v>
      </c>
    </row>
    <row r="12" spans="1:25" ht="15" customHeight="1" x14ac:dyDescent="0.25">
      <c r="A12" s="2" t="s">
        <v>237</v>
      </c>
      <c r="F12" t="s">
        <v>225</v>
      </c>
      <c r="G12" t="s">
        <v>151</v>
      </c>
      <c r="K12">
        <f ca="1">M23</f>
        <v>2058</v>
      </c>
      <c r="L12" s="1">
        <f ca="1">DATE(K12,1,1)</f>
        <v>57711</v>
      </c>
      <c r="M12" s="5">
        <f>Plots!F4</f>
        <v>14.45</v>
      </c>
      <c r="O12" s="65" t="s">
        <v>253</v>
      </c>
      <c r="P12" t="s">
        <v>227</v>
      </c>
      <c r="V12" s="1">
        <v>51136</v>
      </c>
      <c r="W12" s="1">
        <v>58441</v>
      </c>
      <c r="X12" s="1">
        <v>65746</v>
      </c>
      <c r="Y12" s="1">
        <v>73051</v>
      </c>
    </row>
    <row r="13" spans="1:25" ht="15" customHeight="1" x14ac:dyDescent="0.25">
      <c r="A13" s="24" t="s">
        <v>211</v>
      </c>
      <c r="B13" t="s">
        <v>212</v>
      </c>
      <c r="K13">
        <f ca="1">L23</f>
        <v>2072</v>
      </c>
      <c r="L13" s="1">
        <f ca="1">DATE(K13,1,1)</f>
        <v>62824</v>
      </c>
      <c r="M13" s="5">
        <f>Plots!F4</f>
        <v>14.45</v>
      </c>
      <c r="O13" s="120">
        <v>1E-3</v>
      </c>
      <c r="P13">
        <v>12</v>
      </c>
      <c r="R13" s="91"/>
      <c r="U13" s="64">
        <v>1</v>
      </c>
      <c r="V13">
        <f ca="1">Plots!$E12+VLOOKUP(V$12,INDIRECT("'SLR Projections'!"&amp;$B$10),$R$9)</f>
        <v>11.366062963983181</v>
      </c>
      <c r="W13">
        <f ca="1">Plots!$E12+VLOOKUP(W$12,INDIRECT("'SLR Projections'!"&amp;$B$10),$R$9)</f>
        <v>12.06606296398318</v>
      </c>
      <c r="X13">
        <f ca="1">Plots!$E12+VLOOKUP(X$12,INDIRECT("'SLR Projections'!"&amp;$B$10),$R$9)</f>
        <v>12.866062963983181</v>
      </c>
      <c r="Y13">
        <f ca="1">Plots!$E12+VLOOKUP(Y$12,INDIRECT("'SLR Projections'!"&amp;$B$10),$R$9)</f>
        <v>13.96606296398318</v>
      </c>
    </row>
    <row r="14" spans="1:25" ht="15" customHeight="1" x14ac:dyDescent="0.25">
      <c r="A14">
        <v>1</v>
      </c>
      <c r="B14" t="s">
        <v>213</v>
      </c>
      <c r="F14" s="2" t="s">
        <v>239</v>
      </c>
      <c r="G14" s="5" t="str">
        <f>LEFT(Plots!F3,1)</f>
        <v>E</v>
      </c>
      <c r="K14" t="e">
        <f ca="1">K23</f>
        <v>#N/A</v>
      </c>
      <c r="L14" s="1" t="e">
        <f ca="1">DATE(K14,1,1)</f>
        <v>#N/A</v>
      </c>
      <c r="M14" s="5">
        <f>Plots!F4</f>
        <v>14.45</v>
      </c>
      <c r="O14" s="91">
        <v>0.01</v>
      </c>
      <c r="P14">
        <v>11</v>
      </c>
      <c r="R14" s="91"/>
      <c r="U14" s="64">
        <v>2</v>
      </c>
      <c r="V14">
        <f ca="1">Plots!$E13+VLOOKUP(V$12,INDIRECT("'SLR Projections'!"&amp;$B$10),$R$9)</f>
        <v>12.515434233206843</v>
      </c>
      <c r="W14">
        <f ca="1">Plots!$E13+VLOOKUP(W$12,INDIRECT("'SLR Projections'!"&amp;$B$10),$R$9)</f>
        <v>13.215434233206842</v>
      </c>
      <c r="X14">
        <f ca="1">Plots!$E13+VLOOKUP(X$12,INDIRECT("'SLR Projections'!"&amp;$B$10),$R$9)</f>
        <v>14.015434233206843</v>
      </c>
      <c r="Y14">
        <f ca="1">Plots!$E13+VLOOKUP(Y$12,INDIRECT("'SLR Projections'!"&amp;$B$10),$R$9)</f>
        <v>15.115434233206843</v>
      </c>
    </row>
    <row r="15" spans="1:25" ht="15" customHeight="1" x14ac:dyDescent="0.25">
      <c r="A15">
        <v>2</v>
      </c>
      <c r="B15" t="s">
        <v>214</v>
      </c>
      <c r="F15" s="69" t="s">
        <v>240</v>
      </c>
      <c r="G15" s="5" t="str">
        <f>IF(G14="E",G11,IF(G14="W",G12,"Error"))</f>
        <v>S</v>
      </c>
      <c r="K15">
        <v>2150</v>
      </c>
      <c r="L15" s="1">
        <f>DATE(K15,1,1)</f>
        <v>91313</v>
      </c>
      <c r="M15" s="5">
        <f>Plots!F4</f>
        <v>14.45</v>
      </c>
      <c r="O15" s="91">
        <v>0.05</v>
      </c>
      <c r="P15">
        <v>10</v>
      </c>
      <c r="R15" s="91"/>
      <c r="U15" s="64">
        <v>5</v>
      </c>
      <c r="V15">
        <f ca="1">Plots!$E14+VLOOKUP(V$12,INDIRECT("'SLR Projections'!"&amp;$B$10),$R$9)</f>
        <v>12.996127377566408</v>
      </c>
      <c r="W15">
        <f ca="1">Plots!$E14+VLOOKUP(W$12,INDIRECT("'SLR Projections'!"&amp;$B$10),$R$9)</f>
        <v>13.696127377566407</v>
      </c>
      <c r="X15">
        <f ca="1">Plots!$E14+VLOOKUP(X$12,INDIRECT("'SLR Projections'!"&amp;$B$10),$R$9)</f>
        <v>14.496127377566408</v>
      </c>
      <c r="Y15">
        <f ca="1">Plots!$E14+VLOOKUP(Y$12,INDIRECT("'SLR Projections'!"&amp;$B$10),$R$9)</f>
        <v>15.596127377566408</v>
      </c>
    </row>
    <row r="16" spans="1:25" ht="15" customHeight="1" x14ac:dyDescent="0.25">
      <c r="A16">
        <v>3</v>
      </c>
      <c r="B16" t="s">
        <v>215</v>
      </c>
      <c r="K16" s="1"/>
      <c r="O16" s="91">
        <v>0.1</v>
      </c>
      <c r="P16">
        <v>9</v>
      </c>
      <c r="R16" s="91"/>
      <c r="U16" s="64">
        <v>10</v>
      </c>
      <c r="V16">
        <f ca="1">Plots!$E15+VLOOKUP(V$12,INDIRECT("'SLR Projections'!"&amp;$B$10),$R$9)</f>
        <v>13.253218079385519</v>
      </c>
      <c r="W16">
        <f ca="1">Plots!$E15+VLOOKUP(W$12,INDIRECT("'SLR Projections'!"&amp;$B$10),$R$9)</f>
        <v>13.953218079385518</v>
      </c>
      <c r="X16">
        <f ca="1">Plots!$E15+VLOOKUP(X$12,INDIRECT("'SLR Projections'!"&amp;$B$10),$R$9)</f>
        <v>14.753218079385519</v>
      </c>
      <c r="Y16">
        <f ca="1">Plots!$E15+VLOOKUP(Y$12,INDIRECT("'SLR Projections'!"&amp;$B$10),$R$9)</f>
        <v>15.853218079385519</v>
      </c>
    </row>
    <row r="17" spans="1:25" ht="15" customHeight="1" x14ac:dyDescent="0.25">
      <c r="A17">
        <v>4</v>
      </c>
      <c r="B17" t="s">
        <v>216</v>
      </c>
      <c r="F17" s="2" t="s">
        <v>120</v>
      </c>
      <c r="G17" s="2" t="s">
        <v>241</v>
      </c>
      <c r="J17" s="2" t="s">
        <v>209</v>
      </c>
      <c r="K17" s="1"/>
      <c r="O17" s="91">
        <v>0.17</v>
      </c>
      <c r="P17">
        <v>8</v>
      </c>
      <c r="R17" s="91"/>
      <c r="U17" s="64">
        <v>20</v>
      </c>
      <c r="V17">
        <f ca="1">Plots!$E16+VLOOKUP(V$12,INDIRECT("'SLR Projections'!"&amp;$B$10),$R$9)</f>
        <v>13.462212878383919</v>
      </c>
      <c r="W17">
        <f ca="1">Plots!$E16+VLOOKUP(W$12,INDIRECT("'SLR Projections'!"&amp;$B$10),$R$9)</f>
        <v>14.162212878383919</v>
      </c>
      <c r="X17">
        <f ca="1">Plots!$E16+VLOOKUP(X$12,INDIRECT("'SLR Projections'!"&amp;$B$10),$R$9)</f>
        <v>14.962212878383919</v>
      </c>
      <c r="Y17">
        <f ca="1">Plots!$E16+VLOOKUP(Y$12,INDIRECT("'SLR Projections'!"&amp;$B$10),$R$9)</f>
        <v>16.062212878383917</v>
      </c>
    </row>
    <row r="18" spans="1:25" ht="15" customHeight="1" x14ac:dyDescent="0.25">
      <c r="F18" s="67">
        <v>2000</v>
      </c>
      <c r="G18" s="89">
        <f>AVERAGE('NOAA WLs'!J1227:J1238)</f>
        <v>4.2248140857392826</v>
      </c>
      <c r="J18" t="s">
        <v>210</v>
      </c>
      <c r="K18" s="35">
        <v>1</v>
      </c>
      <c r="L18" s="35">
        <v>10</v>
      </c>
      <c r="M18" s="35">
        <v>100</v>
      </c>
      <c r="O18" s="91">
        <v>0.5</v>
      </c>
      <c r="P18">
        <v>7</v>
      </c>
      <c r="R18" s="91"/>
      <c r="U18" s="64">
        <v>50</v>
      </c>
      <c r="V18">
        <f ca="1">Plots!$E17+VLOOKUP(V$12,INDIRECT("'SLR Projections'!"&amp;$B$10),$R$9)</f>
        <v>13.687033182203093</v>
      </c>
      <c r="W18">
        <f ca="1">Plots!$E17+VLOOKUP(W$12,INDIRECT("'SLR Projections'!"&amp;$B$10),$R$9)</f>
        <v>14.387033182203092</v>
      </c>
      <c r="X18">
        <f ca="1">Plots!$E17+VLOOKUP(X$12,INDIRECT("'SLR Projections'!"&amp;$B$10),$R$9)</f>
        <v>15.187033182203093</v>
      </c>
      <c r="Y18">
        <f ca="1">Plots!$E17+VLOOKUP(Y$12,INDIRECT("'SLR Projections'!"&amp;$B$10),$R$9)</f>
        <v>16.287033182203093</v>
      </c>
    </row>
    <row r="19" spans="1:25" ht="15" customHeight="1" x14ac:dyDescent="0.25">
      <c r="A19" s="2" t="s">
        <v>220</v>
      </c>
      <c r="J19" s="1" t="s">
        <v>229</v>
      </c>
      <c r="K19" s="63" t="e">
        <f ca="1">_xlfn.XLOOKUP(Plots!$F$4,P26:P39,$O$26:$O$39,,1)</f>
        <v>#N/A</v>
      </c>
      <c r="L19" s="63">
        <f ca="1">_xlfn.XLOOKUP(Plots!$F$4,Q26:Q39,$O$26:$O$39,,1)</f>
        <v>65746</v>
      </c>
      <c r="M19" s="63">
        <f ca="1">_xlfn.XLOOKUP(Plots!$F$4,R26:R39,$O$26:$O$39,,1)</f>
        <v>58441</v>
      </c>
      <c r="O19" s="91">
        <v>0.83</v>
      </c>
      <c r="P19">
        <v>6</v>
      </c>
      <c r="R19" s="91"/>
      <c r="U19" s="64">
        <v>100</v>
      </c>
      <c r="V19">
        <f ca="1">Plots!$E18+VLOOKUP(V$12,INDIRECT("'SLR Projections'!"&amp;$B$10),$R$9)</f>
        <v>13.827167751847359</v>
      </c>
      <c r="W19">
        <f ca="1">Plots!$E18+VLOOKUP(W$12,INDIRECT("'SLR Projections'!"&amp;$B$10),$R$9)</f>
        <v>14.527167751847358</v>
      </c>
      <c r="X19">
        <f ca="1">Plots!$E18+VLOOKUP(X$12,INDIRECT("'SLR Projections'!"&amp;$B$10),$R$9)</f>
        <v>15.327167751847359</v>
      </c>
      <c r="Y19">
        <f ca="1">Plots!$E18+VLOOKUP(Y$12,INDIRECT("'SLR Projections'!"&amp;$B$10),$R$9)</f>
        <v>16.427167751847357</v>
      </c>
    </row>
    <row r="20" spans="1:25" ht="15" customHeight="1" x14ac:dyDescent="0.25">
      <c r="A20" t="s">
        <v>207</v>
      </c>
      <c r="B20" s="57">
        <v>0.5</v>
      </c>
      <c r="C20" s="57">
        <v>0.1</v>
      </c>
      <c r="D20" s="57">
        <v>0.01</v>
      </c>
      <c r="E20" s="57"/>
      <c r="F20" s="2" t="s">
        <v>245</v>
      </c>
      <c r="J20" s="1" t="s">
        <v>233</v>
      </c>
      <c r="K20" s="35">
        <f>MATCH("Event:",O1:O57,0)</f>
        <v>25</v>
      </c>
      <c r="L20" s="63"/>
      <c r="M20" s="63"/>
      <c r="O20" s="91">
        <v>0.9</v>
      </c>
      <c r="P20">
        <v>5</v>
      </c>
      <c r="R20" s="91"/>
      <c r="U20" s="64">
        <v>500</v>
      </c>
      <c r="V20">
        <f ca="1">Plots!$E19+VLOOKUP(V$12,INDIRECT("'SLR Projections'!"&amp;$B$10),$R$9)</f>
        <v>14.077960387205609</v>
      </c>
      <c r="W20">
        <f ca="1">Plots!$E19+VLOOKUP(W$12,INDIRECT("'SLR Projections'!"&amp;$B$10),$R$9)</f>
        <v>14.777960387205608</v>
      </c>
      <c r="X20">
        <f ca="1">Plots!$E19+VLOOKUP(X$12,INDIRECT("'SLR Projections'!"&amp;$B$10),$R$9)</f>
        <v>15.577960387205609</v>
      </c>
      <c r="Y20">
        <f ca="1">Plots!$E19+VLOOKUP(Y$12,INDIRECT("'SLR Projections'!"&amp;$B$10),$R$9)</f>
        <v>16.677960387205609</v>
      </c>
    </row>
    <row r="21" spans="1:25" ht="15" customHeight="1" x14ac:dyDescent="0.25">
      <c r="A21" s="22">
        <v>40179</v>
      </c>
      <c r="B21" s="61">
        <f t="shared" ref="B21:B35" ca="1" si="0">$G$18+VLOOKUP(A21,INDIRECT("'SLR Projections'!"&amp;$B$10),7)</f>
        <v>4.3248140857392823</v>
      </c>
      <c r="C21" s="61">
        <f t="shared" ref="C21:C35" ca="1" si="1">$G$18+VLOOKUP(A21,INDIRECT("'SLR Projections'!"&amp;$B$10),9)</f>
        <v>4.4248140857392828</v>
      </c>
      <c r="D21" s="61">
        <f t="shared" ref="D21:D35" ca="1" si="2">$G$18+VLOOKUP(A21,INDIRECT("'SLR Projections'!"&amp;$B$10),11)</f>
        <v>4.5248140857392825</v>
      </c>
      <c r="E21" s="70"/>
      <c r="J21" t="s">
        <v>231</v>
      </c>
      <c r="K21" s="35" t="e">
        <f ca="1">CONCATENATE(ADDRESS(MATCH(K19,$O$26:$O$39,0)-1+K20,15),":",ADDRESS(MATCH(K19,$O$26:$O$39,0)+K20,15))</f>
        <v>#N/A</v>
      </c>
      <c r="L21" s="35" t="str">
        <f ca="1">CONCATENATE(ADDRESS(MATCH(L19,$O$26:$O$39,0)-1+K20,15),":",ADDRESS(MATCH(L19,$O$26:$O$39,0)+K20,15))</f>
        <v>$O$36:$O$37</v>
      </c>
      <c r="M21" s="35" t="str">
        <f ca="1">CONCATENATE(ADDRESS(MATCH(M19,$O$26:$O$39,0)-1+K20,15),":",ADDRESS(MATCH(M19,$O$26:$O$39,0)+K20,15))</f>
        <v>$O$34:$O$35</v>
      </c>
      <c r="O21" s="91">
        <v>0.95</v>
      </c>
      <c r="P21">
        <v>4</v>
      </c>
      <c r="R21" s="91"/>
    </row>
    <row r="22" spans="1:25" ht="15" customHeight="1" x14ac:dyDescent="0.25">
      <c r="A22" s="22">
        <v>43831</v>
      </c>
      <c r="B22" s="61">
        <f t="shared" ca="1" si="0"/>
        <v>4.4248140857392828</v>
      </c>
      <c r="C22" s="61">
        <f t="shared" ca="1" si="1"/>
        <v>4.624814085739283</v>
      </c>
      <c r="D22" s="61">
        <f t="shared" ca="1" si="2"/>
        <v>4.7248140857392826</v>
      </c>
      <c r="E22" s="70"/>
      <c r="F22" s="34" t="s">
        <v>197</v>
      </c>
      <c r="G22" s="34" t="s">
        <v>198</v>
      </c>
      <c r="H22" s="34" t="s">
        <v>228</v>
      </c>
      <c r="J22" t="s">
        <v>232</v>
      </c>
      <c r="K22" s="64" t="e">
        <f ca="1">CONCATENATE(ADDRESS(MATCH(K19,$O$26:$O$39,0)-1+K20,16),":",ADDRESS(MATCH(K19,$O$26:$O$39,0)+K20,16))</f>
        <v>#N/A</v>
      </c>
      <c r="L22" s="64" t="str">
        <f ca="1">CONCATENATE(ADDRESS(MATCH(L19,$O$26:$O$39,0)-1+K20,17),":",ADDRESS(MATCH(L19,$O$26:$O$39,0)+K20,17))</f>
        <v>$Q$36:$Q$37</v>
      </c>
      <c r="M22" s="64" t="str">
        <f ca="1">CONCATENATE(ADDRESS(MATCH(M19,$O$26:$O$39,0)-1+K20,18),":",ADDRESS(MATCH(M19,$O$26:$O$39,0)+K20,18))</f>
        <v>$R$34:$R$35</v>
      </c>
      <c r="O22" s="91">
        <v>0.99</v>
      </c>
      <c r="P22">
        <v>3</v>
      </c>
      <c r="R22" s="92"/>
    </row>
    <row r="23" spans="1:25" ht="15" customHeight="1" x14ac:dyDescent="0.25">
      <c r="A23" s="22">
        <v>47484</v>
      </c>
      <c r="B23" s="61">
        <f t="shared" ca="1" si="0"/>
        <v>4.624814085739283</v>
      </c>
      <c r="C23" s="61">
        <f t="shared" ca="1" si="1"/>
        <v>4.8248140857392823</v>
      </c>
      <c r="D23" s="61">
        <f t="shared" ca="1" si="2"/>
        <v>5.0248140857392825</v>
      </c>
      <c r="E23" s="70"/>
      <c r="F23" s="1">
        <f>'NOAA WLs'!Q15</f>
        <v>1</v>
      </c>
      <c r="G23" s="8" cm="1">
        <f t="array" aca="1" ref="G23" ca="1">INDIRECT("'NOAA WLs'!"&amp;$G$15&amp;H23)</f>
        <v>11.017060367454068</v>
      </c>
      <c r="H23">
        <v>15</v>
      </c>
      <c r="J23" t="s">
        <v>230</v>
      </c>
      <c r="K23" t="e">
        <f ca="1">YEAR(FORECAST(Plots!$F$4,INDIRECT(K21),INDIRECT(K22)))</f>
        <v>#N/A</v>
      </c>
      <c r="L23">
        <f ca="1">YEAR(FORECAST(Plots!$F$4,INDIRECT(L21),INDIRECT(L22)))</f>
        <v>2072</v>
      </c>
      <c r="M23">
        <f ca="1">YEAR(FORECAST(Plots!$F$4,INDIRECT(M21),INDIRECT(M22)))</f>
        <v>2058</v>
      </c>
      <c r="O23" s="65"/>
    </row>
    <row r="24" spans="1:25" ht="15" customHeight="1" x14ac:dyDescent="0.25">
      <c r="A24" s="22">
        <v>51136</v>
      </c>
      <c r="B24" s="61">
        <f t="shared" ca="1" si="0"/>
        <v>4.8248140857392823</v>
      </c>
      <c r="C24" s="61">
        <f t="shared" ca="1" si="1"/>
        <v>5.124814085739283</v>
      </c>
      <c r="D24" s="61">
        <f t="shared" ca="1" si="2"/>
        <v>5.3248140857392823</v>
      </c>
      <c r="E24" s="70"/>
      <c r="F24" s="1">
        <f>'NOAA WLs'!Q16</f>
        <v>32</v>
      </c>
      <c r="G24" s="8" cm="1">
        <f t="array" aca="1" ref="G24" ca="1">INDIRECT("'NOAA WLs'!"&amp;$G$15&amp;H24)</f>
        <v>10.118110236220472</v>
      </c>
      <c r="H24">
        <v>16</v>
      </c>
      <c r="J24" t="s">
        <v>251</v>
      </c>
      <c r="K24" s="35" t="str">
        <f ca="1">IF(Plots!F4&lt;'Plot Calculator'!P31,"Multiply times a year now",IF(ISNA(K22),"Not inundated on an annual basis",CONCATENATE("Approx. annually by "&amp;YEAR(FORECAST(Plots!$F$4,INDIRECT(K21),INDIRECT(K22))))))</f>
        <v>Not inundated on an annual basis</v>
      </c>
      <c r="L24" s="35" t="str">
        <f ca="1">IF(Plots!F4&lt;'Plot Calculator'!Q31, "Approx. every 10 years now",IF(ISNA(L22),"No inundated every 10 years",CONCATENATE("Approx. every 10 years by "&amp; YEAR(FORECAST(Plots!$F$4,INDIRECT(L21),INDIRECT(L22))))))</f>
        <v>Approx. every 10 years by 2072</v>
      </c>
      <c r="M24" s="35" t="str">
        <f ca="1">IF(Plots!F4&lt;'Plot Calculator'!R31, "Approx. every 100 years now",IF(ISNA(M22),"Not inundated every 100 years",CONCATENATE("Approx. every 100 years by "&amp;YEAR(FORECAST(Plots!$F$4,INDIRECT(M21),INDIRECT(M22))))))</f>
        <v>Approx. every 100 years by 2058</v>
      </c>
      <c r="O24" s="65"/>
    </row>
    <row r="25" spans="1:25" x14ac:dyDescent="0.25">
      <c r="A25" s="22">
        <v>54789</v>
      </c>
      <c r="B25" s="61">
        <f t="shared" ca="1" si="0"/>
        <v>5.0248140857392825</v>
      </c>
      <c r="C25" s="61">
        <f t="shared" ca="1" si="1"/>
        <v>5.4248140857392828</v>
      </c>
      <c r="D25" s="61">
        <f t="shared" ca="1" si="2"/>
        <v>5.8248140857392823</v>
      </c>
      <c r="E25" s="70"/>
      <c r="F25" s="1">
        <f>'NOAA WLs'!Q17</f>
        <v>61</v>
      </c>
      <c r="G25" s="8" cm="1">
        <f t="array" aca="1" ref="G25" ca="1">INDIRECT("'NOAA WLs'!"&amp;$G$15&amp;H25)</f>
        <v>9.8162729658792642</v>
      </c>
      <c r="H25">
        <v>17</v>
      </c>
      <c r="O25" s="65" t="s">
        <v>208</v>
      </c>
      <c r="P25" t="s">
        <v>110</v>
      </c>
      <c r="Q25" t="s">
        <v>111</v>
      </c>
      <c r="R25" t="s">
        <v>112</v>
      </c>
    </row>
    <row r="26" spans="1:25" x14ac:dyDescent="0.25">
      <c r="A26" s="22">
        <v>58441</v>
      </c>
      <c r="B26" s="61">
        <f t="shared" ca="1" si="0"/>
        <v>5.2248140857392826</v>
      </c>
      <c r="C26" s="61">
        <f t="shared" ca="1" si="1"/>
        <v>5.8248140857392823</v>
      </c>
      <c r="D26" s="61">
        <f t="shared" ca="1" si="2"/>
        <v>6.3248140857392823</v>
      </c>
      <c r="E26" s="70"/>
      <c r="F26" s="1">
        <f>'NOAA WLs'!Q18</f>
        <v>92</v>
      </c>
      <c r="G26" s="8" cm="1">
        <f t="array" aca="1" ref="G26" ca="1">INDIRECT("'NOAA WLs'!"&amp;$G$15&amp;H26)</f>
        <v>9.5177165354330704</v>
      </c>
      <c r="H26">
        <v>18</v>
      </c>
      <c r="O26" s="22">
        <v>25569</v>
      </c>
      <c r="P26" s="62">
        <f ca="1">P27-10*'NOAA WLs'!$P$8</f>
        <v>10.394409420676091</v>
      </c>
      <c r="Q26" s="62">
        <f ca="1">Q27-10*'NOAA WLs'!$P$8</f>
        <v>12.281564536078429</v>
      </c>
      <c r="R26" s="62">
        <f ca="1">R27-10*'NOAA WLs'!$P$8</f>
        <v>12.855514208540269</v>
      </c>
    </row>
    <row r="27" spans="1:25" x14ac:dyDescent="0.25">
      <c r="A27" s="22">
        <v>62094</v>
      </c>
      <c r="B27" s="61">
        <f t="shared" ca="1" si="0"/>
        <v>5.5248140857392825</v>
      </c>
      <c r="C27" s="61">
        <f t="shared" ca="1" si="1"/>
        <v>6.2248140857392826</v>
      </c>
      <c r="D27" s="61">
        <f t="shared" ca="1" si="2"/>
        <v>6.9248140857392828</v>
      </c>
      <c r="E27" s="70"/>
      <c r="F27" s="1">
        <f>'NOAA WLs'!Q19</f>
        <v>122</v>
      </c>
      <c r="G27" s="8" cm="1">
        <f t="array" aca="1" ref="G27" ca="1">INDIRECT("'NOAA WLs'!"&amp;$G$15&amp;H27)</f>
        <v>9.2191601049868765</v>
      </c>
      <c r="H27">
        <v>19</v>
      </c>
      <c r="O27" s="22">
        <v>29221</v>
      </c>
      <c r="P27" s="62">
        <f ca="1">P28-10*'NOAA WLs'!$P$8</f>
        <v>10.462322806502863</v>
      </c>
      <c r="Q27" s="62">
        <f ca="1">Q28-10*'NOAA WLs'!$P$8</f>
        <v>12.349477921905201</v>
      </c>
      <c r="R27" s="62">
        <f ca="1">R28-10*'NOAA WLs'!$P$8</f>
        <v>12.923427594367041</v>
      </c>
    </row>
    <row r="28" spans="1:25" x14ac:dyDescent="0.25">
      <c r="A28" s="22">
        <v>65746</v>
      </c>
      <c r="B28" s="61">
        <f t="shared" ca="1" si="0"/>
        <v>5.8248140857392823</v>
      </c>
      <c r="C28" s="61">
        <f t="shared" ca="1" si="1"/>
        <v>6.624814085739283</v>
      </c>
      <c r="D28" s="61">
        <f t="shared" ca="1" si="2"/>
        <v>7.624814085739283</v>
      </c>
      <c r="E28" s="70"/>
      <c r="F28" s="1">
        <f>'NOAA WLs'!Q20</f>
        <v>153</v>
      </c>
      <c r="G28" s="8" cm="1">
        <f t="array" aca="1" ref="G28" ca="1">INDIRECT("'NOAA WLs'!"&amp;$G$15&amp;H28)</f>
        <v>9.5177165354330704</v>
      </c>
      <c r="H28">
        <v>20</v>
      </c>
      <c r="O28" s="22">
        <v>32874</v>
      </c>
      <c r="P28" s="62">
        <f ca="1">P29-10*'NOAA WLs'!$P$8</f>
        <v>10.530236192329635</v>
      </c>
      <c r="Q28" s="62">
        <f ca="1">Q29-10*'NOAA WLs'!$P$8</f>
        <v>12.417391307731974</v>
      </c>
      <c r="R28" s="62">
        <f ca="1">R29-10*'NOAA WLs'!$P$8</f>
        <v>12.991340980193813</v>
      </c>
    </row>
    <row r="29" spans="1:25" x14ac:dyDescent="0.25">
      <c r="A29" s="22">
        <v>69399</v>
      </c>
      <c r="B29" s="61">
        <f t="shared" ca="1" si="0"/>
        <v>6.124814085739283</v>
      </c>
      <c r="C29" s="61">
        <f t="shared" ca="1" si="1"/>
        <v>7.124814085739283</v>
      </c>
      <c r="D29" s="61">
        <f t="shared" ca="1" si="2"/>
        <v>8.4248140857392819</v>
      </c>
      <c r="E29" s="70"/>
      <c r="F29" s="1">
        <f>'NOAA WLs'!Q21</f>
        <v>183</v>
      </c>
      <c r="G29" s="8" cm="1">
        <f t="array" aca="1" ref="G29" ca="1">INDIRECT("'NOAA WLs'!"&amp;$G$15&amp;H29)</f>
        <v>9.0190288713910753</v>
      </c>
      <c r="H29">
        <v>21</v>
      </c>
      <c r="O29" s="22">
        <v>36526</v>
      </c>
      <c r="P29" s="62">
        <f ca="1">P30-10*'NOAA WLs'!$P$8</f>
        <v>10.598149578156407</v>
      </c>
      <c r="Q29" s="62">
        <f ca="1">Q30-10*'NOAA WLs'!$P$8</f>
        <v>12.485304693558746</v>
      </c>
      <c r="R29" s="62">
        <f ca="1">R30-10*'NOAA WLs'!$P$8</f>
        <v>13.059254366020586</v>
      </c>
    </row>
    <row r="30" spans="1:25" x14ac:dyDescent="0.25">
      <c r="A30" s="22">
        <v>73051</v>
      </c>
      <c r="B30" s="61">
        <f t="shared" ca="1" si="0"/>
        <v>6.5248140857392825</v>
      </c>
      <c r="C30" s="61">
        <f t="shared" ca="1" si="1"/>
        <v>7.7248140857392826</v>
      </c>
      <c r="D30" s="61">
        <f t="shared" ca="1" si="2"/>
        <v>9.4248140857392819</v>
      </c>
      <c r="E30" s="70"/>
      <c r="F30" s="1">
        <f>'NOAA WLs'!Q22</f>
        <v>214</v>
      </c>
      <c r="G30" s="8" cm="1">
        <f t="array" aca="1" ref="G30" ca="1">INDIRECT("'NOAA WLs'!"&amp;$G$15&amp;H30)</f>
        <v>9.2191601049868765</v>
      </c>
      <c r="H30">
        <v>22</v>
      </c>
      <c r="O30" s="22">
        <v>40179</v>
      </c>
      <c r="P30" s="62">
        <f ca="1">Plots!$E$12+VLOOKUP(O30,INDIRECT("'SLR Projections'!"&amp;$B$10),$R$9)</f>
        <v>10.66606296398318</v>
      </c>
      <c r="Q30" s="62">
        <f ca="1">Plots!$E$15+VLOOKUP(O30,INDIRECT("'SLR Projections'!"&amp;$B$10),$R$9)</f>
        <v>12.553218079385518</v>
      </c>
      <c r="R30" s="62">
        <f ca="1">Plots!$E$18+VLOOKUP(O30,INDIRECT("'SLR Projections'!"&amp;$B$10),$R$9)</f>
        <v>13.127167751847358</v>
      </c>
    </row>
    <row r="31" spans="1:25" x14ac:dyDescent="0.25">
      <c r="A31" s="22">
        <v>76703</v>
      </c>
      <c r="B31" s="61">
        <f t="shared" ca="1" si="0"/>
        <v>6.624814085739283</v>
      </c>
      <c r="C31" s="61">
        <f t="shared" ca="1" si="1"/>
        <v>7.9248140857392828</v>
      </c>
      <c r="D31" s="61">
        <f t="shared" ca="1" si="2"/>
        <v>10.024814085739283</v>
      </c>
      <c r="E31" s="70"/>
      <c r="F31" s="1">
        <f>'NOAA WLs'!Q23</f>
        <v>245</v>
      </c>
      <c r="G31" s="8" cm="1">
        <f t="array" aca="1" ref="G31" ca="1">INDIRECT("'NOAA WLs'!"&amp;$G$15&amp;H31)</f>
        <v>9.2191601049868765</v>
      </c>
      <c r="H31">
        <v>23</v>
      </c>
      <c r="O31" s="22">
        <v>43831</v>
      </c>
      <c r="P31" s="62">
        <f ca="1">Plots!$E$12+VLOOKUP(O31,INDIRECT("'SLR Projections'!"&amp;$B$10),$R$9)</f>
        <v>10.866062963983181</v>
      </c>
      <c r="Q31" s="62">
        <f ca="1">Plots!$E$15+VLOOKUP(O31,INDIRECT("'SLR Projections'!"&amp;$B$10),$R$9)</f>
        <v>12.753218079385519</v>
      </c>
      <c r="R31" s="62">
        <f ca="1">Plots!$E$18+VLOOKUP(O31,INDIRECT("'SLR Projections'!"&amp;$B$10),$R$9)</f>
        <v>13.327167751847359</v>
      </c>
    </row>
    <row r="32" spans="1:25" x14ac:dyDescent="0.25">
      <c r="A32" s="22">
        <v>80355</v>
      </c>
      <c r="B32" s="61">
        <f t="shared" ca="1" si="0"/>
        <v>7.0248140857392825</v>
      </c>
      <c r="C32" s="61">
        <f t="shared" ca="1" si="1"/>
        <v>8.5248140857392833</v>
      </c>
      <c r="D32" s="61">
        <f t="shared" ca="1" si="2"/>
        <v>11.124814085739283</v>
      </c>
      <c r="E32" s="70"/>
      <c r="F32" s="1">
        <f>'NOAA WLs'!Q24</f>
        <v>275</v>
      </c>
      <c r="G32" s="8" cm="1">
        <f t="array" aca="1" ref="G32" ca="1">INDIRECT("'NOAA WLs'!"&amp;$G$15&amp;H32)</f>
        <v>9.1174540682414698</v>
      </c>
      <c r="H32">
        <v>24</v>
      </c>
      <c r="O32" s="22">
        <v>47484</v>
      </c>
      <c r="P32" s="62">
        <f ca="1">Plots!$E$12+VLOOKUP(O32,INDIRECT("'SLR Projections'!"&amp;$B$10),$R$9)</f>
        <v>11.06606296398318</v>
      </c>
      <c r="Q32" s="62">
        <f ca="1">Plots!$E$15+VLOOKUP(O32,INDIRECT("'SLR Projections'!"&amp;$B$10),$R$9)</f>
        <v>12.953218079385518</v>
      </c>
      <c r="R32" s="62">
        <f ca="1">Plots!$E$18+VLOOKUP(O32,INDIRECT("'SLR Projections'!"&amp;$B$10),$R$9)</f>
        <v>13.527167751847358</v>
      </c>
    </row>
    <row r="33" spans="1:18" x14ac:dyDescent="0.25">
      <c r="A33" s="22">
        <v>84008</v>
      </c>
      <c r="B33" s="61">
        <f t="shared" ca="1" si="0"/>
        <v>7.3248140857392823</v>
      </c>
      <c r="C33" s="61">
        <f t="shared" ca="1" si="1"/>
        <v>9.124814085739283</v>
      </c>
      <c r="D33" s="61">
        <f t="shared" ca="1" si="2"/>
        <v>12.224814085739283</v>
      </c>
      <c r="E33" s="70"/>
      <c r="F33" s="1">
        <f>'NOAA WLs'!Q25</f>
        <v>306</v>
      </c>
      <c r="G33" s="8" cm="1">
        <f t="array" aca="1" ref="G33" ca="1">INDIRECT("'NOAA WLs'!"&amp;$G$15&amp;H33)</f>
        <v>9.6194225721784772</v>
      </c>
      <c r="H33">
        <v>25</v>
      </c>
      <c r="O33" s="22">
        <v>51136</v>
      </c>
      <c r="P33" s="62">
        <f ca="1">Plots!$E$12+VLOOKUP(O33,INDIRECT("'SLR Projections'!"&amp;$B$10),$R$9)</f>
        <v>11.366062963983181</v>
      </c>
      <c r="Q33" s="62">
        <f ca="1">Plots!$E$15+VLOOKUP(O33,INDIRECT("'SLR Projections'!"&amp;$B$10),$R$9)</f>
        <v>13.253218079385519</v>
      </c>
      <c r="R33" s="62">
        <f ca="1">Plots!$E$18+VLOOKUP(O33,INDIRECT("'SLR Projections'!"&amp;$B$10),$R$9)</f>
        <v>13.827167751847359</v>
      </c>
    </row>
    <row r="34" spans="1:18" x14ac:dyDescent="0.25">
      <c r="A34" s="22">
        <v>87660</v>
      </c>
      <c r="B34" s="61">
        <f t="shared" ca="1" si="0"/>
        <v>7.7248140857392826</v>
      </c>
      <c r="C34" s="61">
        <f t="shared" ca="1" si="1"/>
        <v>9.7248140857392826</v>
      </c>
      <c r="D34" s="61">
        <f t="shared" ca="1" si="2"/>
        <v>13.324814085739282</v>
      </c>
      <c r="E34" s="70"/>
      <c r="F34" s="1">
        <f>'NOAA WLs'!Q26</f>
        <v>336</v>
      </c>
      <c r="G34" s="8" cm="1">
        <f t="array" aca="1" ref="G34" ca="1">INDIRECT("'NOAA WLs'!"&amp;$G$15&amp;H34)</f>
        <v>10.518372703412073</v>
      </c>
      <c r="H34">
        <v>26</v>
      </c>
      <c r="O34" s="22">
        <v>54789</v>
      </c>
      <c r="P34" s="62">
        <f ca="1">Plots!$E$12+VLOOKUP(O34,INDIRECT("'SLR Projections'!"&amp;$B$10),$R$9)</f>
        <v>11.66606296398318</v>
      </c>
      <c r="Q34" s="62">
        <f ca="1">Plots!$E$15+VLOOKUP(O34,INDIRECT("'SLR Projections'!"&amp;$B$10),$R$9)</f>
        <v>13.553218079385518</v>
      </c>
      <c r="R34" s="62">
        <f ca="1">Plots!$E$18+VLOOKUP(O34,INDIRECT("'SLR Projections'!"&amp;$B$10),$R$9)</f>
        <v>14.127167751847358</v>
      </c>
    </row>
    <row r="35" spans="1:18" x14ac:dyDescent="0.25">
      <c r="A35" s="22">
        <v>91313</v>
      </c>
      <c r="B35" s="61">
        <f t="shared" ca="1" si="0"/>
        <v>8.0248140857392833</v>
      </c>
      <c r="C35" s="61">
        <f t="shared" ca="1" si="1"/>
        <v>10.324814085739282</v>
      </c>
      <c r="D35" s="61">
        <f t="shared" ca="1" si="2"/>
        <v>14.624814085739283</v>
      </c>
      <c r="E35" s="70"/>
      <c r="F35" s="1">
        <f>'NOAA WLs'!Q27</f>
        <v>367</v>
      </c>
      <c r="G35" s="8" cm="1">
        <f t="array" aca="1" ref="G35" ca="1">INDIRECT("'NOAA WLs'!"&amp;$G$15&amp;H35)</f>
        <v>10.039370078740157</v>
      </c>
      <c r="H35">
        <v>27</v>
      </c>
      <c r="O35" s="22">
        <v>58441</v>
      </c>
      <c r="P35" s="62">
        <f ca="1">Plots!$E$12+VLOOKUP(O35,INDIRECT("'SLR Projections'!"&amp;$B$10),$R$9)</f>
        <v>12.06606296398318</v>
      </c>
      <c r="Q35" s="62">
        <f ca="1">Plots!$E$15+VLOOKUP(O35,INDIRECT("'SLR Projections'!"&amp;$B$10),$R$9)</f>
        <v>13.953218079385518</v>
      </c>
      <c r="R35" s="62">
        <f ca="1">Plots!$E$18+VLOOKUP(O35,INDIRECT("'SLR Projections'!"&amp;$B$10),$R$9)</f>
        <v>14.527167751847358</v>
      </c>
    </row>
    <row r="36" spans="1:18" x14ac:dyDescent="0.25">
      <c r="F36" s="1">
        <f>'NOAA WLs'!Q28</f>
        <v>398</v>
      </c>
      <c r="G36" s="8" cm="1">
        <f t="array" aca="1" ref="G36" ca="1">INDIRECT("'NOAA WLs'!"&amp;$G$15&amp;H36)</f>
        <v>9.4389763779527556</v>
      </c>
      <c r="H36">
        <v>28</v>
      </c>
      <c r="O36" s="22">
        <v>62094</v>
      </c>
      <c r="P36" s="62">
        <f ca="1">Plots!$E$12+VLOOKUP(O36,INDIRECT("'SLR Projections'!"&amp;$B$10),$R$9)</f>
        <v>12.46606296398318</v>
      </c>
      <c r="Q36" s="62">
        <f ca="1">Plots!$E$15+VLOOKUP(O36,INDIRECT("'SLR Projections'!"&amp;$B$10),$R$9)</f>
        <v>14.353218079385519</v>
      </c>
      <c r="R36" s="62">
        <f ca="1">Plots!$E$18+VLOOKUP(O36,INDIRECT("'SLR Projections'!"&amp;$B$10),$R$9)</f>
        <v>14.927167751847358</v>
      </c>
    </row>
    <row r="37" spans="1:18" x14ac:dyDescent="0.25">
      <c r="F37" s="1">
        <f>'NOAA WLs'!Q29</f>
        <v>426</v>
      </c>
      <c r="G37" s="8" cm="1">
        <f t="array" aca="1" ref="G37" ca="1">INDIRECT("'NOAA WLs'!"&amp;$G$15&amp;H37)</f>
        <v>9.7408136482939618</v>
      </c>
      <c r="H37">
        <v>29</v>
      </c>
      <c r="O37" s="22">
        <v>65746</v>
      </c>
      <c r="P37" s="62">
        <f ca="1">Plots!$E$12+VLOOKUP(O37,INDIRECT("'SLR Projections'!"&amp;$B$10),$R$9)</f>
        <v>12.866062963983181</v>
      </c>
      <c r="Q37" s="62">
        <f ca="1">Plots!$E$15+VLOOKUP(O37,INDIRECT("'SLR Projections'!"&amp;$B$10),$R$9)</f>
        <v>14.753218079385519</v>
      </c>
      <c r="R37" s="62">
        <f ca="1">Plots!$E$18+VLOOKUP(O37,INDIRECT("'SLR Projections'!"&amp;$B$10),$R$9)</f>
        <v>15.327167751847359</v>
      </c>
    </row>
    <row r="38" spans="1:18" x14ac:dyDescent="0.25">
      <c r="F38" s="1">
        <f>'NOAA WLs'!Q30</f>
        <v>457</v>
      </c>
      <c r="G38" s="8" cm="1">
        <f t="array" aca="1" ref="G38" ca="1">INDIRECT("'NOAA WLs'!"&amp;$G$15&amp;H38)</f>
        <v>9.0387139107611549</v>
      </c>
      <c r="H38">
        <v>30</v>
      </c>
      <c r="O38" s="22">
        <v>69399</v>
      </c>
      <c r="P38" s="62">
        <f ca="1">Plots!$E$12+VLOOKUP(O38,INDIRECT("'SLR Projections'!"&amp;$B$10),$R$9)</f>
        <v>13.366062963983181</v>
      </c>
      <c r="Q38" s="62">
        <f ca="1">Plots!$E$15+VLOOKUP(O38,INDIRECT("'SLR Projections'!"&amp;$B$10),$R$9)</f>
        <v>15.253218079385519</v>
      </c>
      <c r="R38" s="62">
        <f ca="1">Plots!$E$18+VLOOKUP(O38,INDIRECT("'SLR Projections'!"&amp;$B$10),$R$9)</f>
        <v>15.827167751847359</v>
      </c>
    </row>
    <row r="39" spans="1:18" x14ac:dyDescent="0.25">
      <c r="F39" s="1">
        <f>'NOAA WLs'!Q31</f>
        <v>487</v>
      </c>
      <c r="G39" s="8" cm="1">
        <f t="array" aca="1" ref="G39" ca="1">INDIRECT("'NOAA WLs'!"&amp;$G$15&amp;H39)</f>
        <v>9.3405511811023612</v>
      </c>
      <c r="H39">
        <v>31</v>
      </c>
      <c r="O39" s="22">
        <v>73051</v>
      </c>
      <c r="P39" s="62">
        <f ca="1">Plots!$E$12+VLOOKUP(O39,INDIRECT("'SLR Projections'!"&amp;$B$10),$R$9)</f>
        <v>13.96606296398318</v>
      </c>
      <c r="Q39" s="62">
        <f ca="1">Plots!$E$15+VLOOKUP(O39,INDIRECT("'SLR Projections'!"&amp;$B$10),$R$9)</f>
        <v>15.853218079385519</v>
      </c>
      <c r="R39" s="62">
        <f ca="1">Plots!$E$18+VLOOKUP(O39,INDIRECT("'SLR Projections'!"&amp;$B$10),$R$9)</f>
        <v>16.427167751847357</v>
      </c>
    </row>
    <row r="40" spans="1:18" x14ac:dyDescent="0.25">
      <c r="F40" s="1">
        <f>'NOAA WLs'!Q32</f>
        <v>518</v>
      </c>
      <c r="G40" s="8" cm="1">
        <f t="array" aca="1" ref="G40" ca="1">INDIRECT("'NOAA WLs'!"&amp;$G$15&amp;H40)</f>
        <v>9.2388451443569544</v>
      </c>
      <c r="H40">
        <v>32</v>
      </c>
    </row>
    <row r="41" spans="1:18" x14ac:dyDescent="0.25">
      <c r="F41" s="1">
        <f>'NOAA WLs'!Q33</f>
        <v>548</v>
      </c>
      <c r="G41" s="8" cm="1">
        <f t="array" aca="1" ref="G41" ca="1">INDIRECT("'NOAA WLs'!"&amp;$G$15&amp;H41)</f>
        <v>8.8385826771653537</v>
      </c>
      <c r="H41">
        <v>33</v>
      </c>
    </row>
    <row r="42" spans="1:18" x14ac:dyDescent="0.25">
      <c r="F42" s="1">
        <f>'NOAA WLs'!Q34</f>
        <v>579</v>
      </c>
      <c r="G42" s="8" cm="1">
        <f t="array" aca="1" ref="G42" ca="1">INDIRECT("'NOAA WLs'!"&amp;$G$15&amp;H42)</f>
        <v>9.0387139107611549</v>
      </c>
      <c r="H42">
        <v>34</v>
      </c>
    </row>
    <row r="43" spans="1:18" x14ac:dyDescent="0.25">
      <c r="F43" s="1">
        <f>'NOAA WLs'!Q35</f>
        <v>610</v>
      </c>
      <c r="G43" s="8" cm="1">
        <f t="array" aca="1" ref="G43" ca="1">INDIRECT("'NOAA WLs'!"&amp;$G$15&amp;H43)</f>
        <v>9.0387139107611549</v>
      </c>
      <c r="H43">
        <v>35</v>
      </c>
    </row>
    <row r="44" spans="1:18" x14ac:dyDescent="0.25">
      <c r="F44" s="1">
        <f>'NOAA WLs'!Q36</f>
        <v>640</v>
      </c>
      <c r="G44" s="8" cm="1">
        <f t="array" aca="1" ref="G44" ca="1">INDIRECT("'NOAA WLs'!"&amp;$G$15&amp;H44)</f>
        <v>9.4389763779527556</v>
      </c>
      <c r="H44">
        <v>36</v>
      </c>
    </row>
    <row r="45" spans="1:18" x14ac:dyDescent="0.25">
      <c r="F45" s="1">
        <f>'NOAA WLs'!Q37</f>
        <v>671</v>
      </c>
      <c r="G45" s="8" cm="1">
        <f t="array" aca="1" ref="G45" ca="1">INDIRECT("'NOAA WLs'!"&amp;$G$15&amp;H45)</f>
        <v>10.239501312335957</v>
      </c>
      <c r="H45">
        <v>37</v>
      </c>
    </row>
    <row r="46" spans="1:18" x14ac:dyDescent="0.25">
      <c r="F46" s="1">
        <f>'NOAA WLs'!Q38</f>
        <v>701</v>
      </c>
      <c r="G46" s="8" cm="1">
        <f t="array" aca="1" ref="G46" ca="1">INDIRECT("'NOAA WLs'!"&amp;$G$15&amp;H46)</f>
        <v>10.639763779527557</v>
      </c>
      <c r="H46">
        <v>38</v>
      </c>
    </row>
    <row r="47" spans="1:18" x14ac:dyDescent="0.25">
      <c r="F47" s="1">
        <f>'NOAA WLs'!Q39</f>
        <v>732</v>
      </c>
      <c r="G47" s="8" cm="1">
        <f t="array" aca="1" ref="G47" ca="1">INDIRECT("'NOAA WLs'!"&amp;$G$15&amp;H47)</f>
        <v>9.4389763779527556</v>
      </c>
      <c r="H47">
        <v>39</v>
      </c>
    </row>
    <row r="48" spans="1:18" x14ac:dyDescent="0.25">
      <c r="F48" s="1">
        <f>'NOAA WLs'!Q40</f>
        <v>763</v>
      </c>
      <c r="G48" s="8" cm="1">
        <f t="array" aca="1" ref="G48" ca="1">INDIRECT("'NOAA WLs'!"&amp;$G$15&amp;H48)</f>
        <v>10.039370078740157</v>
      </c>
      <c r="H48">
        <v>40</v>
      </c>
    </row>
    <row r="49" spans="6:8" x14ac:dyDescent="0.25">
      <c r="F49" s="1">
        <f>'NOAA WLs'!Q41</f>
        <v>791</v>
      </c>
      <c r="G49" s="8" cm="1">
        <f t="array" aca="1" ref="G49" ca="1">INDIRECT("'NOAA WLs'!"&amp;$G$15&amp;H49)</f>
        <v>9.4291338582677167</v>
      </c>
      <c r="H49">
        <v>41</v>
      </c>
    </row>
    <row r="50" spans="6:8" x14ac:dyDescent="0.25">
      <c r="F50" s="1">
        <f>'NOAA WLs'!Q42</f>
        <v>822</v>
      </c>
      <c r="G50" s="8" cm="1">
        <f t="array" aca="1" ref="G50" ca="1">INDIRECT("'NOAA WLs'!"&amp;$G$15&amp;H50)</f>
        <v>9.2290026246719155</v>
      </c>
      <c r="H50">
        <v>42</v>
      </c>
    </row>
    <row r="51" spans="6:8" x14ac:dyDescent="0.25">
      <c r="F51" s="1">
        <f>'NOAA WLs'!Q43</f>
        <v>852</v>
      </c>
      <c r="G51" s="8" cm="1">
        <f t="array" aca="1" ref="G51" ca="1">INDIRECT("'NOAA WLs'!"&amp;$G$15&amp;H51)</f>
        <v>9.0288713910761143</v>
      </c>
      <c r="H51">
        <v>43</v>
      </c>
    </row>
    <row r="52" spans="6:8" x14ac:dyDescent="0.25">
      <c r="F52" s="1">
        <f>'NOAA WLs'!Q44</f>
        <v>883</v>
      </c>
      <c r="G52" s="8" cm="1">
        <f t="array" aca="1" ref="G52" ca="1">INDIRECT("'NOAA WLs'!"&amp;$G$15&amp;H52)</f>
        <v>9.2290026246719155</v>
      </c>
      <c r="H52">
        <v>44</v>
      </c>
    </row>
    <row r="53" spans="6:8" x14ac:dyDescent="0.25">
      <c r="F53" s="1">
        <f>'NOAA WLs'!Q45</f>
        <v>913</v>
      </c>
      <c r="G53" s="8" cm="1">
        <f t="array" aca="1" ref="G53" ca="1">INDIRECT("'NOAA WLs'!"&amp;$G$15&amp;H53)</f>
        <v>8.9173228346456686</v>
      </c>
      <c r="H53">
        <v>45</v>
      </c>
    </row>
    <row r="54" spans="6:8" x14ac:dyDescent="0.25">
      <c r="F54" s="1">
        <f>'NOAA WLs'!Q46</f>
        <v>944</v>
      </c>
      <c r="G54" s="8" cm="1">
        <f t="array" aca="1" ref="G54" ca="1">INDIRECT("'NOAA WLs'!"&amp;$G$15&amp;H54)</f>
        <v>9.015748031496063</v>
      </c>
      <c r="H54">
        <v>46</v>
      </c>
    </row>
    <row r="55" spans="6:8" x14ac:dyDescent="0.25">
      <c r="F55" s="1">
        <f>'NOAA WLs'!Q47</f>
        <v>975</v>
      </c>
      <c r="G55" s="8" cm="1">
        <f t="array" aca="1" ref="G55" ca="1">INDIRECT("'NOAA WLs'!"&amp;$G$15&amp;H55)</f>
        <v>8.7171916010498691</v>
      </c>
      <c r="H55">
        <v>47</v>
      </c>
    </row>
    <row r="56" spans="6:8" x14ac:dyDescent="0.25">
      <c r="F56" s="1">
        <f>'NOAA WLs'!Q48</f>
        <v>1005</v>
      </c>
      <c r="G56" s="8" cm="1">
        <f t="array" aca="1" ref="G56" ca="1">INDIRECT("'NOAA WLs'!"&amp;$G$15&amp;H56)</f>
        <v>9.2158792650918642</v>
      </c>
      <c r="H56">
        <v>48</v>
      </c>
    </row>
    <row r="57" spans="6:8" x14ac:dyDescent="0.25">
      <c r="F57" s="1">
        <f>'NOAA WLs'!Q49</f>
        <v>1036</v>
      </c>
      <c r="G57" s="8" cm="1">
        <f t="array" aca="1" ref="G57" ca="1">INDIRECT("'NOAA WLs'!"&amp;$G$15&amp;H57)</f>
        <v>10.50524934383202</v>
      </c>
      <c r="H57">
        <v>49</v>
      </c>
    </row>
    <row r="58" spans="6:8" x14ac:dyDescent="0.25">
      <c r="F58" s="1">
        <f>'NOAA WLs'!Q50</f>
        <v>1066</v>
      </c>
      <c r="G58" s="8" cm="1">
        <f t="array" aca="1" ref="G58" ca="1">INDIRECT("'NOAA WLs'!"&amp;$G$15&amp;H58)</f>
        <v>10.104986876640419</v>
      </c>
      <c r="H58">
        <v>50</v>
      </c>
    </row>
    <row r="59" spans="6:8" x14ac:dyDescent="0.25">
      <c r="F59" s="1">
        <f>'NOAA WLs'!Q51</f>
        <v>1097</v>
      </c>
      <c r="G59" s="8" cm="1">
        <f t="array" aca="1" ref="G59" ca="1">INDIRECT("'NOAA WLs'!"&amp;$G$15&amp;H59)</f>
        <v>9.8064304461942253</v>
      </c>
      <c r="H59">
        <v>51</v>
      </c>
    </row>
    <row r="60" spans="6:8" x14ac:dyDescent="0.25">
      <c r="F60" s="1">
        <f>'NOAA WLs'!Q52</f>
        <v>1128</v>
      </c>
      <c r="G60" s="8" cm="1">
        <f t="array" aca="1" ref="G60" ca="1">INDIRECT("'NOAA WLs'!"&amp;$G$15&amp;H60)</f>
        <v>9.8064304461942253</v>
      </c>
      <c r="H60">
        <v>52</v>
      </c>
    </row>
    <row r="61" spans="6:8" x14ac:dyDescent="0.25">
      <c r="F61" s="1">
        <f>'NOAA WLs'!Q53</f>
        <v>1156</v>
      </c>
      <c r="G61" s="8" cm="1">
        <f t="array" aca="1" ref="G61" ca="1">INDIRECT("'NOAA WLs'!"&amp;$G$15&amp;H61)</f>
        <v>9.2979002624671914</v>
      </c>
      <c r="H61">
        <v>53</v>
      </c>
    </row>
    <row r="62" spans="6:8" x14ac:dyDescent="0.25">
      <c r="F62" s="1">
        <f>'NOAA WLs'!Q54</f>
        <v>1187</v>
      </c>
      <c r="G62" s="8" cm="1">
        <f t="array" aca="1" ref="G62" ca="1">INDIRECT("'NOAA WLs'!"&amp;$G$15&amp;H62)</f>
        <v>8.5958005249343827</v>
      </c>
      <c r="H62">
        <v>54</v>
      </c>
    </row>
    <row r="63" spans="6:8" x14ac:dyDescent="0.25">
      <c r="F63" s="1">
        <f>'NOAA WLs'!Q55</f>
        <v>1217</v>
      </c>
      <c r="G63" s="8" cm="1">
        <f t="array" aca="1" ref="G63" ca="1">INDIRECT("'NOAA WLs'!"&amp;$G$15&amp;H63)</f>
        <v>8.8976377952755907</v>
      </c>
      <c r="H63">
        <v>55</v>
      </c>
    </row>
    <row r="64" spans="6:8" x14ac:dyDescent="0.25">
      <c r="F64" s="1">
        <f>'NOAA WLs'!Q56</f>
        <v>1248</v>
      </c>
      <c r="G64" s="8" cm="1">
        <f t="array" aca="1" ref="G64" ca="1">INDIRECT("'NOAA WLs'!"&amp;$G$15&amp;H64)</f>
        <v>9.396325459317584</v>
      </c>
      <c r="H64">
        <v>56</v>
      </c>
    </row>
    <row r="65" spans="6:8" x14ac:dyDescent="0.25">
      <c r="F65" s="1">
        <f>'NOAA WLs'!Q57</f>
        <v>1278</v>
      </c>
      <c r="G65" s="8" cm="1">
        <f t="array" aca="1" ref="G65" ca="1">INDIRECT("'NOAA WLs'!"&amp;$G$15&amp;H65)</f>
        <v>9.1863517060367439</v>
      </c>
      <c r="H65">
        <v>57</v>
      </c>
    </row>
    <row r="66" spans="6:8" x14ac:dyDescent="0.25">
      <c r="F66" s="1">
        <f>'NOAA WLs'!Q58</f>
        <v>1309</v>
      </c>
      <c r="G66" s="8" cm="1">
        <f t="array" aca="1" ref="G66" ca="1">INDIRECT("'NOAA WLs'!"&amp;$G$15&amp;H66)</f>
        <v>9.2880577427821525</v>
      </c>
      <c r="H66">
        <v>58</v>
      </c>
    </row>
    <row r="67" spans="6:8" x14ac:dyDescent="0.25">
      <c r="F67" s="1">
        <f>'NOAA WLs'!Q59</f>
        <v>1340</v>
      </c>
      <c r="G67" s="8" cm="1">
        <f t="array" aca="1" ref="G67" ca="1">INDIRECT("'NOAA WLs'!"&amp;$G$15&amp;H67)</f>
        <v>8.8877952755905518</v>
      </c>
      <c r="H67">
        <v>59</v>
      </c>
    </row>
    <row r="68" spans="6:8" x14ac:dyDescent="0.25">
      <c r="F68" s="1">
        <f>'NOAA WLs'!Q60</f>
        <v>1370</v>
      </c>
      <c r="G68" s="8" cm="1">
        <f t="array" aca="1" ref="G68" ca="1">INDIRECT("'NOAA WLs'!"&amp;$G$15&amp;H68)</f>
        <v>9.2880577427821525</v>
      </c>
      <c r="H68">
        <v>60</v>
      </c>
    </row>
    <row r="69" spans="6:8" x14ac:dyDescent="0.25">
      <c r="F69" s="1">
        <f>'NOAA WLs'!Q61</f>
        <v>1401</v>
      </c>
      <c r="G69" s="8" cm="1">
        <f t="array" aca="1" ref="G69" ca="1">INDIRECT("'NOAA WLs'!"&amp;$G$15&amp;H69)</f>
        <v>10.177165354330707</v>
      </c>
      <c r="H69">
        <v>61</v>
      </c>
    </row>
    <row r="70" spans="6:8" x14ac:dyDescent="0.25">
      <c r="F70" s="1">
        <f>'NOAA WLs'!Q62</f>
        <v>1431</v>
      </c>
      <c r="G70" s="8" cm="1">
        <f t="array" aca="1" ref="G70" ca="1">INDIRECT("'NOAA WLs'!"&amp;$G$15&amp;H70)</f>
        <v>9.7769028871391068</v>
      </c>
      <c r="H70">
        <v>62</v>
      </c>
    </row>
    <row r="71" spans="6:8" x14ac:dyDescent="0.25">
      <c r="F71" s="1">
        <f>'NOAA WLs'!Q63</f>
        <v>1462</v>
      </c>
      <c r="G71" s="8" cm="1">
        <f t="array" aca="1" ref="G71" ca="1">INDIRECT("'NOAA WLs'!"&amp;$G$15&amp;H71)</f>
        <v>10.275590551181102</v>
      </c>
      <c r="H71">
        <v>63</v>
      </c>
    </row>
    <row r="72" spans="6:8" x14ac:dyDescent="0.25">
      <c r="F72" s="1">
        <f>'NOAA WLs'!Q64</f>
        <v>1493</v>
      </c>
      <c r="G72" s="8" cm="1">
        <f t="array" aca="1" ref="G72" ca="1">INDIRECT("'NOAA WLs'!"&amp;$G$15&amp;H72)</f>
        <v>11.778215223097112</v>
      </c>
      <c r="H72">
        <v>64</v>
      </c>
    </row>
    <row r="73" spans="6:8" x14ac:dyDescent="0.25">
      <c r="F73" s="1">
        <f>'NOAA WLs'!Q65</f>
        <v>1522</v>
      </c>
      <c r="G73" s="8" cm="1">
        <f t="array" aca="1" ref="G73" ca="1">INDIRECT("'NOAA WLs'!"&amp;$G$15&amp;H73)</f>
        <v>9.5669291338582667</v>
      </c>
      <c r="H73">
        <v>65</v>
      </c>
    </row>
    <row r="74" spans="6:8" x14ac:dyDescent="0.25">
      <c r="F74" s="1">
        <f>'NOAA WLs'!Q66</f>
        <v>1553</v>
      </c>
      <c r="G74" s="8" cm="1">
        <f t="array" aca="1" ref="G74" ca="1">INDIRECT("'NOAA WLs'!"&amp;$G$15&amp;H74)</f>
        <v>9.2683727034120729</v>
      </c>
      <c r="H74">
        <v>66</v>
      </c>
    </row>
    <row r="75" spans="6:8" x14ac:dyDescent="0.25">
      <c r="F75" s="1">
        <f>'NOAA WLs'!Q67</f>
        <v>1583</v>
      </c>
      <c r="G75" s="8" cm="1">
        <f t="array" aca="1" ref="G75" ca="1">INDIRECT("'NOAA WLs'!"&amp;$G$15&amp;H75)</f>
        <v>8.8681102362204722</v>
      </c>
      <c r="H75">
        <v>67</v>
      </c>
    </row>
    <row r="76" spans="6:8" x14ac:dyDescent="0.25">
      <c r="F76" s="1">
        <f>'NOAA WLs'!Q68</f>
        <v>1614</v>
      </c>
      <c r="G76" s="8" cm="1">
        <f t="array" aca="1" ref="G76" ca="1">INDIRECT("'NOAA WLs'!"&amp;$G$15&amp;H76)</f>
        <v>9.1666666666666661</v>
      </c>
      <c r="H76">
        <v>68</v>
      </c>
    </row>
    <row r="77" spans="6:8" x14ac:dyDescent="0.25">
      <c r="F77" s="1">
        <f>'NOAA WLs'!Q69</f>
        <v>1644</v>
      </c>
      <c r="G77" s="8" cm="1">
        <f t="array" aca="1" ref="G77" ca="1">INDIRECT("'NOAA WLs'!"&amp;$G$15&amp;H77)</f>
        <v>9.4685039370078741</v>
      </c>
      <c r="H77">
        <v>69</v>
      </c>
    </row>
    <row r="78" spans="6:8" x14ac:dyDescent="0.25">
      <c r="F78" s="1">
        <f>'NOAA WLs'!Q70</f>
        <v>1675</v>
      </c>
      <c r="G78" s="8" cm="1">
        <f t="array" aca="1" ref="G78" ca="1">INDIRECT("'NOAA WLs'!"&amp;$G$15&amp;H78)</f>
        <v>9.2683727034120729</v>
      </c>
      <c r="H78">
        <v>70</v>
      </c>
    </row>
    <row r="79" spans="6:8" x14ac:dyDescent="0.25">
      <c r="F79" s="1">
        <f>'NOAA WLs'!Q71</f>
        <v>1706</v>
      </c>
      <c r="G79" s="8" cm="1">
        <f t="array" aca="1" ref="G79" ca="1">INDIRECT("'NOAA WLs'!"&amp;$G$15&amp;H79)</f>
        <v>9.0682414698162717</v>
      </c>
      <c r="H79">
        <v>71</v>
      </c>
    </row>
    <row r="80" spans="6:8" x14ac:dyDescent="0.25">
      <c r="F80" s="1">
        <f>'NOAA WLs'!Q72</f>
        <v>1736</v>
      </c>
      <c r="G80" s="8" cm="1">
        <f t="array" aca="1" ref="G80" ca="1">INDIRECT("'NOAA WLs'!"&amp;$G$15&amp;H80)</f>
        <v>9.7375328083989494</v>
      </c>
      <c r="H80">
        <v>72</v>
      </c>
    </row>
    <row r="81" spans="6:8" x14ac:dyDescent="0.25">
      <c r="F81" s="1">
        <f>'NOAA WLs'!Q73</f>
        <v>1767</v>
      </c>
      <c r="G81" s="8" cm="1">
        <f t="array" aca="1" ref="G81" ca="1">INDIRECT("'NOAA WLs'!"&amp;$G$15&amp;H81)</f>
        <v>10.216535433070865</v>
      </c>
      <c r="H81">
        <v>73</v>
      </c>
    </row>
    <row r="82" spans="6:8" x14ac:dyDescent="0.25">
      <c r="F82" s="1">
        <f>'NOAA WLs'!Q74</f>
        <v>1797</v>
      </c>
      <c r="G82" s="8" cm="1">
        <f t="array" aca="1" ref="G82" ca="1">INDIRECT("'NOAA WLs'!"&amp;$G$15&amp;H82)</f>
        <v>11.118766404199473</v>
      </c>
      <c r="H82">
        <v>74</v>
      </c>
    </row>
    <row r="83" spans="6:8" x14ac:dyDescent="0.25">
      <c r="F83" s="1">
        <f>'NOAA WLs'!Q75</f>
        <v>1828</v>
      </c>
      <c r="G83" s="8" cm="1">
        <f t="array" aca="1" ref="G83" ca="1">INDIRECT("'NOAA WLs'!"&amp;$G$15&amp;H83)</f>
        <v>10.616797900262467</v>
      </c>
      <c r="H83">
        <v>75</v>
      </c>
    </row>
    <row r="84" spans="6:8" x14ac:dyDescent="0.25">
      <c r="F84" s="1">
        <f>'NOAA WLs'!Q76</f>
        <v>1859</v>
      </c>
      <c r="G84" s="8" cm="1">
        <f t="array" aca="1" ref="G84" ca="1">INDIRECT("'NOAA WLs'!"&amp;$G$15&amp;H84)</f>
        <v>10.518372703412073</v>
      </c>
      <c r="H84">
        <v>76</v>
      </c>
    </row>
    <row r="85" spans="6:8" x14ac:dyDescent="0.25">
      <c r="F85" s="1">
        <f>'NOAA WLs'!Q77</f>
        <v>1887</v>
      </c>
      <c r="G85" s="8" cm="1">
        <f t="array" aca="1" ref="G85" ca="1">INDIRECT("'NOAA WLs'!"&amp;$G$15&amp;H85)</f>
        <v>10.318241469816272</v>
      </c>
      <c r="H85">
        <v>77</v>
      </c>
    </row>
    <row r="86" spans="6:8" x14ac:dyDescent="0.25">
      <c r="F86" s="1">
        <f>'NOAA WLs'!Q78</f>
        <v>1918</v>
      </c>
      <c r="G86" s="8" cm="1">
        <f t="array" aca="1" ref="G86" ca="1">INDIRECT("'NOAA WLs'!"&amp;$G$15&amp;H86)</f>
        <v>9.7178477690288716</v>
      </c>
      <c r="H86">
        <v>78</v>
      </c>
    </row>
    <row r="87" spans="6:8" x14ac:dyDescent="0.25">
      <c r="F87" s="1">
        <f>'NOAA WLs'!Q79</f>
        <v>1948</v>
      </c>
      <c r="G87" s="8" cm="1">
        <f t="array" aca="1" ref="G87" ca="1">INDIRECT("'NOAA WLs'!"&amp;$G$15&amp;H87)</f>
        <v>9.1174540682414698</v>
      </c>
      <c r="H87">
        <v>79</v>
      </c>
    </row>
    <row r="88" spans="6:8" x14ac:dyDescent="0.25">
      <c r="F88" s="1">
        <f>'NOAA WLs'!Q80</f>
        <v>1979</v>
      </c>
      <c r="G88" s="8" cm="1">
        <f t="array" aca="1" ref="G88" ca="1">INDIRECT("'NOAA WLs'!"&amp;$G$15&amp;H88)</f>
        <v>8.9173228346456686</v>
      </c>
      <c r="H88">
        <v>80</v>
      </c>
    </row>
    <row r="89" spans="6:8" x14ac:dyDescent="0.25">
      <c r="F89" s="1">
        <f>'NOAA WLs'!Q81</f>
        <v>2009</v>
      </c>
      <c r="G89" s="8" cm="1">
        <f t="array" aca="1" ref="G89" ca="1">INDIRECT("'NOAA WLs'!"&amp;$G$15&amp;H89)</f>
        <v>9.1174540682414698</v>
      </c>
      <c r="H89">
        <v>81</v>
      </c>
    </row>
    <row r="90" spans="6:8" x14ac:dyDescent="0.25">
      <c r="F90" s="1">
        <f>'NOAA WLs'!Q82</f>
        <v>2040</v>
      </c>
      <c r="G90" s="8" cm="1">
        <f t="array" aca="1" ref="G90" ca="1">INDIRECT("'NOAA WLs'!"&amp;$G$15&amp;H90)</f>
        <v>9.2191601049868765</v>
      </c>
      <c r="H90">
        <v>82</v>
      </c>
    </row>
    <row r="91" spans="6:8" x14ac:dyDescent="0.25">
      <c r="F91" s="1">
        <f>'NOAA WLs'!Q83</f>
        <v>2071</v>
      </c>
      <c r="G91" s="8" cm="1">
        <f t="array" aca="1" ref="G91" ca="1">INDIRECT("'NOAA WLs'!"&amp;$G$15&amp;H91)</f>
        <v>9.2191601049868765</v>
      </c>
      <c r="H91">
        <v>83</v>
      </c>
    </row>
    <row r="92" spans="6:8" x14ac:dyDescent="0.25">
      <c r="F92" s="1">
        <f>'NOAA WLs'!Q84</f>
        <v>2101</v>
      </c>
      <c r="G92" s="8" cm="1">
        <f t="array" aca="1" ref="G92" ca="1">INDIRECT("'NOAA WLs'!"&amp;$G$15&amp;H92)</f>
        <v>9.419291338582676</v>
      </c>
      <c r="H92">
        <v>84</v>
      </c>
    </row>
    <row r="93" spans="6:8" x14ac:dyDescent="0.25">
      <c r="F93" s="1">
        <f>'NOAA WLs'!Q85</f>
        <v>2132</v>
      </c>
      <c r="G93" s="8" cm="1">
        <f t="array" aca="1" ref="G93" ca="1">INDIRECT("'NOAA WLs'!"&amp;$G$15&amp;H93)</f>
        <v>9.8162729658792642</v>
      </c>
      <c r="H93">
        <v>85</v>
      </c>
    </row>
    <row r="94" spans="6:8" x14ac:dyDescent="0.25">
      <c r="F94" s="1">
        <f>'NOAA WLs'!Q86</f>
        <v>2162</v>
      </c>
      <c r="G94" s="8" cm="1">
        <f t="array" aca="1" ref="G94" ca="1">INDIRECT("'NOAA WLs'!"&amp;$G$15&amp;H94)</f>
        <v>10.216535433070865</v>
      </c>
      <c r="H94">
        <v>86</v>
      </c>
    </row>
    <row r="95" spans="6:8" x14ac:dyDescent="0.25">
      <c r="F95" s="1">
        <f>'NOAA WLs'!Q87</f>
        <v>2193</v>
      </c>
      <c r="G95" s="8" cm="1">
        <f t="array" aca="1" ref="G95" ca="1">INDIRECT("'NOAA WLs'!"&amp;$G$15&amp;H95)</f>
        <v>10.816929133858268</v>
      </c>
      <c r="H95">
        <v>87</v>
      </c>
    </row>
    <row r="96" spans="6:8" x14ac:dyDescent="0.25">
      <c r="F96" s="1">
        <f>'NOAA WLs'!Q88</f>
        <v>2224</v>
      </c>
      <c r="G96" s="8" cm="1">
        <f t="array" aca="1" ref="G96" ca="1">INDIRECT("'NOAA WLs'!"&amp;$G$15&amp;H96)</f>
        <v>9.6194225721784772</v>
      </c>
      <c r="H96">
        <v>88</v>
      </c>
    </row>
    <row r="97" spans="6:8" x14ac:dyDescent="0.25">
      <c r="F97" s="1">
        <f>'NOAA WLs'!Q89</f>
        <v>2252</v>
      </c>
      <c r="G97" s="8" cm="1">
        <f t="array" aca="1" ref="G97" ca="1">INDIRECT("'NOAA WLs'!"&amp;$G$15&amp;H97)</f>
        <v>9.3175853018372692</v>
      </c>
      <c r="H97">
        <v>89</v>
      </c>
    </row>
    <row r="98" spans="6:8" x14ac:dyDescent="0.25">
      <c r="F98" s="1">
        <f>'NOAA WLs'!Q90</f>
        <v>2283</v>
      </c>
      <c r="G98" s="8" cm="1">
        <f t="array" aca="1" ref="G98" ca="1">INDIRECT("'NOAA WLs'!"&amp;$G$15&amp;H98)</f>
        <v>9.0190288713910753</v>
      </c>
      <c r="H98">
        <v>90</v>
      </c>
    </row>
    <row r="99" spans="6:8" x14ac:dyDescent="0.25">
      <c r="F99" s="1">
        <f>'NOAA WLs'!Q91</f>
        <v>2313</v>
      </c>
      <c r="G99" s="8" cm="1">
        <f t="array" aca="1" ref="G99" ca="1">INDIRECT("'NOAA WLs'!"&amp;$G$15&amp;H99)</f>
        <v>9.3175853018372692</v>
      </c>
      <c r="H99">
        <v>91</v>
      </c>
    </row>
    <row r="100" spans="6:8" x14ac:dyDescent="0.25">
      <c r="F100" s="1">
        <f>'NOAA WLs'!Q92</f>
        <v>2344</v>
      </c>
      <c r="G100" s="8" cm="1">
        <f t="array" aca="1" ref="G100" ca="1">INDIRECT("'NOAA WLs'!"&amp;$G$15&amp;H100)</f>
        <v>9.917979002624671</v>
      </c>
      <c r="H100">
        <v>92</v>
      </c>
    </row>
    <row r="101" spans="6:8" x14ac:dyDescent="0.25">
      <c r="F101" s="1">
        <f>'NOAA WLs'!Q93</f>
        <v>2374</v>
      </c>
      <c r="G101" s="8" cm="1">
        <f t="array" aca="1" ref="G101" ca="1">INDIRECT("'NOAA WLs'!"&amp;$G$15&amp;H101)</f>
        <v>9.3175853018372692</v>
      </c>
      <c r="H101">
        <v>93</v>
      </c>
    </row>
    <row r="102" spans="6:8" x14ac:dyDescent="0.25">
      <c r="F102" s="1">
        <f>'NOAA WLs'!Q94</f>
        <v>2405</v>
      </c>
      <c r="G102" s="8" cm="1">
        <f t="array" aca="1" ref="G102" ca="1">INDIRECT("'NOAA WLs'!"&amp;$G$15&amp;H102)</f>
        <v>8.9173228346456686</v>
      </c>
      <c r="H102">
        <v>94</v>
      </c>
    </row>
    <row r="103" spans="6:8" x14ac:dyDescent="0.25">
      <c r="F103" s="1">
        <f>'NOAA WLs'!Q95</f>
        <v>2436</v>
      </c>
      <c r="G103" s="8" cm="1">
        <f t="array" aca="1" ref="G103" ca="1">INDIRECT("'NOAA WLs'!"&amp;$G$15&amp;H103)</f>
        <v>8.8188976377952759</v>
      </c>
      <c r="H103">
        <v>95</v>
      </c>
    </row>
    <row r="104" spans="6:8" x14ac:dyDescent="0.25">
      <c r="F104" s="1">
        <f>'NOAA WLs'!Q96</f>
        <v>2466</v>
      </c>
      <c r="G104" s="8" cm="1">
        <f t="array" aca="1" ref="G104" ca="1">INDIRECT("'NOAA WLs'!"&amp;$G$15&amp;H104)</f>
        <v>9.1174540682414698</v>
      </c>
      <c r="H104">
        <v>96</v>
      </c>
    </row>
    <row r="105" spans="6:8" x14ac:dyDescent="0.25">
      <c r="F105" s="1">
        <f>'NOAA WLs'!Q97</f>
        <v>2497</v>
      </c>
      <c r="G105" s="8" cm="1">
        <f t="array" aca="1" ref="G105" ca="1">INDIRECT("'NOAA WLs'!"&amp;$G$15&amp;H105)</f>
        <v>9.7178477690288716</v>
      </c>
      <c r="H105">
        <v>97</v>
      </c>
    </row>
    <row r="106" spans="6:8" x14ac:dyDescent="0.25">
      <c r="F106" s="1">
        <f>'NOAA WLs'!Q98</f>
        <v>2527</v>
      </c>
      <c r="G106" s="8" cm="1">
        <f t="array" aca="1" ref="G106" ca="1">INDIRECT("'NOAA WLs'!"&amp;$G$15&amp;H106)</f>
        <v>9.917979002624671</v>
      </c>
      <c r="H106">
        <v>98</v>
      </c>
    </row>
    <row r="107" spans="6:8" x14ac:dyDescent="0.25">
      <c r="F107" s="1">
        <f>'NOAA WLs'!Q99</f>
        <v>2558</v>
      </c>
      <c r="G107" s="8" cm="1">
        <f t="array" aca="1" ref="G107" ca="1">INDIRECT("'NOAA WLs'!"&amp;$G$15&amp;H107)</f>
        <v>10.416666666666666</v>
      </c>
      <c r="H107">
        <v>99</v>
      </c>
    </row>
    <row r="108" spans="6:8" x14ac:dyDescent="0.25">
      <c r="F108" s="1">
        <f>'NOAA WLs'!Q100</f>
        <v>2589</v>
      </c>
      <c r="G108" s="8" cm="1">
        <f t="array" aca="1" ref="G108" ca="1">INDIRECT("'NOAA WLs'!"&amp;$G$15&amp;H108)</f>
        <v>9.8162729658792642</v>
      </c>
      <c r="H108">
        <v>100</v>
      </c>
    </row>
    <row r="109" spans="6:8" x14ac:dyDescent="0.25">
      <c r="F109" s="1">
        <f>'NOAA WLs'!Q101</f>
        <v>2617</v>
      </c>
      <c r="G109" s="8" cm="1">
        <f t="array" aca="1" ref="G109" ca="1">INDIRECT("'NOAA WLs'!"&amp;$G$15&amp;H109)</f>
        <v>9.0190288713910753</v>
      </c>
      <c r="H109">
        <v>101</v>
      </c>
    </row>
    <row r="110" spans="6:8" x14ac:dyDescent="0.25">
      <c r="F110" s="1">
        <f>'NOAA WLs'!Q102</f>
        <v>2648</v>
      </c>
      <c r="G110" s="8" cm="1">
        <f t="array" aca="1" ref="G110" ca="1">INDIRECT("'NOAA WLs'!"&amp;$G$15&amp;H110)</f>
        <v>9.3175853018372692</v>
      </c>
      <c r="H110">
        <v>102</v>
      </c>
    </row>
    <row r="111" spans="6:8" x14ac:dyDescent="0.25">
      <c r="F111" s="1">
        <f>'NOAA WLs'!Q103</f>
        <v>2678</v>
      </c>
      <c r="G111" s="8" cm="1">
        <f t="array" aca="1" ref="G111" ca="1">INDIRECT("'NOAA WLs'!"&amp;$G$15&amp;H111)</f>
        <v>9.3175853018372692</v>
      </c>
      <c r="H111">
        <v>103</v>
      </c>
    </row>
    <row r="112" spans="6:8" x14ac:dyDescent="0.25">
      <c r="F112" s="1">
        <f>'NOAA WLs'!Q104</f>
        <v>2709</v>
      </c>
      <c r="G112" s="8" cm="1">
        <f t="array" aca="1" ref="G112" ca="1">INDIRECT("'NOAA WLs'!"&amp;$G$15&amp;H112)</f>
        <v>9.5177165354330704</v>
      </c>
      <c r="H112">
        <v>104</v>
      </c>
    </row>
    <row r="113" spans="6:8" x14ac:dyDescent="0.25">
      <c r="F113" s="1">
        <f>'NOAA WLs'!Q105</f>
        <v>2739</v>
      </c>
      <c r="G113" s="8" cm="1">
        <f t="array" aca="1" ref="G113" ca="1">INDIRECT("'NOAA WLs'!"&amp;$G$15&amp;H113)</f>
        <v>9.419291338582676</v>
      </c>
      <c r="H113">
        <v>105</v>
      </c>
    </row>
    <row r="114" spans="6:8" x14ac:dyDescent="0.25">
      <c r="F114" s="1">
        <f>'NOAA WLs'!Q106</f>
        <v>2770</v>
      </c>
      <c r="G114" s="8" cm="1">
        <f t="array" aca="1" ref="G114" ca="1">INDIRECT("'NOAA WLs'!"&amp;$G$15&amp;H114)</f>
        <v>9.0190288713910753</v>
      </c>
      <c r="H114">
        <v>106</v>
      </c>
    </row>
    <row r="115" spans="6:8" x14ac:dyDescent="0.25">
      <c r="F115" s="1">
        <f>'NOAA WLs'!Q107</f>
        <v>2801</v>
      </c>
      <c r="G115" s="8" cm="1">
        <f t="array" aca="1" ref="G115" ca="1">INDIRECT("'NOAA WLs'!"&amp;$G$15&amp;H115)</f>
        <v>9.0190288713910753</v>
      </c>
      <c r="H115">
        <v>107</v>
      </c>
    </row>
    <row r="116" spans="6:8" x14ac:dyDescent="0.25">
      <c r="F116" s="1">
        <f>'NOAA WLs'!Q108</f>
        <v>2831</v>
      </c>
      <c r="G116" s="8" cm="1">
        <f t="array" aca="1" ref="G116" ca="1">INDIRECT("'NOAA WLs'!"&amp;$G$15&amp;H116)</f>
        <v>8.7171916010498691</v>
      </c>
      <c r="H116">
        <v>108</v>
      </c>
    </row>
    <row r="117" spans="6:8" x14ac:dyDescent="0.25">
      <c r="F117" s="1">
        <f>'NOAA WLs'!Q109</f>
        <v>2862</v>
      </c>
      <c r="G117" s="8" cm="1">
        <f t="array" aca="1" ref="G117" ca="1">INDIRECT("'NOAA WLs'!"&amp;$G$15&amp;H117)</f>
        <v>9.1174540682414698</v>
      </c>
      <c r="H117">
        <v>109</v>
      </c>
    </row>
    <row r="118" spans="6:8" x14ac:dyDescent="0.25">
      <c r="F118" s="1">
        <f>'NOAA WLs'!Q110</f>
        <v>2892</v>
      </c>
      <c r="G118" s="8" cm="1">
        <f t="array" aca="1" ref="G118" ca="1">INDIRECT("'NOAA WLs'!"&amp;$G$15&amp;H118)</f>
        <v>10.518372703412073</v>
      </c>
      <c r="H118">
        <v>110</v>
      </c>
    </row>
    <row r="119" spans="6:8" x14ac:dyDescent="0.25">
      <c r="F119" s="1">
        <f>'NOAA WLs'!Q111</f>
        <v>2923</v>
      </c>
      <c r="G119" s="8" cm="1">
        <f t="array" aca="1" ref="G119" ca="1">INDIRECT("'NOAA WLs'!"&amp;$G$15&amp;H119)</f>
        <v>11.017060367454068</v>
      </c>
      <c r="H119">
        <v>111</v>
      </c>
    </row>
    <row r="120" spans="6:8" x14ac:dyDescent="0.25">
      <c r="F120" s="1">
        <f>'NOAA WLs'!Q112</f>
        <v>2954</v>
      </c>
      <c r="G120" s="8" cm="1">
        <f t="array" aca="1" ref="G120" ca="1">INDIRECT("'NOAA WLs'!"&amp;$G$15&amp;H120)</f>
        <v>10.416666666666666</v>
      </c>
      <c r="H120">
        <v>112</v>
      </c>
    </row>
    <row r="121" spans="6:8" x14ac:dyDescent="0.25">
      <c r="F121" s="1">
        <f>'NOAA WLs'!Q113</f>
        <v>2983</v>
      </c>
      <c r="G121" s="8" cm="1">
        <f t="array" aca="1" ref="G121" ca="1">INDIRECT("'NOAA WLs'!"&amp;$G$15&amp;H121)</f>
        <v>9.5177165354330704</v>
      </c>
      <c r="H121">
        <v>113</v>
      </c>
    </row>
    <row r="122" spans="6:8" x14ac:dyDescent="0.25">
      <c r="F122" s="1">
        <f>'NOAA WLs'!Q114</f>
        <v>3014</v>
      </c>
      <c r="G122" s="8" cm="1">
        <f t="array" aca="1" ref="G122" ca="1">INDIRECT("'NOAA WLs'!"&amp;$G$15&amp;H122)</f>
        <v>9.1174540682414698</v>
      </c>
      <c r="H122">
        <v>114</v>
      </c>
    </row>
    <row r="123" spans="6:8" x14ac:dyDescent="0.25">
      <c r="F123" s="1">
        <f>'NOAA WLs'!Q115</f>
        <v>3044</v>
      </c>
      <c r="G123" s="8" cm="1">
        <f t="array" aca="1" ref="G123" ca="1">INDIRECT("'NOAA WLs'!"&amp;$G$15&amp;H123)</f>
        <v>9.2191601049868765</v>
      </c>
      <c r="H123">
        <v>115</v>
      </c>
    </row>
    <row r="124" spans="6:8" x14ac:dyDescent="0.25">
      <c r="F124" s="1">
        <f>'NOAA WLs'!Q116</f>
        <v>3075</v>
      </c>
      <c r="G124" s="8" cm="1">
        <f t="array" aca="1" ref="G124" ca="1">INDIRECT("'NOAA WLs'!"&amp;$G$15&amp;H124)</f>
        <v>9.419291338582676</v>
      </c>
      <c r="H124">
        <v>116</v>
      </c>
    </row>
    <row r="125" spans="6:8" x14ac:dyDescent="0.25">
      <c r="F125" s="1">
        <f>'NOAA WLs'!Q117</f>
        <v>3105</v>
      </c>
      <c r="G125" s="8" cm="1">
        <f t="array" aca="1" ref="G125" ca="1">INDIRECT("'NOAA WLs'!"&amp;$G$15&amp;H125)</f>
        <v>9.419291338582676</v>
      </c>
      <c r="H125">
        <v>117</v>
      </c>
    </row>
    <row r="126" spans="6:8" x14ac:dyDescent="0.25">
      <c r="F126" s="1">
        <f>'NOAA WLs'!Q118</f>
        <v>3136</v>
      </c>
      <c r="G126" s="8" cm="1">
        <f t="array" aca="1" ref="G126" ca="1">INDIRECT("'NOAA WLs'!"&amp;$G$15&amp;H126)</f>
        <v>9.3175853018372692</v>
      </c>
      <c r="H126">
        <v>118</v>
      </c>
    </row>
    <row r="127" spans="6:8" x14ac:dyDescent="0.25">
      <c r="F127" s="1">
        <f>'NOAA WLs'!Q119</f>
        <v>3167</v>
      </c>
      <c r="G127" s="8" cm="1">
        <f t="array" aca="1" ref="G127" ca="1">INDIRECT("'NOAA WLs'!"&amp;$G$15&amp;H127)</f>
        <v>9.5177165354330704</v>
      </c>
      <c r="H127">
        <v>119</v>
      </c>
    </row>
    <row r="128" spans="6:8" x14ac:dyDescent="0.25">
      <c r="F128" s="1">
        <f>'NOAA WLs'!Q120</f>
        <v>3197</v>
      </c>
      <c r="G128" s="8" cm="1">
        <f t="array" aca="1" ref="G128" ca="1">INDIRECT("'NOAA WLs'!"&amp;$G$15&amp;H128)</f>
        <v>9.2191601049868765</v>
      </c>
      <c r="H128">
        <v>120</v>
      </c>
    </row>
    <row r="129" spans="6:8" x14ac:dyDescent="0.25">
      <c r="F129" s="1">
        <f>'NOAA WLs'!Q121</f>
        <v>3228</v>
      </c>
      <c r="G129" s="8" cm="1">
        <f t="array" aca="1" ref="G129" ca="1">INDIRECT("'NOAA WLs'!"&amp;$G$15&amp;H129)</f>
        <v>9.6194225721784772</v>
      </c>
      <c r="H129">
        <v>121</v>
      </c>
    </row>
    <row r="130" spans="6:8" x14ac:dyDescent="0.25">
      <c r="F130" s="1">
        <f>'NOAA WLs'!Q122</f>
        <v>3258</v>
      </c>
      <c r="G130" s="8" cm="1">
        <f t="array" aca="1" ref="G130" ca="1">INDIRECT("'NOAA WLs'!"&amp;$G$15&amp;H130)</f>
        <v>10.616797900262467</v>
      </c>
      <c r="H130">
        <v>122</v>
      </c>
    </row>
    <row r="131" spans="6:8" x14ac:dyDescent="0.25">
      <c r="F131" s="1">
        <f>'NOAA WLs'!Q123</f>
        <v>3289</v>
      </c>
      <c r="G131" s="8" cm="1">
        <f t="array" aca="1" ref="G131" ca="1">INDIRECT("'NOAA WLs'!"&amp;$G$15&amp;H131)</f>
        <v>10.498687664041995</v>
      </c>
      <c r="H131">
        <v>123</v>
      </c>
    </row>
    <row r="132" spans="6:8" x14ac:dyDescent="0.25">
      <c r="F132" s="1">
        <f>'NOAA WLs'!Q124</f>
        <v>3320</v>
      </c>
      <c r="G132" s="8" cm="1">
        <f t="array" aca="1" ref="G132" ca="1">INDIRECT("'NOAA WLs'!"&amp;$G$15&amp;H132)</f>
        <v>10.396981627296588</v>
      </c>
      <c r="H132">
        <v>124</v>
      </c>
    </row>
    <row r="133" spans="6:8" x14ac:dyDescent="0.25">
      <c r="F133" s="1">
        <f>'NOAA WLs'!Q125</f>
        <v>3348</v>
      </c>
      <c r="G133" s="8" cm="1">
        <f t="array" aca="1" ref="G133" ca="1">INDIRECT("'NOAA WLs'!"&amp;$G$15&amp;H133)</f>
        <v>9.4980314960629926</v>
      </c>
      <c r="H133">
        <v>125</v>
      </c>
    </row>
    <row r="134" spans="6:8" x14ac:dyDescent="0.25">
      <c r="F134" s="1">
        <f>'NOAA WLs'!Q126</f>
        <v>3379</v>
      </c>
      <c r="G134" s="8" cm="1">
        <f t="array" aca="1" ref="G134" ca="1">INDIRECT("'NOAA WLs'!"&amp;$G$15&amp;H134)</f>
        <v>8.9993438320209957</v>
      </c>
      <c r="H134">
        <v>126</v>
      </c>
    </row>
    <row r="135" spans="6:8" x14ac:dyDescent="0.25">
      <c r="F135" s="1">
        <f>'NOAA WLs'!Q127</f>
        <v>3409</v>
      </c>
      <c r="G135" s="8" cm="1">
        <f t="array" aca="1" ref="G135" ca="1">INDIRECT("'NOAA WLs'!"&amp;$G$15&amp;H135)</f>
        <v>8.9993438320209957</v>
      </c>
      <c r="H135">
        <v>127</v>
      </c>
    </row>
    <row r="136" spans="6:8" x14ac:dyDescent="0.25">
      <c r="F136" s="1">
        <f>'NOAA WLs'!Q128</f>
        <v>3440</v>
      </c>
      <c r="G136" s="8" cm="1">
        <f t="array" aca="1" ref="G136" ca="1">INDIRECT("'NOAA WLs'!"&amp;$G$15&amp;H136)</f>
        <v>9.0977690288713902</v>
      </c>
      <c r="H136">
        <v>128</v>
      </c>
    </row>
    <row r="137" spans="6:8" x14ac:dyDescent="0.25">
      <c r="F137" s="1">
        <f>'NOAA WLs'!Q129</f>
        <v>3470</v>
      </c>
      <c r="G137" s="8" cm="1">
        <f t="array" aca="1" ref="G137" ca="1">INDIRECT("'NOAA WLs'!"&amp;$G$15&amp;H137)</f>
        <v>9.2979002624671914</v>
      </c>
      <c r="H137">
        <v>129</v>
      </c>
    </row>
    <row r="138" spans="6:8" x14ac:dyDescent="0.25">
      <c r="F138" s="1">
        <f>'NOAA WLs'!Q130</f>
        <v>3501</v>
      </c>
      <c r="G138" s="8" cm="1">
        <f t="array" aca="1" ref="G138" ca="1">INDIRECT("'NOAA WLs'!"&amp;$G$15&amp;H138)</f>
        <v>9.0977690288713902</v>
      </c>
      <c r="H138">
        <v>130</v>
      </c>
    </row>
    <row r="139" spans="6:8" x14ac:dyDescent="0.25">
      <c r="F139" s="1">
        <f>'NOAA WLs'!Q131</f>
        <v>3532</v>
      </c>
      <c r="G139" s="8" cm="1">
        <f t="array" aca="1" ref="G139" ca="1">INDIRECT("'NOAA WLs'!"&amp;$G$15&amp;H139)</f>
        <v>9.4980314960629926</v>
      </c>
      <c r="H139">
        <v>131</v>
      </c>
    </row>
    <row r="140" spans="6:8" x14ac:dyDescent="0.25">
      <c r="F140" s="1">
        <f>'NOAA WLs'!Q132</f>
        <v>3562</v>
      </c>
      <c r="G140" s="8" cm="1">
        <f t="array" aca="1" ref="G140" ca="1">INDIRECT("'NOAA WLs'!"&amp;$G$15&amp;H140)</f>
        <v>9.9967191601049876</v>
      </c>
      <c r="H140">
        <v>132</v>
      </c>
    </row>
    <row r="141" spans="6:8" x14ac:dyDescent="0.25">
      <c r="F141" s="1">
        <f>'NOAA WLs'!Q133</f>
        <v>3593</v>
      </c>
      <c r="G141" s="8" cm="1">
        <f t="array" aca="1" ref="G141" ca="1">INDIRECT("'NOAA WLs'!"&amp;$G$15&amp;H141)</f>
        <v>10.597112860892388</v>
      </c>
      <c r="H141">
        <v>133</v>
      </c>
    </row>
    <row r="142" spans="6:8" x14ac:dyDescent="0.25">
      <c r="F142" s="1">
        <f>'NOAA WLs'!Q134</f>
        <v>3623</v>
      </c>
      <c r="G142" s="8" cm="1">
        <f t="array" aca="1" ref="G142" ca="1">INDIRECT("'NOAA WLs'!"&amp;$G$15&amp;H142)</f>
        <v>10.196850393700787</v>
      </c>
      <c r="H142">
        <v>134</v>
      </c>
    </row>
    <row r="143" spans="6:8" x14ac:dyDescent="0.25">
      <c r="F143" s="1">
        <f>'NOAA WLs'!Q135</f>
        <v>3654</v>
      </c>
      <c r="G143" s="8" cm="1">
        <f t="array" aca="1" ref="G143" ca="1">INDIRECT("'NOAA WLs'!"&amp;$G$15&amp;H143)</f>
        <v>10.718503937007872</v>
      </c>
      <c r="H143">
        <v>135</v>
      </c>
    </row>
    <row r="144" spans="6:8" x14ac:dyDescent="0.25">
      <c r="F144" s="1">
        <f>'NOAA WLs'!Q136</f>
        <v>3685</v>
      </c>
      <c r="G144" s="8" cm="1">
        <f t="array" aca="1" ref="G144" ca="1">INDIRECT("'NOAA WLs'!"&amp;$G$15&amp;H144)</f>
        <v>9.8982939632545932</v>
      </c>
      <c r="H144">
        <v>136</v>
      </c>
    </row>
    <row r="145" spans="6:8" x14ac:dyDescent="0.25">
      <c r="F145" s="1">
        <f>'NOAA WLs'!Q137</f>
        <v>3713</v>
      </c>
      <c r="G145" s="8" cm="1">
        <f t="array" aca="1" ref="G145" ca="1">INDIRECT("'NOAA WLs'!"&amp;$G$15&amp;H145)</f>
        <v>9.2979002624671914</v>
      </c>
      <c r="H145">
        <v>137</v>
      </c>
    </row>
    <row r="146" spans="6:8" x14ac:dyDescent="0.25">
      <c r="F146" s="1">
        <f>'NOAA WLs'!Q138</f>
        <v>3744</v>
      </c>
      <c r="G146" s="8" cm="1">
        <f t="array" aca="1" ref="G146" ca="1">INDIRECT("'NOAA WLs'!"&amp;$G$15&amp;H146)</f>
        <v>9.6883202099737531</v>
      </c>
      <c r="H146">
        <v>138</v>
      </c>
    </row>
    <row r="147" spans="6:8" x14ac:dyDescent="0.25">
      <c r="F147" s="1">
        <f>'NOAA WLs'!Q139</f>
        <v>3774</v>
      </c>
      <c r="G147" s="8" cm="1">
        <f t="array" aca="1" ref="G147" ca="1">INDIRECT("'NOAA WLs'!"&amp;$G$15&amp;H147)</f>
        <v>9.5898950131233587</v>
      </c>
      <c r="H147">
        <v>139</v>
      </c>
    </row>
    <row r="148" spans="6:8" x14ac:dyDescent="0.25">
      <c r="F148" s="1">
        <f>'NOAA WLs'!Q140</f>
        <v>3805</v>
      </c>
      <c r="G148" s="8" cm="1">
        <f t="array" aca="1" ref="G148" ca="1">INDIRECT("'NOAA WLs'!"&amp;$G$15&amp;H148)</f>
        <v>9.3897637795275593</v>
      </c>
      <c r="H148">
        <v>140</v>
      </c>
    </row>
    <row r="149" spans="6:8" x14ac:dyDescent="0.25">
      <c r="F149" s="1">
        <f>'NOAA WLs'!Q141</f>
        <v>3835</v>
      </c>
      <c r="G149" s="8" cm="1">
        <f t="array" aca="1" ref="G149" ca="1">INDIRECT("'NOAA WLs'!"&amp;$G$15&amp;H149)</f>
        <v>9.189632545931758</v>
      </c>
      <c r="H149">
        <v>141</v>
      </c>
    </row>
    <row r="150" spans="6:8" x14ac:dyDescent="0.25">
      <c r="F150" s="1">
        <f>'NOAA WLs'!Q142</f>
        <v>3866</v>
      </c>
      <c r="G150" s="8" cm="1">
        <f t="array" aca="1" ref="G150" ca="1">INDIRECT("'NOAA WLs'!"&amp;$G$15&amp;H150)</f>
        <v>8.9895013123359586</v>
      </c>
      <c r="H150">
        <v>142</v>
      </c>
    </row>
    <row r="151" spans="6:8" x14ac:dyDescent="0.25">
      <c r="F151" s="1">
        <f>'NOAA WLs'!Q143</f>
        <v>3897</v>
      </c>
      <c r="G151" s="8" cm="1">
        <f t="array" aca="1" ref="G151" ca="1">INDIRECT("'NOAA WLs'!"&amp;$G$15&amp;H151)</f>
        <v>8.9895013123359586</v>
      </c>
      <c r="H151">
        <v>143</v>
      </c>
    </row>
    <row r="152" spans="6:8" x14ac:dyDescent="0.25">
      <c r="F152" s="1">
        <f>'NOAA WLs'!Q144</f>
        <v>3927</v>
      </c>
      <c r="G152" s="8" cm="1">
        <f t="array" aca="1" ref="G152" ca="1">INDIRECT("'NOAA WLs'!"&amp;$G$15&amp;H152)</f>
        <v>9.189632545931758</v>
      </c>
      <c r="H152">
        <v>144</v>
      </c>
    </row>
    <row r="153" spans="6:8" x14ac:dyDescent="0.25">
      <c r="F153" s="1">
        <f>'NOAA WLs'!Q145</f>
        <v>3958</v>
      </c>
      <c r="G153" s="8" cm="1">
        <f t="array" aca="1" ref="G153" ca="1">INDIRECT("'NOAA WLs'!"&amp;$G$15&amp;H153)</f>
        <v>10.387139107611548</v>
      </c>
      <c r="H153">
        <v>145</v>
      </c>
    </row>
    <row r="154" spans="6:8" x14ac:dyDescent="0.25">
      <c r="F154" s="1">
        <f>'NOAA WLs'!Q146</f>
        <v>3988</v>
      </c>
      <c r="G154" s="8" cm="1">
        <f t="array" aca="1" ref="G154" ca="1">INDIRECT("'NOAA WLs'!"&amp;$G$15&amp;H154)</f>
        <v>9.6883202099737531</v>
      </c>
      <c r="H154">
        <v>146</v>
      </c>
    </row>
    <row r="155" spans="6:8" x14ac:dyDescent="0.25">
      <c r="F155" s="1">
        <f>'NOAA WLs'!Q147</f>
        <v>4019</v>
      </c>
      <c r="G155" s="8" cm="1">
        <f t="array" aca="1" ref="G155" ca="1">INDIRECT("'NOAA WLs'!"&amp;$G$15&amp;H155)</f>
        <v>10.387139107611548</v>
      </c>
      <c r="H155">
        <v>147</v>
      </c>
    </row>
    <row r="156" spans="6:8" x14ac:dyDescent="0.25">
      <c r="F156" s="1">
        <f>'NOAA WLs'!Q148</f>
        <v>4050</v>
      </c>
      <c r="G156" s="8" cm="1">
        <f t="array" aca="1" ref="G156" ca="1">INDIRECT("'NOAA WLs'!"&amp;$G$15&amp;H156)</f>
        <v>9.8884514435695525</v>
      </c>
      <c r="H156">
        <v>148</v>
      </c>
    </row>
    <row r="157" spans="6:8" x14ac:dyDescent="0.25">
      <c r="F157" s="1">
        <f>'NOAA WLs'!Q149</f>
        <v>4078</v>
      </c>
      <c r="G157" s="8" cm="1">
        <f t="array" aca="1" ref="G157" ca="1">INDIRECT("'NOAA WLs'!"&amp;$G$15&amp;H157)</f>
        <v>9.4881889763779519</v>
      </c>
      <c r="H157">
        <v>149</v>
      </c>
    </row>
    <row r="158" spans="6:8" x14ac:dyDescent="0.25">
      <c r="F158" s="1">
        <f>'NOAA WLs'!Q150</f>
        <v>4109</v>
      </c>
      <c r="G158" s="8" cm="1">
        <f t="array" aca="1" ref="G158" ca="1">INDIRECT("'NOAA WLs'!"&amp;$G$15&amp;H158)</f>
        <v>8.9895013123359586</v>
      </c>
      <c r="H158">
        <v>150</v>
      </c>
    </row>
    <row r="159" spans="6:8" x14ac:dyDescent="0.25">
      <c r="F159" s="1">
        <f>'NOAA WLs'!Q151</f>
        <v>4139</v>
      </c>
      <c r="G159" s="8" cm="1">
        <f t="array" aca="1" ref="G159" ca="1">INDIRECT("'NOAA WLs'!"&amp;$G$15&amp;H159)</f>
        <v>9.7867454068241475</v>
      </c>
      <c r="H159">
        <v>151</v>
      </c>
    </row>
    <row r="160" spans="6:8" x14ac:dyDescent="0.25">
      <c r="F160" s="1">
        <f>'NOAA WLs'!Q152</f>
        <v>4170</v>
      </c>
      <c r="G160" s="8" cm="1">
        <f t="array" aca="1" ref="G160" ca="1">INDIRECT("'NOAA WLs'!"&amp;$G$15&amp;H160)</f>
        <v>9.3897637795275593</v>
      </c>
      <c r="H160">
        <v>152</v>
      </c>
    </row>
    <row r="161" spans="6:8" x14ac:dyDescent="0.25">
      <c r="F161" s="1">
        <f>'NOAA WLs'!Q153</f>
        <v>4200</v>
      </c>
      <c r="G161" s="8" cm="1">
        <f t="array" aca="1" ref="G161" ca="1">INDIRECT("'NOAA WLs'!"&amp;$G$15&amp;H161)</f>
        <v>9.2782152230971118</v>
      </c>
      <c r="H161">
        <v>153</v>
      </c>
    </row>
    <row r="162" spans="6:8" x14ac:dyDescent="0.25">
      <c r="F162" s="1">
        <f>'NOAA WLs'!Q154</f>
        <v>4231</v>
      </c>
      <c r="G162" s="8" cm="1">
        <f t="array" aca="1" ref="G162" ca="1">INDIRECT("'NOAA WLs'!"&amp;$G$15&amp;H162)</f>
        <v>8.8779527559055111</v>
      </c>
      <c r="H162">
        <v>154</v>
      </c>
    </row>
    <row r="163" spans="6:8" x14ac:dyDescent="0.25">
      <c r="F163" s="1">
        <f>'NOAA WLs'!Q155</f>
        <v>4262</v>
      </c>
      <c r="G163" s="8" cm="1">
        <f t="array" aca="1" ref="G163" ca="1">INDIRECT("'NOAA WLs'!"&amp;$G$15&amp;H163)</f>
        <v>8.7795275590551185</v>
      </c>
      <c r="H163">
        <v>155</v>
      </c>
    </row>
    <row r="164" spans="6:8" x14ac:dyDescent="0.25">
      <c r="F164" s="1">
        <f>'NOAA WLs'!Q156</f>
        <v>4292</v>
      </c>
      <c r="G164" s="8" cm="1">
        <f t="array" aca="1" ref="G164" ca="1">INDIRECT("'NOAA WLs'!"&amp;$G$15&amp;H164)</f>
        <v>9.3799212598425186</v>
      </c>
      <c r="H164">
        <v>156</v>
      </c>
    </row>
    <row r="165" spans="6:8" x14ac:dyDescent="0.25">
      <c r="F165" s="1">
        <f>'NOAA WLs'!Q157</f>
        <v>4323</v>
      </c>
      <c r="G165" s="8" cm="1">
        <f t="array" aca="1" ref="G165" ca="1">INDIRECT("'NOAA WLs'!"&amp;$G$15&amp;H165)</f>
        <v>9.7769028871391068</v>
      </c>
      <c r="H165">
        <v>157</v>
      </c>
    </row>
    <row r="166" spans="6:8" x14ac:dyDescent="0.25">
      <c r="F166" s="1">
        <f>'NOAA WLs'!Q158</f>
        <v>4353</v>
      </c>
      <c r="G166" s="8" cm="1">
        <f t="array" aca="1" ref="G166" ca="1">INDIRECT("'NOAA WLs'!"&amp;$G$15&amp;H166)</f>
        <v>9.478346456692913</v>
      </c>
      <c r="H166">
        <v>158</v>
      </c>
    </row>
    <row r="167" spans="6:8" x14ac:dyDescent="0.25">
      <c r="F167" s="1">
        <f>'NOAA WLs'!Q159</f>
        <v>4384</v>
      </c>
      <c r="G167" s="8" cm="1">
        <f t="array" aca="1" ref="G167" ca="1">INDIRECT("'NOAA WLs'!"&amp;$G$15&amp;H167)</f>
        <v>10.377296587926509</v>
      </c>
      <c r="H167">
        <v>159</v>
      </c>
    </row>
    <row r="168" spans="6:8" x14ac:dyDescent="0.25">
      <c r="F168" s="1">
        <f>'NOAA WLs'!Q160</f>
        <v>4415</v>
      </c>
      <c r="G168" s="8" cm="1">
        <f t="array" aca="1" ref="G168" ca="1">INDIRECT("'NOAA WLs'!"&amp;$G$15&amp;H168)</f>
        <v>9.5800524934383198</v>
      </c>
      <c r="H168">
        <v>160</v>
      </c>
    </row>
    <row r="169" spans="6:8" x14ac:dyDescent="0.25">
      <c r="F169" s="1">
        <f>'NOAA WLs'!Q161</f>
        <v>4444</v>
      </c>
      <c r="G169" s="8" cm="1">
        <f t="array" aca="1" ref="G169" ca="1">INDIRECT("'NOAA WLs'!"&amp;$G$15&amp;H169)</f>
        <v>9.3700787401574797</v>
      </c>
      <c r="H169">
        <v>161</v>
      </c>
    </row>
    <row r="170" spans="6:8" x14ac:dyDescent="0.25">
      <c r="F170" s="1">
        <f>'NOAA WLs'!Q162</f>
        <v>4475</v>
      </c>
      <c r="G170" s="8" cm="1">
        <f t="array" aca="1" ref="G170" ca="1">INDIRECT("'NOAA WLs'!"&amp;$G$15&amp;H170)</f>
        <v>9.6686351706036735</v>
      </c>
      <c r="H170">
        <v>162</v>
      </c>
    </row>
    <row r="171" spans="6:8" x14ac:dyDescent="0.25">
      <c r="F171" s="1">
        <f>'NOAA WLs'!Q163</f>
        <v>4505</v>
      </c>
      <c r="G171" s="8" cm="1">
        <f t="array" aca="1" ref="G171" ca="1">INDIRECT("'NOAA WLs'!"&amp;$G$15&amp;H171)</f>
        <v>9.2683727034120729</v>
      </c>
      <c r="H171">
        <v>163</v>
      </c>
    </row>
    <row r="172" spans="6:8" x14ac:dyDescent="0.25">
      <c r="F172" s="1">
        <f>'NOAA WLs'!Q164</f>
        <v>4536</v>
      </c>
      <c r="G172" s="8" cm="1">
        <f t="array" aca="1" ref="G172" ca="1">INDIRECT("'NOAA WLs'!"&amp;$G$15&amp;H172)</f>
        <v>9.2683727034120729</v>
      </c>
      <c r="H172">
        <v>164</v>
      </c>
    </row>
    <row r="173" spans="6:8" x14ac:dyDescent="0.25">
      <c r="F173" s="1">
        <f>'NOAA WLs'!Q165</f>
        <v>4566</v>
      </c>
      <c r="G173" s="8" cm="1">
        <f t="array" aca="1" ref="G173" ca="1">INDIRECT("'NOAA WLs'!"&amp;$G$15&amp;H173)</f>
        <v>9.560367454068242</v>
      </c>
      <c r="H173">
        <v>165</v>
      </c>
    </row>
    <row r="174" spans="6:8" x14ac:dyDescent="0.25">
      <c r="F174" s="1">
        <f>'NOAA WLs'!Q166</f>
        <v>4597</v>
      </c>
      <c r="G174" s="8" cm="1">
        <f t="array" aca="1" ref="G174" ca="1">INDIRECT("'NOAA WLs'!"&amp;$G$15&amp;H174)</f>
        <v>9.3602362204724407</v>
      </c>
      <c r="H174">
        <v>166</v>
      </c>
    </row>
    <row r="175" spans="6:8" x14ac:dyDescent="0.25">
      <c r="F175" s="1">
        <f>'NOAA WLs'!Q167</f>
        <v>4628</v>
      </c>
      <c r="G175" s="8" cm="1">
        <f t="array" aca="1" ref="G175" ca="1">INDIRECT("'NOAA WLs'!"&amp;$G$15&amp;H175)</f>
        <v>8.9599737532808383</v>
      </c>
      <c r="H175">
        <v>167</v>
      </c>
    </row>
    <row r="176" spans="6:8" x14ac:dyDescent="0.25">
      <c r="F176" s="1">
        <f>'NOAA WLs'!Q168</f>
        <v>4658</v>
      </c>
      <c r="G176" s="8" cm="1">
        <f t="array" aca="1" ref="G176" ca="1">INDIRECT("'NOAA WLs'!"&amp;$G$15&amp;H176)</f>
        <v>8.9599737532808383</v>
      </c>
      <c r="H176">
        <v>168</v>
      </c>
    </row>
    <row r="177" spans="6:8" x14ac:dyDescent="0.25">
      <c r="F177" s="1">
        <f>'NOAA WLs'!Q169</f>
        <v>4689</v>
      </c>
      <c r="G177" s="8" cm="1">
        <f t="array" aca="1" ref="G177" ca="1">INDIRECT("'NOAA WLs'!"&amp;$G$15&amp;H177)</f>
        <v>9.7473753280839901</v>
      </c>
      <c r="H177">
        <v>169</v>
      </c>
    </row>
    <row r="178" spans="6:8" x14ac:dyDescent="0.25">
      <c r="F178" s="1">
        <f>'NOAA WLs'!Q170</f>
        <v>4719</v>
      </c>
      <c r="G178" s="8" cm="1">
        <f t="array" aca="1" ref="G178" ca="1">INDIRECT("'NOAA WLs'!"&amp;$G$15&amp;H178)</f>
        <v>11.148293963254593</v>
      </c>
      <c r="H178">
        <v>170</v>
      </c>
    </row>
    <row r="179" spans="6:8" x14ac:dyDescent="0.25">
      <c r="F179" s="1">
        <f>'NOAA WLs'!Q171</f>
        <v>4750</v>
      </c>
      <c r="G179" s="8" cm="1">
        <f t="array" aca="1" ref="G179" ca="1">INDIRECT("'NOAA WLs'!"&amp;$G$15&amp;H179)</f>
        <v>9.8490813648293951</v>
      </c>
      <c r="H179">
        <v>171</v>
      </c>
    </row>
    <row r="180" spans="6:8" x14ac:dyDescent="0.25">
      <c r="F180" s="1">
        <f>'NOAA WLs'!Q172</f>
        <v>4781</v>
      </c>
      <c r="G180" s="8" cm="1">
        <f t="array" aca="1" ref="G180" ca="1">INDIRECT("'NOAA WLs'!"&amp;$G$15&amp;H180)</f>
        <v>9.2486876640419933</v>
      </c>
      <c r="H180">
        <v>172</v>
      </c>
    </row>
    <row r="181" spans="6:8" x14ac:dyDescent="0.25">
      <c r="F181" s="1">
        <f>'NOAA WLs'!Q173</f>
        <v>4809</v>
      </c>
      <c r="G181" s="8" cm="1">
        <f t="array" aca="1" ref="G181" ca="1">INDIRECT("'NOAA WLs'!"&amp;$G$15&amp;H181)</f>
        <v>9.3405511811023612</v>
      </c>
      <c r="H181">
        <v>173</v>
      </c>
    </row>
    <row r="182" spans="6:8" x14ac:dyDescent="0.25">
      <c r="F182" s="1">
        <f>'NOAA WLs'!Q174</f>
        <v>4840</v>
      </c>
      <c r="G182" s="8" cm="1">
        <f t="array" aca="1" ref="G182" ca="1">INDIRECT("'NOAA WLs'!"&amp;$G$15&amp;H182)</f>
        <v>9.7375328083989494</v>
      </c>
      <c r="H182">
        <v>174</v>
      </c>
    </row>
    <row r="183" spans="6:8" x14ac:dyDescent="0.25">
      <c r="F183" s="1">
        <f>'NOAA WLs'!Q175</f>
        <v>4870</v>
      </c>
      <c r="G183" s="8" cm="1">
        <f t="array" aca="1" ref="G183" ca="1">INDIRECT("'NOAA WLs'!"&amp;$G$15&amp;H183)</f>
        <v>8.9402887139107605</v>
      </c>
      <c r="H183">
        <v>175</v>
      </c>
    </row>
    <row r="184" spans="6:8" x14ac:dyDescent="0.25">
      <c r="F184" s="1">
        <f>'NOAA WLs'!Q176</f>
        <v>4901</v>
      </c>
      <c r="G184" s="8" cm="1">
        <f t="array" aca="1" ref="G184" ca="1">INDIRECT("'NOAA WLs'!"&amp;$G$15&amp;H184)</f>
        <v>9.2388451443569544</v>
      </c>
      <c r="H184">
        <v>176</v>
      </c>
    </row>
    <row r="185" spans="6:8" x14ac:dyDescent="0.25">
      <c r="F185" s="1">
        <f>'NOAA WLs'!Q177</f>
        <v>4931</v>
      </c>
      <c r="G185" s="8" cm="1">
        <f t="array" aca="1" ref="G185" ca="1">INDIRECT("'NOAA WLs'!"&amp;$G$15&amp;H185)</f>
        <v>9.3307086614173222</v>
      </c>
      <c r="H185">
        <v>177</v>
      </c>
    </row>
    <row r="186" spans="6:8" x14ac:dyDescent="0.25">
      <c r="F186" s="1">
        <f>'NOAA WLs'!Q178</f>
        <v>4962</v>
      </c>
      <c r="G186" s="8" cm="1">
        <f t="array" aca="1" ref="G186" ca="1">INDIRECT("'NOAA WLs'!"&amp;$G$15&amp;H186)</f>
        <v>9.3307086614173222</v>
      </c>
      <c r="H186">
        <v>178</v>
      </c>
    </row>
    <row r="187" spans="6:8" x14ac:dyDescent="0.25">
      <c r="F187" s="1">
        <f>'NOAA WLs'!Q179</f>
        <v>4993</v>
      </c>
      <c r="G187" s="8" cm="1">
        <f t="array" aca="1" ref="G187" ca="1">INDIRECT("'NOAA WLs'!"&amp;$G$15&amp;H187)</f>
        <v>9.9278215223097099</v>
      </c>
      <c r="H187">
        <v>179</v>
      </c>
    </row>
    <row r="188" spans="6:8" x14ac:dyDescent="0.25">
      <c r="F188" s="1">
        <f>'NOAA WLs'!Q180</f>
        <v>5023</v>
      </c>
      <c r="G188" s="8" cm="1">
        <f t="array" aca="1" ref="G188" ca="1">INDIRECT("'NOAA WLs'!"&amp;$G$15&amp;H188)</f>
        <v>9.130577427821521</v>
      </c>
      <c r="H188">
        <v>180</v>
      </c>
    </row>
    <row r="189" spans="6:8" x14ac:dyDescent="0.25">
      <c r="F189" s="1">
        <f>'NOAA WLs'!Q181</f>
        <v>5054</v>
      </c>
      <c r="G189" s="8" cm="1">
        <f t="array" aca="1" ref="G189" ca="1">INDIRECT("'NOAA WLs'!"&amp;$G$15&amp;H189)</f>
        <v>10.918635170603674</v>
      </c>
      <c r="H189">
        <v>181</v>
      </c>
    </row>
    <row r="190" spans="6:8" x14ac:dyDescent="0.25">
      <c r="F190" s="1">
        <f>'NOAA WLs'!Q182</f>
        <v>5084</v>
      </c>
      <c r="G190" s="8" cm="1">
        <f t="array" aca="1" ref="G190" ca="1">INDIRECT("'NOAA WLs'!"&amp;$G$15&amp;H190)</f>
        <v>10.518372703412073</v>
      </c>
      <c r="H190">
        <v>182</v>
      </c>
    </row>
    <row r="191" spans="6:8" x14ac:dyDescent="0.25">
      <c r="F191" s="1">
        <f>'NOAA WLs'!Q183</f>
        <v>5115</v>
      </c>
      <c r="G191" s="8" cm="1">
        <f t="array" aca="1" ref="G191" ca="1">INDIRECT("'NOAA WLs'!"&amp;$G$15&amp;H191)</f>
        <v>11.420603674540681</v>
      </c>
      <c r="H191">
        <v>183</v>
      </c>
    </row>
    <row r="192" spans="6:8" x14ac:dyDescent="0.25">
      <c r="F192" s="1">
        <f>'NOAA WLs'!Q184</f>
        <v>5146</v>
      </c>
      <c r="G192" s="8" cm="1">
        <f t="array" aca="1" ref="G192" ca="1">INDIRECT("'NOAA WLs'!"&amp;$G$15&amp;H192)</f>
        <v>9.6194225721784772</v>
      </c>
      <c r="H192">
        <v>184</v>
      </c>
    </row>
    <row r="193" spans="6:8" x14ac:dyDescent="0.25">
      <c r="F193" s="1">
        <f>'NOAA WLs'!Q185</f>
        <v>5174</v>
      </c>
      <c r="G193" s="8" cm="1">
        <f t="array" aca="1" ref="G193" ca="1">INDIRECT("'NOAA WLs'!"&amp;$G$15&amp;H193)</f>
        <v>9.7047244094488185</v>
      </c>
      <c r="H193">
        <v>185</v>
      </c>
    </row>
    <row r="194" spans="6:8" x14ac:dyDescent="0.25">
      <c r="F194" s="1">
        <f>'NOAA WLs'!Q186</f>
        <v>5205</v>
      </c>
      <c r="G194" s="8" cm="1">
        <f t="array" aca="1" ref="G194" ca="1">INDIRECT("'NOAA WLs'!"&amp;$G$15&amp;H194)</f>
        <v>9.7047244094488185</v>
      </c>
      <c r="H194">
        <v>186</v>
      </c>
    </row>
    <row r="195" spans="6:8" x14ac:dyDescent="0.25">
      <c r="F195" s="1">
        <f>'NOAA WLs'!Q187</f>
        <v>5235</v>
      </c>
      <c r="G195" s="8" cm="1">
        <f t="array" aca="1" ref="G195" ca="1">INDIRECT("'NOAA WLs'!"&amp;$G$15&amp;H195)</f>
        <v>9.4061679790026247</v>
      </c>
      <c r="H195">
        <v>187</v>
      </c>
    </row>
    <row r="196" spans="6:8" x14ac:dyDescent="0.25">
      <c r="F196" s="1">
        <f>'NOAA WLs'!Q188</f>
        <v>5266</v>
      </c>
      <c r="G196" s="8" cm="1">
        <f t="array" aca="1" ref="G196" ca="1">INDIRECT("'NOAA WLs'!"&amp;$G$15&amp;H196)</f>
        <v>9.3077427821522303</v>
      </c>
      <c r="H196">
        <v>188</v>
      </c>
    </row>
    <row r="197" spans="6:8" x14ac:dyDescent="0.25">
      <c r="F197" s="1">
        <f>'NOAA WLs'!Q189</f>
        <v>5296</v>
      </c>
      <c r="G197" s="8" cm="1">
        <f t="array" aca="1" ref="G197" ca="1">INDIRECT("'NOAA WLs'!"&amp;$G$15&amp;H197)</f>
        <v>9.1961942257217846</v>
      </c>
      <c r="H197">
        <v>189</v>
      </c>
    </row>
    <row r="198" spans="6:8" x14ac:dyDescent="0.25">
      <c r="F198" s="1">
        <f>'NOAA WLs'!Q190</f>
        <v>5327</v>
      </c>
      <c r="G198" s="8" cm="1">
        <f t="array" aca="1" ref="G198" ca="1">INDIRECT("'NOAA WLs'!"&amp;$G$15&amp;H198)</f>
        <v>9.396325459317584</v>
      </c>
      <c r="H198">
        <v>190</v>
      </c>
    </row>
    <row r="199" spans="6:8" x14ac:dyDescent="0.25">
      <c r="F199" s="1">
        <f>'NOAA WLs'!Q191</f>
        <v>5358</v>
      </c>
      <c r="G199" s="8" cm="1">
        <f t="array" aca="1" ref="G199" ca="1">INDIRECT("'NOAA WLs'!"&amp;$G$15&amp;H199)</f>
        <v>9.1961942257217846</v>
      </c>
      <c r="H199">
        <v>191</v>
      </c>
    </row>
    <row r="200" spans="6:8" x14ac:dyDescent="0.25">
      <c r="F200" s="1">
        <f>'NOAA WLs'!Q192</f>
        <v>5388</v>
      </c>
      <c r="G200" s="8" cm="1">
        <f t="array" aca="1" ref="G200" ca="1">INDIRECT("'NOAA WLs'!"&amp;$G$15&amp;H200)</f>
        <v>9.7965879265091864</v>
      </c>
      <c r="H200">
        <v>192</v>
      </c>
    </row>
    <row r="201" spans="6:8" x14ac:dyDescent="0.25">
      <c r="F201" s="1">
        <f>'NOAA WLs'!Q193</f>
        <v>5419</v>
      </c>
      <c r="G201" s="8" cm="1">
        <f t="array" aca="1" ref="G201" ca="1">INDIRECT("'NOAA WLs'!"&amp;$G$15&amp;H201)</f>
        <v>9.4881889763779519</v>
      </c>
      <c r="H201">
        <v>193</v>
      </c>
    </row>
    <row r="202" spans="6:8" x14ac:dyDescent="0.25">
      <c r="F202" s="1">
        <f>'NOAA WLs'!Q194</f>
        <v>5449</v>
      </c>
      <c r="G202" s="8" cm="1">
        <f t="array" aca="1" ref="G202" ca="1">INDIRECT("'NOAA WLs'!"&amp;$G$15&amp;H202)</f>
        <v>9.9868766404199469</v>
      </c>
      <c r="H202">
        <v>194</v>
      </c>
    </row>
    <row r="203" spans="6:8" x14ac:dyDescent="0.25">
      <c r="F203" s="1">
        <f>'NOAA WLs'!Q195</f>
        <v>5480</v>
      </c>
      <c r="G203" s="8" cm="1">
        <f t="array" aca="1" ref="G203" ca="1">INDIRECT("'NOAA WLs'!"&amp;$G$15&amp;H203)</f>
        <v>10.387139107611548</v>
      </c>
      <c r="H203">
        <v>195</v>
      </c>
    </row>
    <row r="204" spans="6:8" x14ac:dyDescent="0.25">
      <c r="F204" s="1">
        <f>'NOAA WLs'!Q196</f>
        <v>5511</v>
      </c>
      <c r="G204" s="8" cm="1">
        <f t="array" aca="1" ref="G204" ca="1">INDIRECT("'NOAA WLs'!"&amp;$G$15&amp;H204)</f>
        <v>9.8162729658792642</v>
      </c>
      <c r="H204">
        <v>196</v>
      </c>
    </row>
    <row r="205" spans="6:8" x14ac:dyDescent="0.25">
      <c r="F205" s="1">
        <f>'NOAA WLs'!Q197</f>
        <v>5539</v>
      </c>
      <c r="G205" s="8" cm="1">
        <f t="array" aca="1" ref="G205" ca="1">INDIRECT("'NOAA WLs'!"&amp;$G$15&amp;H205)</f>
        <v>9.6194225721784772</v>
      </c>
      <c r="H205">
        <v>197</v>
      </c>
    </row>
    <row r="206" spans="6:8" x14ac:dyDescent="0.25">
      <c r="F206" s="1">
        <f>'NOAA WLs'!Q198</f>
        <v>5570</v>
      </c>
      <c r="G206" s="8" cm="1">
        <f t="array" aca="1" ref="G206" ca="1">INDIRECT("'NOAA WLs'!"&amp;$G$15&amp;H206)</f>
        <v>9.917979002624671</v>
      </c>
      <c r="H206">
        <v>198</v>
      </c>
    </row>
    <row r="207" spans="6:8" x14ac:dyDescent="0.25">
      <c r="F207" s="1">
        <f>'NOAA WLs'!Q199</f>
        <v>5600</v>
      </c>
      <c r="G207" s="8" cm="1">
        <f t="array" aca="1" ref="G207" ca="1">INDIRECT("'NOAA WLs'!"&amp;$G$15&amp;H207)</f>
        <v>9.7178477690288716</v>
      </c>
      <c r="H207">
        <v>199</v>
      </c>
    </row>
    <row r="208" spans="6:8" x14ac:dyDescent="0.25">
      <c r="F208" s="1">
        <f>'NOAA WLs'!Q200</f>
        <v>5631</v>
      </c>
      <c r="G208" s="8" cm="1">
        <f t="array" aca="1" ref="G208" ca="1">INDIRECT("'NOAA WLs'!"&amp;$G$15&amp;H208)</f>
        <v>9.3175853018372692</v>
      </c>
      <c r="H208">
        <v>200</v>
      </c>
    </row>
    <row r="209" spans="6:8" x14ac:dyDescent="0.25">
      <c r="F209" s="1">
        <f>'NOAA WLs'!Q201</f>
        <v>5661</v>
      </c>
      <c r="G209" s="8" cm="1">
        <f t="array" aca="1" ref="G209" ca="1">INDIRECT("'NOAA WLs'!"&amp;$G$15&amp;H209)</f>
        <v>9.3175853018372692</v>
      </c>
      <c r="H209">
        <v>201</v>
      </c>
    </row>
    <row r="210" spans="6:8" x14ac:dyDescent="0.25">
      <c r="F210" s="1">
        <f>'NOAA WLs'!Q202</f>
        <v>5692</v>
      </c>
      <c r="G210" s="8" cm="1">
        <f t="array" aca="1" ref="G210" ca="1">INDIRECT("'NOAA WLs'!"&amp;$G$15&amp;H210)</f>
        <v>9.0190288713910753</v>
      </c>
      <c r="H210">
        <v>202</v>
      </c>
    </row>
    <row r="211" spans="6:8" x14ac:dyDescent="0.25">
      <c r="F211" s="1">
        <f>'NOAA WLs'!Q203</f>
        <v>5723</v>
      </c>
      <c r="G211" s="8" cm="1">
        <f t="array" aca="1" ref="G211" ca="1">INDIRECT("'NOAA WLs'!"&amp;$G$15&amp;H211)</f>
        <v>9.2191601049868765</v>
      </c>
      <c r="H211">
        <v>203</v>
      </c>
    </row>
    <row r="212" spans="6:8" x14ac:dyDescent="0.25">
      <c r="F212" s="1">
        <f>'NOAA WLs'!Q204</f>
        <v>5753</v>
      </c>
      <c r="G212" s="8" cm="1">
        <f t="array" aca="1" ref="G212" ca="1">INDIRECT("'NOAA WLs'!"&amp;$G$15&amp;H212)</f>
        <v>8.9173228346456686</v>
      </c>
      <c r="H212">
        <v>204</v>
      </c>
    </row>
    <row r="213" spans="6:8" x14ac:dyDescent="0.25">
      <c r="F213" s="1">
        <f>'NOAA WLs'!Q205</f>
        <v>5784</v>
      </c>
      <c r="G213" s="8" cm="1">
        <f t="array" aca="1" ref="G213" ca="1">INDIRECT("'NOAA WLs'!"&amp;$G$15&amp;H213)</f>
        <v>10.616797900262467</v>
      </c>
      <c r="H213">
        <v>205</v>
      </c>
    </row>
    <row r="214" spans="6:8" x14ac:dyDescent="0.25">
      <c r="F214" s="1">
        <f>'NOAA WLs'!Q206</f>
        <v>5814</v>
      </c>
      <c r="G214" s="8" cm="1">
        <f t="array" aca="1" ref="G214" ca="1">INDIRECT("'NOAA WLs'!"&amp;$G$15&amp;H214)</f>
        <v>11.017060367454068</v>
      </c>
      <c r="H214">
        <v>206</v>
      </c>
    </row>
    <row r="215" spans="6:8" x14ac:dyDescent="0.25">
      <c r="F215" s="1">
        <f>'NOAA WLs'!Q207</f>
        <v>5845</v>
      </c>
      <c r="G215" s="8" cm="1">
        <f t="array" aca="1" ref="G215" ca="1">INDIRECT("'NOAA WLs'!"&amp;$G$15&amp;H215)</f>
        <v>11.056430446194225</v>
      </c>
      <c r="H215">
        <v>207</v>
      </c>
    </row>
    <row r="216" spans="6:8" x14ac:dyDescent="0.25">
      <c r="F216" s="1">
        <f>'NOAA WLs'!Q208</f>
        <v>5876</v>
      </c>
      <c r="G216" s="8" cm="1">
        <f t="array" aca="1" ref="G216" ca="1">INDIRECT("'NOAA WLs'!"&amp;$G$15&amp;H216)</f>
        <v>10.15748031496063</v>
      </c>
      <c r="H216">
        <v>208</v>
      </c>
    </row>
    <row r="217" spans="6:8" x14ac:dyDescent="0.25">
      <c r="F217" s="1">
        <f>'NOAA WLs'!Q209</f>
        <v>5905</v>
      </c>
      <c r="G217" s="8" cm="1">
        <f t="array" aca="1" ref="G217" ca="1">INDIRECT("'NOAA WLs'!"&amp;$G$15&amp;H217)</f>
        <v>9.757217847769029</v>
      </c>
      <c r="H217">
        <v>209</v>
      </c>
    </row>
    <row r="218" spans="6:8" x14ac:dyDescent="0.25">
      <c r="F218" s="1">
        <f>'NOAA WLs'!Q210</f>
        <v>5936</v>
      </c>
      <c r="G218" s="8" cm="1">
        <f t="array" aca="1" ref="G218" ca="1">INDIRECT("'NOAA WLs'!"&amp;$G$15&amp;H218)</f>
        <v>9.3569553805774266</v>
      </c>
      <c r="H218">
        <v>210</v>
      </c>
    </row>
    <row r="219" spans="6:8" x14ac:dyDescent="0.25">
      <c r="F219" s="1">
        <f>'NOAA WLs'!Q211</f>
        <v>5966</v>
      </c>
      <c r="G219" s="8" cm="1">
        <f t="array" aca="1" ref="G219" ca="1">INDIRECT("'NOAA WLs'!"&amp;$G$15&amp;H219)</f>
        <v>9.1568241469816272</v>
      </c>
      <c r="H219">
        <v>211</v>
      </c>
    </row>
    <row r="220" spans="6:8" x14ac:dyDescent="0.25">
      <c r="F220" s="1">
        <f>'NOAA WLs'!Q212</f>
        <v>5997</v>
      </c>
      <c r="G220" s="8" cm="1">
        <f t="array" aca="1" ref="G220" ca="1">INDIRECT("'NOAA WLs'!"&amp;$G$15&amp;H220)</f>
        <v>9.6555118110236222</v>
      </c>
      <c r="H220">
        <v>212</v>
      </c>
    </row>
    <row r="221" spans="6:8" x14ac:dyDescent="0.25">
      <c r="F221" s="1">
        <f>'NOAA WLs'!Q213</f>
        <v>6027</v>
      </c>
      <c r="G221" s="8" cm="1">
        <f t="array" aca="1" ref="G221" ca="1">INDIRECT("'NOAA WLs'!"&amp;$G$15&amp;H221)</f>
        <v>9.5570866141732278</v>
      </c>
      <c r="H221">
        <v>213</v>
      </c>
    </row>
    <row r="222" spans="6:8" x14ac:dyDescent="0.25">
      <c r="F222" s="1">
        <f>'NOAA WLs'!Q214</f>
        <v>6058</v>
      </c>
      <c r="G222" s="8" cm="1">
        <f t="array" aca="1" ref="G222" ca="1">INDIRECT("'NOAA WLs'!"&amp;$G$15&amp;H222)</f>
        <v>9.4586614173228334</v>
      </c>
      <c r="H222">
        <v>214</v>
      </c>
    </row>
    <row r="223" spans="6:8" x14ac:dyDescent="0.25">
      <c r="F223" s="1">
        <f>'NOAA WLs'!Q215</f>
        <v>6089</v>
      </c>
      <c r="G223" s="8" cm="1">
        <f t="array" aca="1" ref="G223" ca="1">INDIRECT("'NOAA WLs'!"&amp;$G$15&amp;H223)</f>
        <v>8.8582677165354333</v>
      </c>
      <c r="H223">
        <v>215</v>
      </c>
    </row>
    <row r="224" spans="6:8" x14ac:dyDescent="0.25">
      <c r="F224" s="1">
        <f>'NOAA WLs'!Q216</f>
        <v>6119</v>
      </c>
      <c r="G224" s="8" cm="1">
        <f t="array" aca="1" ref="G224" ca="1">INDIRECT("'NOAA WLs'!"&amp;$G$15&amp;H224)</f>
        <v>9.1174540682414698</v>
      </c>
      <c r="H224">
        <v>216</v>
      </c>
    </row>
    <row r="225" spans="6:8" x14ac:dyDescent="0.25">
      <c r="F225" s="1">
        <f>'NOAA WLs'!Q217</f>
        <v>6150</v>
      </c>
      <c r="G225" s="8" cm="1">
        <f t="array" aca="1" ref="G225" ca="1">INDIRECT("'NOAA WLs'!"&amp;$G$15&amp;H225)</f>
        <v>10.616797900262467</v>
      </c>
      <c r="H225">
        <v>217</v>
      </c>
    </row>
    <row r="226" spans="6:8" x14ac:dyDescent="0.25">
      <c r="F226" s="1">
        <f>'NOAA WLs'!Q218</f>
        <v>6180</v>
      </c>
      <c r="G226" s="8" cm="1">
        <f t="array" aca="1" ref="G226" ca="1">INDIRECT("'NOAA WLs'!"&amp;$G$15&amp;H226)</f>
        <v>11.217191601049869</v>
      </c>
      <c r="H226">
        <v>218</v>
      </c>
    </row>
    <row r="227" spans="6:8" x14ac:dyDescent="0.25">
      <c r="F227" s="1">
        <f>'NOAA WLs'!Q219</f>
        <v>6211</v>
      </c>
      <c r="G227" s="8" cm="1">
        <f t="array" aca="1" ref="G227" ca="1">INDIRECT("'NOAA WLs'!"&amp;$G$15&amp;H227)</f>
        <v>10.216535433070865</v>
      </c>
      <c r="H227">
        <v>219</v>
      </c>
    </row>
    <row r="228" spans="6:8" x14ac:dyDescent="0.25">
      <c r="F228" s="1">
        <f>'NOAA WLs'!Q220</f>
        <v>6242</v>
      </c>
      <c r="G228" s="8" cm="1">
        <f t="array" aca="1" ref="G228" ca="1">INDIRECT("'NOAA WLs'!"&amp;$G$15&amp;H228)</f>
        <v>9.8162729658792642</v>
      </c>
      <c r="H228">
        <v>220</v>
      </c>
    </row>
    <row r="229" spans="6:8" x14ac:dyDescent="0.25">
      <c r="F229" s="1">
        <f>'NOAA WLs'!Q221</f>
        <v>6270</v>
      </c>
      <c r="G229" s="8" cm="1">
        <f t="array" aca="1" ref="G229" ca="1">INDIRECT("'NOAA WLs'!"&amp;$G$15&amp;H229)</f>
        <v>9.2191601049868765</v>
      </c>
      <c r="H229">
        <v>221</v>
      </c>
    </row>
    <row r="230" spans="6:8" x14ac:dyDescent="0.25">
      <c r="F230" s="1">
        <f>'NOAA WLs'!Q222</f>
        <v>6301</v>
      </c>
      <c r="G230" s="8" cm="1">
        <f t="array" aca="1" ref="G230" ca="1">INDIRECT("'NOAA WLs'!"&amp;$G$15&amp;H230)</f>
        <v>8.8188976377952759</v>
      </c>
      <c r="H230">
        <v>222</v>
      </c>
    </row>
    <row r="231" spans="6:8" x14ac:dyDescent="0.25">
      <c r="F231" s="1">
        <f>'NOAA WLs'!Q223</f>
        <v>6331</v>
      </c>
      <c r="G231" s="8" cm="1">
        <f t="array" aca="1" ref="G231" ca="1">INDIRECT("'NOAA WLs'!"&amp;$G$15&amp;H231)</f>
        <v>8.7171916010498691</v>
      </c>
      <c r="H231">
        <v>223</v>
      </c>
    </row>
    <row r="232" spans="6:8" x14ac:dyDescent="0.25">
      <c r="F232" s="1">
        <f>'NOAA WLs'!Q224</f>
        <v>6362</v>
      </c>
      <c r="G232" s="8" cm="1">
        <f t="array" aca="1" ref="G232" ca="1">INDIRECT("'NOAA WLs'!"&amp;$G$15&amp;H232)</f>
        <v>9.3175853018372692</v>
      </c>
      <c r="H232">
        <v>224</v>
      </c>
    </row>
    <row r="233" spans="6:8" x14ac:dyDescent="0.25">
      <c r="F233" s="1">
        <f>'NOAA WLs'!Q225</f>
        <v>6392</v>
      </c>
      <c r="G233" s="8" cm="1">
        <f t="array" aca="1" ref="G233" ca="1">INDIRECT("'NOAA WLs'!"&amp;$G$15&amp;H233)</f>
        <v>9.5177165354330704</v>
      </c>
      <c r="H233">
        <v>225</v>
      </c>
    </row>
    <row r="234" spans="6:8" x14ac:dyDescent="0.25">
      <c r="F234" s="1">
        <f>'NOAA WLs'!Q226</f>
        <v>6423</v>
      </c>
      <c r="G234" s="8" cm="1">
        <f t="array" aca="1" ref="G234" ca="1">INDIRECT("'NOAA WLs'!"&amp;$G$15&amp;H234)</f>
        <v>9.5177165354330704</v>
      </c>
      <c r="H234">
        <v>226</v>
      </c>
    </row>
    <row r="235" spans="6:8" x14ac:dyDescent="0.25">
      <c r="F235" s="1">
        <f>'NOAA WLs'!Q227</f>
        <v>6454</v>
      </c>
      <c r="G235" s="8" cm="1">
        <f t="array" aca="1" ref="G235" ca="1">INDIRECT("'NOAA WLs'!"&amp;$G$15&amp;H235)</f>
        <v>9.419291338582676</v>
      </c>
      <c r="H235">
        <v>227</v>
      </c>
    </row>
    <row r="236" spans="6:8" x14ac:dyDescent="0.25">
      <c r="F236" s="1">
        <f>'NOAA WLs'!Q228</f>
        <v>6484</v>
      </c>
      <c r="G236" s="8" cm="1">
        <f t="array" aca="1" ref="G236" ca="1">INDIRECT("'NOAA WLs'!"&amp;$G$15&amp;H236)</f>
        <v>9.1174540682414698</v>
      </c>
      <c r="H236">
        <v>228</v>
      </c>
    </row>
    <row r="237" spans="6:8" x14ac:dyDescent="0.25">
      <c r="F237" s="1">
        <f>'NOAA WLs'!Q229</f>
        <v>6515</v>
      </c>
      <c r="G237" s="8" cm="1">
        <f t="array" aca="1" ref="G237" ca="1">INDIRECT("'NOAA WLs'!"&amp;$G$15&amp;H237)</f>
        <v>9.6194225721784772</v>
      </c>
      <c r="H237">
        <v>229</v>
      </c>
    </row>
    <row r="238" spans="6:8" x14ac:dyDescent="0.25">
      <c r="F238" s="1">
        <f>'NOAA WLs'!Q230</f>
        <v>6545</v>
      </c>
      <c r="G238" s="8" cm="1">
        <f t="array" aca="1" ref="G238" ca="1">INDIRECT("'NOAA WLs'!"&amp;$G$15&amp;H238)</f>
        <v>10.816929133858268</v>
      </c>
      <c r="H238">
        <v>230</v>
      </c>
    </row>
    <row r="239" spans="6:8" x14ac:dyDescent="0.25">
      <c r="F239" s="1">
        <f>'NOAA WLs'!Q231</f>
        <v>6576</v>
      </c>
      <c r="G239" s="8" cm="1">
        <f t="array" aca="1" ref="G239" ca="1">INDIRECT("'NOAA WLs'!"&amp;$G$15&amp;H239)</f>
        <v>10.318241469816272</v>
      </c>
      <c r="H239">
        <v>231</v>
      </c>
    </row>
    <row r="240" spans="6:8" x14ac:dyDescent="0.25">
      <c r="F240" s="1">
        <f>'NOAA WLs'!Q232</f>
        <v>6607</v>
      </c>
      <c r="G240" s="8" cm="1">
        <f t="array" aca="1" ref="G240" ca="1">INDIRECT("'NOAA WLs'!"&amp;$G$15&amp;H240)</f>
        <v>10.216535433070865</v>
      </c>
      <c r="H240">
        <v>232</v>
      </c>
    </row>
    <row r="241" spans="6:8" x14ac:dyDescent="0.25">
      <c r="F241" s="1">
        <f>'NOAA WLs'!Q233</f>
        <v>6635</v>
      </c>
      <c r="G241" s="8" cm="1">
        <f t="array" aca="1" ref="G241" ca="1">INDIRECT("'NOAA WLs'!"&amp;$G$15&amp;H241)</f>
        <v>9.7178477690288716</v>
      </c>
      <c r="H241">
        <v>233</v>
      </c>
    </row>
    <row r="242" spans="6:8" x14ac:dyDescent="0.25">
      <c r="F242" s="1">
        <f>'NOAA WLs'!Q234</f>
        <v>6666</v>
      </c>
      <c r="G242" s="8" cm="1">
        <f t="array" aca="1" ref="G242" ca="1">INDIRECT("'NOAA WLs'!"&amp;$G$15&amp;H242)</f>
        <v>9.8162729658792642</v>
      </c>
      <c r="H242">
        <v>234</v>
      </c>
    </row>
    <row r="243" spans="6:8" x14ac:dyDescent="0.25">
      <c r="F243" s="1">
        <f>'NOAA WLs'!Q235</f>
        <v>6696</v>
      </c>
      <c r="G243" s="8" cm="1">
        <f t="array" aca="1" ref="G243" ca="1">INDIRECT("'NOAA WLs'!"&amp;$G$15&amp;H243)</f>
        <v>9.2191601049868765</v>
      </c>
      <c r="H243">
        <v>235</v>
      </c>
    </row>
    <row r="244" spans="6:8" x14ac:dyDescent="0.25">
      <c r="F244" s="1">
        <f>'NOAA WLs'!Q236</f>
        <v>6727</v>
      </c>
      <c r="G244" s="8" cm="1">
        <f t="array" aca="1" ref="G244" ca="1">INDIRECT("'NOAA WLs'!"&amp;$G$15&amp;H244)</f>
        <v>9.419291338582676</v>
      </c>
      <c r="H244">
        <v>236</v>
      </c>
    </row>
    <row r="245" spans="6:8" x14ac:dyDescent="0.25">
      <c r="F245" s="1">
        <f>'NOAA WLs'!Q237</f>
        <v>6757</v>
      </c>
      <c r="G245" s="8" cm="1">
        <f t="array" aca="1" ref="G245" ca="1">INDIRECT("'NOAA WLs'!"&amp;$G$15&amp;H245)</f>
        <v>9.5177165354330704</v>
      </c>
      <c r="H245">
        <v>237</v>
      </c>
    </row>
    <row r="246" spans="6:8" x14ac:dyDescent="0.25">
      <c r="F246" s="1">
        <f>'NOAA WLs'!Q238</f>
        <v>6788</v>
      </c>
      <c r="G246" s="8" cm="1">
        <f t="array" aca="1" ref="G246" ca="1">INDIRECT("'NOAA WLs'!"&amp;$G$15&amp;H246)</f>
        <v>9.3175853018372692</v>
      </c>
      <c r="H246">
        <v>238</v>
      </c>
    </row>
    <row r="247" spans="6:8" x14ac:dyDescent="0.25">
      <c r="F247" s="1">
        <f>'NOAA WLs'!Q239</f>
        <v>6819</v>
      </c>
      <c r="G247" s="8" cm="1">
        <f t="array" aca="1" ref="G247" ca="1">INDIRECT("'NOAA WLs'!"&amp;$G$15&amp;H247)</f>
        <v>9.5177165354330704</v>
      </c>
      <c r="H247">
        <v>239</v>
      </c>
    </row>
    <row r="248" spans="6:8" x14ac:dyDescent="0.25">
      <c r="F248" s="1">
        <f>'NOAA WLs'!Q240</f>
        <v>6849</v>
      </c>
      <c r="G248" s="8" cm="1">
        <f t="array" aca="1" ref="G248" ca="1">INDIRECT("'NOAA WLs'!"&amp;$G$15&amp;H248)</f>
        <v>9.6194225721784772</v>
      </c>
      <c r="H248">
        <v>240</v>
      </c>
    </row>
    <row r="249" spans="6:8" x14ac:dyDescent="0.25">
      <c r="F249" s="1">
        <f>'NOAA WLs'!Q241</f>
        <v>6880</v>
      </c>
      <c r="G249" s="8" cm="1">
        <f t="array" aca="1" ref="G249" ca="1">INDIRECT("'NOAA WLs'!"&amp;$G$15&amp;H249)</f>
        <v>10.518372703412073</v>
      </c>
      <c r="H249">
        <v>241</v>
      </c>
    </row>
    <row r="250" spans="6:8" x14ac:dyDescent="0.25">
      <c r="F250" s="1">
        <f>'NOAA WLs'!Q242</f>
        <v>6910</v>
      </c>
      <c r="G250" s="8" cm="1">
        <f t="array" aca="1" ref="G250" ca="1">INDIRECT("'NOAA WLs'!"&amp;$G$15&amp;H250)</f>
        <v>10.816929133858268</v>
      </c>
      <c r="H250">
        <v>242</v>
      </c>
    </row>
    <row r="251" spans="6:8" x14ac:dyDescent="0.25">
      <c r="F251" s="1">
        <f>'NOAA WLs'!Q243</f>
        <v>6941</v>
      </c>
      <c r="G251" s="8" cm="1">
        <f t="array" aca="1" ref="G251" ca="1">INDIRECT("'NOAA WLs'!"&amp;$G$15&amp;H251)</f>
        <v>10.816929133858268</v>
      </c>
      <c r="H251">
        <v>243</v>
      </c>
    </row>
    <row r="252" spans="6:8" x14ac:dyDescent="0.25">
      <c r="F252" s="1">
        <f>'NOAA WLs'!Q244</f>
        <v>6972</v>
      </c>
      <c r="G252" s="8" cm="1">
        <f t="array" aca="1" ref="G252" ca="1">INDIRECT("'NOAA WLs'!"&amp;$G$15&amp;H252)</f>
        <v>10.118110236220472</v>
      </c>
      <c r="H252">
        <v>244</v>
      </c>
    </row>
    <row r="253" spans="6:8" x14ac:dyDescent="0.25">
      <c r="F253" s="1">
        <f>'NOAA WLs'!Q245</f>
        <v>7000</v>
      </c>
      <c r="G253" s="8" cm="1">
        <f t="array" aca="1" ref="G253" ca="1">INDIRECT("'NOAA WLs'!"&amp;$G$15&amp;H253)</f>
        <v>9.8162729658792642</v>
      </c>
      <c r="H253">
        <v>245</v>
      </c>
    </row>
    <row r="254" spans="6:8" x14ac:dyDescent="0.25">
      <c r="F254" s="1">
        <f>'NOAA WLs'!Q246</f>
        <v>7031</v>
      </c>
      <c r="G254" s="8" cm="1">
        <f t="array" aca="1" ref="G254" ca="1">INDIRECT("'NOAA WLs'!"&amp;$G$15&amp;H254)</f>
        <v>9.5177165354330704</v>
      </c>
      <c r="H254">
        <v>246</v>
      </c>
    </row>
    <row r="255" spans="6:8" x14ac:dyDescent="0.25">
      <c r="F255" s="1">
        <f>'NOAA WLs'!Q247</f>
        <v>7061</v>
      </c>
      <c r="G255" s="8" cm="1">
        <f t="array" aca="1" ref="G255" ca="1">INDIRECT("'NOAA WLs'!"&amp;$G$15&amp;H255)</f>
        <v>9.419291338582676</v>
      </c>
      <c r="H255">
        <v>247</v>
      </c>
    </row>
    <row r="256" spans="6:8" x14ac:dyDescent="0.25">
      <c r="F256" s="1">
        <f>'NOAA WLs'!Q248</f>
        <v>7092</v>
      </c>
      <c r="G256" s="8" cm="1">
        <f t="array" aca="1" ref="G256" ca="1">INDIRECT("'NOAA WLs'!"&amp;$G$15&amp;H256)</f>
        <v>9.0190288713910753</v>
      </c>
      <c r="H256">
        <v>248</v>
      </c>
    </row>
    <row r="257" spans="6:8" x14ac:dyDescent="0.25">
      <c r="F257" s="1">
        <f>'NOAA WLs'!Q249</f>
        <v>7122</v>
      </c>
      <c r="G257" s="8" cm="1">
        <f t="array" aca="1" ref="G257" ca="1">INDIRECT("'NOAA WLs'!"&amp;$G$15&amp;H257)</f>
        <v>9.2191601049868765</v>
      </c>
      <c r="H257">
        <v>249</v>
      </c>
    </row>
    <row r="258" spans="6:8" x14ac:dyDescent="0.25">
      <c r="F258" s="1">
        <f>'NOAA WLs'!Q250</f>
        <v>7153</v>
      </c>
      <c r="G258" s="8" cm="1">
        <f t="array" aca="1" ref="G258" ca="1">INDIRECT("'NOAA WLs'!"&amp;$G$15&amp;H258)</f>
        <v>9.0190288713910753</v>
      </c>
      <c r="H258">
        <v>250</v>
      </c>
    </row>
    <row r="259" spans="6:8" x14ac:dyDescent="0.25">
      <c r="F259" s="1">
        <f>'NOAA WLs'!Q251</f>
        <v>7184</v>
      </c>
      <c r="G259" s="8" cm="1">
        <f t="array" aca="1" ref="G259" ca="1">INDIRECT("'NOAA WLs'!"&amp;$G$15&amp;H259)</f>
        <v>9.1174540682414698</v>
      </c>
      <c r="H259">
        <v>251</v>
      </c>
    </row>
    <row r="260" spans="6:8" x14ac:dyDescent="0.25">
      <c r="F260" s="1">
        <f>'NOAA WLs'!Q252</f>
        <v>7214</v>
      </c>
      <c r="G260" s="8" cm="1">
        <f t="array" aca="1" ref="G260" ca="1">INDIRECT("'NOAA WLs'!"&amp;$G$15&amp;H260)</f>
        <v>9.0190288713910753</v>
      </c>
      <c r="H260">
        <v>252</v>
      </c>
    </row>
    <row r="261" spans="6:8" x14ac:dyDescent="0.25">
      <c r="F261" s="1">
        <f>'NOAA WLs'!Q253</f>
        <v>7245</v>
      </c>
      <c r="G261" s="8" cm="1">
        <f t="array" aca="1" ref="G261" ca="1">INDIRECT("'NOAA WLs'!"&amp;$G$15&amp;H261)</f>
        <v>9.3175853018372692</v>
      </c>
      <c r="H261">
        <v>253</v>
      </c>
    </row>
    <row r="262" spans="6:8" x14ac:dyDescent="0.25">
      <c r="F262" s="1">
        <f>'NOAA WLs'!Q254</f>
        <v>7275</v>
      </c>
      <c r="G262" s="8" cm="1">
        <f t="array" aca="1" ref="G262" ca="1">INDIRECT("'NOAA WLs'!"&amp;$G$15&amp;H262)</f>
        <v>10.118110236220472</v>
      </c>
      <c r="H262">
        <v>254</v>
      </c>
    </row>
    <row r="263" spans="6:8" x14ac:dyDescent="0.25">
      <c r="F263" s="1">
        <f>'NOAA WLs'!Q255</f>
        <v>7306</v>
      </c>
      <c r="G263" s="8" cm="1">
        <f t="array" aca="1" ref="G263" ca="1">INDIRECT("'NOAA WLs'!"&amp;$G$15&amp;H263)</f>
        <v>9.419291338582676</v>
      </c>
      <c r="H263">
        <v>255</v>
      </c>
    </row>
    <row r="264" spans="6:8" x14ac:dyDescent="0.25">
      <c r="F264" s="1">
        <f>'NOAA WLs'!Q256</f>
        <v>7337</v>
      </c>
      <c r="G264" s="8" cm="1">
        <f t="array" aca="1" ref="G264" ca="1">INDIRECT("'NOAA WLs'!"&amp;$G$15&amp;H264)</f>
        <v>9.1174540682414698</v>
      </c>
      <c r="H264">
        <v>256</v>
      </c>
    </row>
    <row r="265" spans="6:8" x14ac:dyDescent="0.25">
      <c r="F265" s="1">
        <f>'NOAA WLs'!Q257</f>
        <v>7366</v>
      </c>
      <c r="G265" s="8" cm="1">
        <f t="array" aca="1" ref="G265" ca="1">INDIRECT("'NOAA WLs'!"&amp;$G$15&amp;H265)</f>
        <v>9.2191601049868765</v>
      </c>
      <c r="H265">
        <v>257</v>
      </c>
    </row>
    <row r="266" spans="6:8" x14ac:dyDescent="0.25">
      <c r="F266" s="1">
        <f>'NOAA WLs'!Q258</f>
        <v>7397</v>
      </c>
      <c r="G266" s="8" cm="1">
        <f t="array" aca="1" ref="G266" ca="1">INDIRECT("'NOAA WLs'!"&amp;$G$15&amp;H266)</f>
        <v>8.7171916010498691</v>
      </c>
      <c r="H266">
        <v>258</v>
      </c>
    </row>
    <row r="267" spans="6:8" x14ac:dyDescent="0.25">
      <c r="F267" s="1">
        <f>'NOAA WLs'!Q259</f>
        <v>7427</v>
      </c>
      <c r="G267" s="8" cm="1">
        <f t="array" aca="1" ref="G267" ca="1">INDIRECT("'NOAA WLs'!"&amp;$G$15&amp;H267)</f>
        <v>9.2191601049868765</v>
      </c>
      <c r="H267">
        <v>259</v>
      </c>
    </row>
    <row r="268" spans="6:8" x14ac:dyDescent="0.25">
      <c r="F268" s="1">
        <f>'NOAA WLs'!Q260</f>
        <v>7458</v>
      </c>
      <c r="G268" s="8" cm="1">
        <f t="array" aca="1" ref="G268" ca="1">INDIRECT("'NOAA WLs'!"&amp;$G$15&amp;H268)</f>
        <v>9.1174540682414698</v>
      </c>
      <c r="H268">
        <v>260</v>
      </c>
    </row>
    <row r="269" spans="6:8" x14ac:dyDescent="0.25">
      <c r="F269" s="1">
        <f>'NOAA WLs'!Q261</f>
        <v>7488</v>
      </c>
      <c r="G269" s="8" cm="1">
        <f t="array" aca="1" ref="G269" ca="1">INDIRECT("'NOAA WLs'!"&amp;$G$15&amp;H269)</f>
        <v>9.2191601049868765</v>
      </c>
      <c r="H269">
        <v>261</v>
      </c>
    </row>
    <row r="270" spans="6:8" x14ac:dyDescent="0.25">
      <c r="F270" s="1">
        <f>'NOAA WLs'!Q262</f>
        <v>7519</v>
      </c>
      <c r="G270" s="8" cm="1">
        <f t="array" aca="1" ref="G270" ca="1">INDIRECT("'NOAA WLs'!"&amp;$G$15&amp;H270)</f>
        <v>9.1174540682414698</v>
      </c>
      <c r="H270">
        <v>262</v>
      </c>
    </row>
    <row r="271" spans="6:8" x14ac:dyDescent="0.25">
      <c r="F271" s="1">
        <f>'NOAA WLs'!Q263</f>
        <v>7550</v>
      </c>
      <c r="G271" s="8" cm="1">
        <f t="array" aca="1" ref="G271" ca="1">INDIRECT("'NOAA WLs'!"&amp;$G$15&amp;H271)</f>
        <v>9.8162729658792642</v>
      </c>
      <c r="H271">
        <v>263</v>
      </c>
    </row>
    <row r="272" spans="6:8" x14ac:dyDescent="0.25">
      <c r="F272" s="1">
        <f>'NOAA WLs'!Q264</f>
        <v>7580</v>
      </c>
      <c r="G272" s="8" cm="1">
        <f t="array" aca="1" ref="G272" ca="1">INDIRECT("'NOAA WLs'!"&amp;$G$15&amp;H272)</f>
        <v>9.3175853018372692</v>
      </c>
      <c r="H272">
        <v>264</v>
      </c>
    </row>
    <row r="273" spans="6:8" x14ac:dyDescent="0.25">
      <c r="F273" s="1">
        <f>'NOAA WLs'!Q265</f>
        <v>7611</v>
      </c>
      <c r="G273" s="8" cm="1">
        <f t="array" aca="1" ref="G273" ca="1">INDIRECT("'NOAA WLs'!"&amp;$G$15&amp;H273)</f>
        <v>10.518372703412073</v>
      </c>
      <c r="H273">
        <v>265</v>
      </c>
    </row>
    <row r="274" spans="6:8" x14ac:dyDescent="0.25">
      <c r="F274" s="1">
        <f>'NOAA WLs'!Q266</f>
        <v>7641</v>
      </c>
      <c r="G274" s="8" cm="1">
        <f t="array" aca="1" ref="G274" ca="1">INDIRECT("'NOAA WLs'!"&amp;$G$15&amp;H274)</f>
        <v>11.118766404199473</v>
      </c>
      <c r="H274">
        <v>266</v>
      </c>
    </row>
    <row r="275" spans="6:8" x14ac:dyDescent="0.25">
      <c r="F275" s="1">
        <f>'NOAA WLs'!Q267</f>
        <v>7672</v>
      </c>
      <c r="G275" s="8" cm="1">
        <f t="array" aca="1" ref="G275" ca="1">INDIRECT("'NOAA WLs'!"&amp;$G$15&amp;H275)</f>
        <v>10.518372703412073</v>
      </c>
      <c r="H275">
        <v>267</v>
      </c>
    </row>
    <row r="276" spans="6:8" x14ac:dyDescent="0.25">
      <c r="F276" s="1">
        <f>'NOAA WLs'!Q268</f>
        <v>7703</v>
      </c>
      <c r="G276" s="8" cm="1">
        <f t="array" aca="1" ref="G276" ca="1">INDIRECT("'NOAA WLs'!"&amp;$G$15&amp;H276)</f>
        <v>9.2191601049868765</v>
      </c>
      <c r="H276">
        <v>268</v>
      </c>
    </row>
    <row r="277" spans="6:8" x14ac:dyDescent="0.25">
      <c r="F277" s="1">
        <f>'NOAA WLs'!Q269</f>
        <v>7731</v>
      </c>
      <c r="G277" s="8" cm="1">
        <f t="array" aca="1" ref="G277" ca="1">INDIRECT("'NOAA WLs'!"&amp;$G$15&amp;H277)</f>
        <v>9.5177165354330704</v>
      </c>
      <c r="H277">
        <v>269</v>
      </c>
    </row>
    <row r="278" spans="6:8" x14ac:dyDescent="0.25">
      <c r="F278" s="1">
        <f>'NOAA WLs'!Q270</f>
        <v>7762</v>
      </c>
      <c r="G278" s="8" cm="1">
        <f t="array" aca="1" ref="G278" ca="1">INDIRECT("'NOAA WLs'!"&amp;$G$15&amp;H278)</f>
        <v>8.9173228346456686</v>
      </c>
      <c r="H278">
        <v>270</v>
      </c>
    </row>
    <row r="279" spans="6:8" x14ac:dyDescent="0.25">
      <c r="F279" s="1">
        <f>'NOAA WLs'!Q271</f>
        <v>7792</v>
      </c>
      <c r="G279" s="8" cm="1">
        <f t="array" aca="1" ref="G279" ca="1">INDIRECT("'NOAA WLs'!"&amp;$G$15&amp;H279)</f>
        <v>9.0190288713910753</v>
      </c>
      <c r="H279">
        <v>271</v>
      </c>
    </row>
    <row r="280" spans="6:8" x14ac:dyDescent="0.25">
      <c r="F280" s="1">
        <f>'NOAA WLs'!Q272</f>
        <v>7823</v>
      </c>
      <c r="G280" s="8" cm="1">
        <f t="array" aca="1" ref="G280" ca="1">INDIRECT("'NOAA WLs'!"&amp;$G$15&amp;H280)</f>
        <v>9.3175853018372692</v>
      </c>
      <c r="H280">
        <v>272</v>
      </c>
    </row>
    <row r="281" spans="6:8" x14ac:dyDescent="0.25">
      <c r="F281" s="1">
        <f>'NOAA WLs'!Q273</f>
        <v>7853</v>
      </c>
      <c r="G281" s="8" cm="1">
        <f t="array" aca="1" ref="G281" ca="1">INDIRECT("'NOAA WLs'!"&amp;$G$15&amp;H281)</f>
        <v>9.2191601049868765</v>
      </c>
      <c r="H281">
        <v>273</v>
      </c>
    </row>
    <row r="282" spans="6:8" x14ac:dyDescent="0.25">
      <c r="F282" s="1">
        <f>'NOAA WLs'!Q274</f>
        <v>7884</v>
      </c>
      <c r="G282" s="8" cm="1">
        <f t="array" aca="1" ref="G282" ca="1">INDIRECT("'NOAA WLs'!"&amp;$G$15&amp;H282)</f>
        <v>9.2979002624671914</v>
      </c>
      <c r="H282">
        <v>274</v>
      </c>
    </row>
    <row r="283" spans="6:8" x14ac:dyDescent="0.25">
      <c r="F283" s="1">
        <f>'NOAA WLs'!Q275</f>
        <v>7915</v>
      </c>
      <c r="G283" s="8" cm="1">
        <f t="array" aca="1" ref="G283" ca="1">INDIRECT("'NOAA WLs'!"&amp;$G$15&amp;H283)</f>
        <v>9.0977690288713902</v>
      </c>
      <c r="H283">
        <v>275</v>
      </c>
    </row>
    <row r="284" spans="6:8" x14ac:dyDescent="0.25">
      <c r="F284" s="1">
        <f>'NOAA WLs'!Q276</f>
        <v>7945</v>
      </c>
      <c r="G284" s="8" cm="1">
        <f t="array" aca="1" ref="G284" ca="1">INDIRECT("'NOAA WLs'!"&amp;$G$15&amp;H284)</f>
        <v>9.3996062992125982</v>
      </c>
      <c r="H284">
        <v>276</v>
      </c>
    </row>
    <row r="285" spans="6:8" x14ac:dyDescent="0.25">
      <c r="F285" s="1">
        <f>'NOAA WLs'!Q277</f>
        <v>7976</v>
      </c>
      <c r="G285" s="8" cm="1">
        <f t="array" aca="1" ref="G285" ca="1">INDIRECT("'NOAA WLs'!"&amp;$G$15&amp;H285)</f>
        <v>10.396981627296588</v>
      </c>
      <c r="H285">
        <v>277</v>
      </c>
    </row>
    <row r="286" spans="6:8" x14ac:dyDescent="0.25">
      <c r="F286" s="1">
        <f>'NOAA WLs'!Q278</f>
        <v>8006</v>
      </c>
      <c r="G286" s="8" cm="1">
        <f t="array" aca="1" ref="G286" ca="1">INDIRECT("'NOAA WLs'!"&amp;$G$15&amp;H286)</f>
        <v>9.8884514435695525</v>
      </c>
      <c r="H286">
        <v>278</v>
      </c>
    </row>
    <row r="287" spans="6:8" x14ac:dyDescent="0.25">
      <c r="F287" s="1">
        <f>'NOAA WLs'!Q279</f>
        <v>8037</v>
      </c>
      <c r="G287" s="8" cm="1">
        <f t="array" aca="1" ref="G287" ca="1">INDIRECT("'NOAA WLs'!"&amp;$G$15&amp;H287)</f>
        <v>9.6784776902887142</v>
      </c>
      <c r="H287">
        <v>279</v>
      </c>
    </row>
    <row r="288" spans="6:8" x14ac:dyDescent="0.25">
      <c r="F288" s="1">
        <f>'NOAA WLs'!Q280</f>
        <v>8068</v>
      </c>
      <c r="G288" s="8" cm="1">
        <f t="array" aca="1" ref="G288" ca="1">INDIRECT("'NOAA WLs'!"&amp;$G$15&amp;H288)</f>
        <v>10.278871391076114</v>
      </c>
      <c r="H288">
        <v>280</v>
      </c>
    </row>
    <row r="289" spans="6:8" x14ac:dyDescent="0.25">
      <c r="F289" s="1">
        <f>'NOAA WLs'!Q281</f>
        <v>8096</v>
      </c>
      <c r="G289" s="8" cm="1">
        <f t="array" aca="1" ref="G289" ca="1">INDIRECT("'NOAA WLs'!"&amp;$G$15&amp;H289)</f>
        <v>9.5800524934383198</v>
      </c>
      <c r="H289">
        <v>281</v>
      </c>
    </row>
    <row r="290" spans="6:8" x14ac:dyDescent="0.25">
      <c r="F290" s="1">
        <f>'NOAA WLs'!Q282</f>
        <v>8127</v>
      </c>
      <c r="G290" s="8" cm="1">
        <f t="array" aca="1" ref="G290" ca="1">INDIRECT("'NOAA WLs'!"&amp;$G$15&amp;H290)</f>
        <v>9.0780839895013123</v>
      </c>
      <c r="H290">
        <v>282</v>
      </c>
    </row>
    <row r="291" spans="6:8" x14ac:dyDescent="0.25">
      <c r="F291" s="1">
        <f>'NOAA WLs'!Q283</f>
        <v>8157</v>
      </c>
      <c r="G291" s="8" cm="1">
        <f t="array" aca="1" ref="G291" ca="1">INDIRECT("'NOAA WLs'!"&amp;$G$15&amp;H291)</f>
        <v>9.0780839895013123</v>
      </c>
      <c r="H291">
        <v>283</v>
      </c>
    </row>
    <row r="292" spans="6:8" x14ac:dyDescent="0.25">
      <c r="F292" s="1">
        <f>'NOAA WLs'!Q284</f>
        <v>8188</v>
      </c>
      <c r="G292" s="8" cm="1">
        <f t="array" aca="1" ref="G292" ca="1">INDIRECT("'NOAA WLs'!"&amp;$G$15&amp;H292)</f>
        <v>9.3799212598425186</v>
      </c>
      <c r="H292">
        <v>284</v>
      </c>
    </row>
    <row r="293" spans="6:8" x14ac:dyDescent="0.25">
      <c r="F293" s="1">
        <f>'NOAA WLs'!Q285</f>
        <v>8218</v>
      </c>
      <c r="G293" s="8" cm="1">
        <f t="array" aca="1" ref="G293" ca="1">INDIRECT("'NOAA WLs'!"&amp;$G$15&amp;H293)</f>
        <v>9.1797900262467191</v>
      </c>
      <c r="H293">
        <v>285</v>
      </c>
    </row>
    <row r="294" spans="6:8" x14ac:dyDescent="0.25">
      <c r="F294" s="1">
        <f>'NOAA WLs'!Q286</f>
        <v>8249</v>
      </c>
      <c r="G294" s="8" cm="1">
        <f t="array" aca="1" ref="G294" ca="1">INDIRECT("'NOAA WLs'!"&amp;$G$15&amp;H294)</f>
        <v>9.3799212598425186</v>
      </c>
      <c r="H294">
        <v>286</v>
      </c>
    </row>
    <row r="295" spans="6:8" x14ac:dyDescent="0.25">
      <c r="F295" s="1">
        <f>'NOAA WLs'!Q287</f>
        <v>8280</v>
      </c>
      <c r="G295" s="8" cm="1">
        <f t="array" aca="1" ref="G295" ca="1">INDIRECT("'NOAA WLs'!"&amp;$G$15&amp;H295)</f>
        <v>9.2782152230971118</v>
      </c>
      <c r="H295">
        <v>287</v>
      </c>
    </row>
    <row r="296" spans="6:8" x14ac:dyDescent="0.25">
      <c r="F296" s="1">
        <f>'NOAA WLs'!Q288</f>
        <v>8310</v>
      </c>
      <c r="G296" s="8" cm="1">
        <f t="array" aca="1" ref="G296" ca="1">INDIRECT("'NOAA WLs'!"&amp;$G$15&amp;H296)</f>
        <v>8.8779527559055111</v>
      </c>
      <c r="H296">
        <v>288</v>
      </c>
    </row>
    <row r="297" spans="6:8" x14ac:dyDescent="0.25">
      <c r="F297" s="1">
        <f>'NOAA WLs'!Q289</f>
        <v>8341</v>
      </c>
      <c r="G297" s="8" cm="1">
        <f t="array" aca="1" ref="G297" ca="1">INDIRECT("'NOAA WLs'!"&amp;$G$15&amp;H297)</f>
        <v>10.078740157480315</v>
      </c>
      <c r="H297">
        <v>289</v>
      </c>
    </row>
    <row r="298" spans="6:8" x14ac:dyDescent="0.25">
      <c r="F298" s="1">
        <f>'NOAA WLs'!Q290</f>
        <v>8371</v>
      </c>
      <c r="G298" s="8" cm="1">
        <f t="array" aca="1" ref="G298" ca="1">INDIRECT("'NOAA WLs'!"&amp;$G$15&amp;H298)</f>
        <v>9.977034120734908</v>
      </c>
      <c r="H298">
        <v>290</v>
      </c>
    </row>
    <row r="299" spans="6:8" x14ac:dyDescent="0.25">
      <c r="F299" s="1">
        <f>'NOAA WLs'!Q291</f>
        <v>8402</v>
      </c>
      <c r="G299" s="8" cm="1">
        <f t="array" aca="1" ref="G299" ca="1">INDIRECT("'NOAA WLs'!"&amp;$G$15&amp;H299)</f>
        <v>10.669291338582676</v>
      </c>
      <c r="H299">
        <v>291</v>
      </c>
    </row>
    <row r="300" spans="6:8" x14ac:dyDescent="0.25">
      <c r="F300" s="1">
        <f>'NOAA WLs'!Q292</f>
        <v>8433</v>
      </c>
      <c r="G300" s="8" cm="1">
        <f t="array" aca="1" ref="G300" ca="1">INDIRECT("'NOAA WLs'!"&amp;$G$15&amp;H300)</f>
        <v>9.0682414698162717</v>
      </c>
      <c r="H300">
        <v>292</v>
      </c>
    </row>
    <row r="301" spans="6:8" x14ac:dyDescent="0.25">
      <c r="F301" s="1">
        <f>'NOAA WLs'!Q293</f>
        <v>8461</v>
      </c>
      <c r="G301" s="8" cm="1">
        <f t="array" aca="1" ref="G301" ca="1">INDIRECT("'NOAA WLs'!"&amp;$G$15&amp;H301)</f>
        <v>9.4685039370078741</v>
      </c>
      <c r="H301">
        <v>293</v>
      </c>
    </row>
    <row r="302" spans="6:8" x14ac:dyDescent="0.25">
      <c r="F302" s="1">
        <f>'NOAA WLs'!Q294</f>
        <v>8492</v>
      </c>
      <c r="G302" s="8" cm="1">
        <f t="array" aca="1" ref="G302" ca="1">INDIRECT("'NOAA WLs'!"&amp;$G$15&amp;H302)</f>
        <v>9.5702099737532791</v>
      </c>
      <c r="H302">
        <v>294</v>
      </c>
    </row>
    <row r="303" spans="6:8" x14ac:dyDescent="0.25">
      <c r="F303" s="1">
        <f>'NOAA WLs'!Q295</f>
        <v>8522</v>
      </c>
      <c r="G303" s="8" cm="1">
        <f t="array" aca="1" ref="G303" ca="1">INDIRECT("'NOAA WLs'!"&amp;$G$15&amp;H303)</f>
        <v>9.5702099737532791</v>
      </c>
      <c r="H303">
        <v>295</v>
      </c>
    </row>
    <row r="304" spans="6:8" x14ac:dyDescent="0.25">
      <c r="F304" s="1">
        <f>'NOAA WLs'!Q296</f>
        <v>8553</v>
      </c>
      <c r="G304" s="8" cm="1">
        <f t="array" aca="1" ref="G304" ca="1">INDIRECT("'NOAA WLs'!"&amp;$G$15&amp;H304)</f>
        <v>9.2683727034120729</v>
      </c>
      <c r="H304">
        <v>296</v>
      </c>
    </row>
    <row r="305" spans="6:8" x14ac:dyDescent="0.25">
      <c r="F305" s="1">
        <f>'NOAA WLs'!Q297</f>
        <v>8583</v>
      </c>
      <c r="G305" s="8" cm="1">
        <f t="array" aca="1" ref="G305" ca="1">INDIRECT("'NOAA WLs'!"&amp;$G$15&amp;H305)</f>
        <v>9.0682414698162717</v>
      </c>
      <c r="H305">
        <v>297</v>
      </c>
    </row>
    <row r="306" spans="6:8" x14ac:dyDescent="0.25">
      <c r="F306" s="1">
        <f>'NOAA WLs'!Q298</f>
        <v>8614</v>
      </c>
      <c r="G306" s="8" cm="1">
        <f t="array" aca="1" ref="G306" ca="1">INDIRECT("'NOAA WLs'!"&amp;$G$15&amp;H306)</f>
        <v>9.3700787401574797</v>
      </c>
      <c r="H306">
        <v>298</v>
      </c>
    </row>
    <row r="307" spans="6:8" x14ac:dyDescent="0.25">
      <c r="F307" s="1">
        <f>'NOAA WLs'!Q299</f>
        <v>8645</v>
      </c>
      <c r="G307" s="8" cm="1">
        <f t="array" aca="1" ref="G307" ca="1">INDIRECT("'NOAA WLs'!"&amp;$G$15&amp;H307)</f>
        <v>9.0682414698162717</v>
      </c>
      <c r="H307">
        <v>299</v>
      </c>
    </row>
    <row r="308" spans="6:8" x14ac:dyDescent="0.25">
      <c r="F308" s="1">
        <f>'NOAA WLs'!Q300</f>
        <v>8675</v>
      </c>
      <c r="G308" s="8" cm="1">
        <f t="array" aca="1" ref="G308" ca="1">INDIRECT("'NOAA WLs'!"&amp;$G$15&amp;H308)</f>
        <v>9.3700787401574797</v>
      </c>
      <c r="H308">
        <v>300</v>
      </c>
    </row>
    <row r="309" spans="6:8" x14ac:dyDescent="0.25">
      <c r="F309" s="1">
        <f>'NOAA WLs'!Q301</f>
        <v>8706</v>
      </c>
      <c r="G309" s="8" cm="1">
        <f t="array" aca="1" ref="G309" ca="1">INDIRECT("'NOAA WLs'!"&amp;$G$15&amp;H309)</f>
        <v>9.4685039370078741</v>
      </c>
      <c r="H309">
        <v>301</v>
      </c>
    </row>
    <row r="310" spans="6:8" x14ac:dyDescent="0.25">
      <c r="F310" s="1">
        <f>'NOAA WLs'!Q302</f>
        <v>8736</v>
      </c>
      <c r="G310" s="8" cm="1">
        <f t="array" aca="1" ref="G310" ca="1">INDIRECT("'NOAA WLs'!"&amp;$G$15&amp;H310)</f>
        <v>10.469160104986875</v>
      </c>
      <c r="H310">
        <v>302</v>
      </c>
    </row>
    <row r="311" spans="6:8" x14ac:dyDescent="0.25">
      <c r="F311" s="1">
        <f>'NOAA WLs'!Q303</f>
        <v>8767</v>
      </c>
      <c r="G311" s="8" cm="1">
        <f t="array" aca="1" ref="G311" ca="1">INDIRECT("'NOAA WLs'!"&amp;$G$15&amp;H311)</f>
        <v>10.059055118110235</v>
      </c>
      <c r="H311">
        <v>303</v>
      </c>
    </row>
    <row r="312" spans="6:8" x14ac:dyDescent="0.25">
      <c r="F312" s="1">
        <f>'NOAA WLs'!Q304</f>
        <v>8798</v>
      </c>
      <c r="G312" s="8" cm="1">
        <f t="array" aca="1" ref="G312" ca="1">INDIRECT("'NOAA WLs'!"&amp;$G$15&amp;H312)</f>
        <v>9.858923884514434</v>
      </c>
      <c r="H312">
        <v>304</v>
      </c>
    </row>
    <row r="313" spans="6:8" x14ac:dyDescent="0.25">
      <c r="F313" s="1">
        <f>'NOAA WLs'!Q305</f>
        <v>8827</v>
      </c>
      <c r="G313" s="8" cm="1">
        <f t="array" aca="1" ref="G313" ca="1">INDIRECT("'NOAA WLs'!"&amp;$G$15&amp;H313)</f>
        <v>8.8582677165354333</v>
      </c>
      <c r="H313">
        <v>305</v>
      </c>
    </row>
    <row r="314" spans="6:8" x14ac:dyDescent="0.25">
      <c r="F314" s="1">
        <f>'NOAA WLs'!Q306</f>
        <v>8858</v>
      </c>
      <c r="G314" s="8" cm="1">
        <f t="array" aca="1" ref="G314" ca="1">INDIRECT("'NOAA WLs'!"&amp;$G$15&amp;H314)</f>
        <v>8.6581364829396321</v>
      </c>
      <c r="H314">
        <v>306</v>
      </c>
    </row>
    <row r="315" spans="6:8" x14ac:dyDescent="0.25">
      <c r="F315" s="1">
        <f>'NOAA WLs'!Q307</f>
        <v>8888</v>
      </c>
      <c r="G315" s="8" cm="1">
        <f t="array" aca="1" ref="G315" ca="1">INDIRECT("'NOAA WLs'!"&amp;$G$15&amp;H315)</f>
        <v>9.0583989501312328</v>
      </c>
      <c r="H315">
        <v>307</v>
      </c>
    </row>
    <row r="316" spans="6:8" x14ac:dyDescent="0.25">
      <c r="F316" s="1">
        <f>'NOAA WLs'!Q308</f>
        <v>8919</v>
      </c>
      <c r="G316" s="8" cm="1">
        <f t="array" aca="1" ref="G316" ca="1">INDIRECT("'NOAA WLs'!"&amp;$G$15&amp;H316)</f>
        <v>9.1601049868766395</v>
      </c>
      <c r="H316">
        <v>308</v>
      </c>
    </row>
    <row r="317" spans="6:8" x14ac:dyDescent="0.25">
      <c r="F317" s="1">
        <f>'NOAA WLs'!Q309</f>
        <v>8949</v>
      </c>
      <c r="G317" s="8" cm="1">
        <f t="array" aca="1" ref="G317" ca="1">INDIRECT("'NOAA WLs'!"&amp;$G$15&amp;H317)</f>
        <v>9.0583989501312328</v>
      </c>
      <c r="H317">
        <v>309</v>
      </c>
    </row>
    <row r="318" spans="6:8" x14ac:dyDescent="0.25">
      <c r="F318" s="1">
        <f>'NOAA WLs'!Q310</f>
        <v>8980</v>
      </c>
      <c r="G318" s="8" cm="1">
        <f t="array" aca="1" ref="G318" ca="1">INDIRECT("'NOAA WLs'!"&amp;$G$15&amp;H318)</f>
        <v>8.4580052493438309</v>
      </c>
      <c r="H318">
        <v>310</v>
      </c>
    </row>
    <row r="319" spans="6:8" x14ac:dyDescent="0.25">
      <c r="F319" s="1">
        <f>'NOAA WLs'!Q311</f>
        <v>9011</v>
      </c>
      <c r="G319" s="8" cm="1">
        <f t="array" aca="1" ref="G319" ca="1">INDIRECT("'NOAA WLs'!"&amp;$G$15&amp;H319)</f>
        <v>8.7598425196850389</v>
      </c>
      <c r="H319">
        <v>311</v>
      </c>
    </row>
    <row r="320" spans="6:8" x14ac:dyDescent="0.25">
      <c r="F320" s="1">
        <f>'NOAA WLs'!Q312</f>
        <v>9041</v>
      </c>
      <c r="G320" s="8" cm="1">
        <f t="array" aca="1" ref="G320" ca="1">INDIRECT("'NOAA WLs'!"&amp;$G$15&amp;H320)</f>
        <v>10.55774278215223</v>
      </c>
      <c r="H320">
        <v>312</v>
      </c>
    </row>
    <row r="321" spans="6:8" x14ac:dyDescent="0.25">
      <c r="F321" s="1">
        <f>'NOAA WLs'!Q313</f>
        <v>9072</v>
      </c>
      <c r="G321" s="8" cm="1">
        <f t="array" aca="1" ref="G321" ca="1">INDIRECT("'NOAA WLs'!"&amp;$G$15&amp;H321)</f>
        <v>9.757217847769029</v>
      </c>
      <c r="H321">
        <v>313</v>
      </c>
    </row>
    <row r="322" spans="6:8" x14ac:dyDescent="0.25">
      <c r="F322" s="1">
        <f>'NOAA WLs'!Q314</f>
        <v>9102</v>
      </c>
      <c r="G322" s="8" cm="1">
        <f t="array" aca="1" ref="G322" ca="1">INDIRECT("'NOAA WLs'!"&amp;$G$15&amp;H322)</f>
        <v>10.357611548556431</v>
      </c>
      <c r="H322">
        <v>314</v>
      </c>
    </row>
    <row r="323" spans="6:8" x14ac:dyDescent="0.25">
      <c r="F323" s="1">
        <f>'NOAA WLs'!Q315</f>
        <v>9133</v>
      </c>
      <c r="G323" s="8" cm="1">
        <f t="array" aca="1" ref="G323" ca="1">INDIRECT("'NOAA WLs'!"&amp;$G$15&amp;H323)</f>
        <v>10.049212598425196</v>
      </c>
      <c r="H323">
        <v>315</v>
      </c>
    </row>
    <row r="324" spans="6:8" x14ac:dyDescent="0.25">
      <c r="F324" s="1">
        <f>'NOAA WLs'!Q316</f>
        <v>9164</v>
      </c>
      <c r="G324" s="8" cm="1">
        <f t="array" aca="1" ref="G324" ca="1">INDIRECT("'NOAA WLs'!"&amp;$G$15&amp;H324)</f>
        <v>10.049212598425196</v>
      </c>
      <c r="H324">
        <v>316</v>
      </c>
    </row>
    <row r="325" spans="6:8" x14ac:dyDescent="0.25">
      <c r="F325" s="1">
        <f>'NOAA WLs'!Q317</f>
        <v>9192</v>
      </c>
      <c r="G325" s="8" cm="1">
        <f t="array" aca="1" ref="G325" ca="1">INDIRECT("'NOAA WLs'!"&amp;$G$15&amp;H325)</f>
        <v>8.9501312335958012</v>
      </c>
      <c r="H325">
        <v>317</v>
      </c>
    </row>
    <row r="326" spans="6:8" x14ac:dyDescent="0.25">
      <c r="F326" s="1">
        <f>'NOAA WLs'!Q318</f>
        <v>9223</v>
      </c>
      <c r="G326" s="8" cm="1">
        <f t="array" aca="1" ref="G326" ca="1">INDIRECT("'NOAA WLs'!"&amp;$G$15&amp;H326)</f>
        <v>9.2486876640419933</v>
      </c>
      <c r="H326">
        <v>318</v>
      </c>
    </row>
    <row r="327" spans="6:8" x14ac:dyDescent="0.25">
      <c r="F327" s="1">
        <f>'NOAA WLs'!Q319</f>
        <v>9253</v>
      </c>
      <c r="G327" s="8" cm="1">
        <f t="array" aca="1" ref="G327" ca="1">INDIRECT("'NOAA WLs'!"&amp;$G$15&amp;H327)</f>
        <v>9.3503937007874018</v>
      </c>
      <c r="H327">
        <v>319</v>
      </c>
    </row>
    <row r="328" spans="6:8" x14ac:dyDescent="0.25">
      <c r="F328" s="1">
        <f>'NOAA WLs'!Q320</f>
        <v>9284</v>
      </c>
      <c r="G328" s="8" cm="1">
        <f t="array" aca="1" ref="G328" ca="1">INDIRECT("'NOAA WLs'!"&amp;$G$15&amp;H328)</f>
        <v>9.4488188976377945</v>
      </c>
      <c r="H328">
        <v>320</v>
      </c>
    </row>
    <row r="329" spans="6:8" x14ac:dyDescent="0.25">
      <c r="F329" s="1">
        <f>'NOAA WLs'!Q321</f>
        <v>9314</v>
      </c>
      <c r="G329" s="8" cm="1">
        <f t="array" aca="1" ref="G329" ca="1">INDIRECT("'NOAA WLs'!"&amp;$G$15&amp;H329)</f>
        <v>10.049212598425196</v>
      </c>
      <c r="H329">
        <v>321</v>
      </c>
    </row>
    <row r="330" spans="6:8" x14ac:dyDescent="0.25">
      <c r="F330" s="1">
        <f>'NOAA WLs'!Q322</f>
        <v>9345</v>
      </c>
      <c r="G330" s="8" cm="1">
        <f t="array" aca="1" ref="G330" ca="1">INDIRECT("'NOAA WLs'!"&amp;$G$15&amp;H330)</f>
        <v>9.6489501312335939</v>
      </c>
      <c r="H330">
        <v>322</v>
      </c>
    </row>
    <row r="331" spans="6:8" x14ac:dyDescent="0.25">
      <c r="F331" s="1">
        <f>'NOAA WLs'!Q323</f>
        <v>9376</v>
      </c>
      <c r="G331" s="8" cm="1">
        <f t="array" aca="1" ref="G331" ca="1">INDIRECT("'NOAA WLs'!"&amp;$G$15&amp;H331)</f>
        <v>9.1502624671916006</v>
      </c>
      <c r="H331">
        <v>323</v>
      </c>
    </row>
    <row r="332" spans="6:8" x14ac:dyDescent="0.25">
      <c r="F332" s="1">
        <f>'NOAA WLs'!Q324</f>
        <v>9406</v>
      </c>
      <c r="G332" s="8" cm="1">
        <f t="array" aca="1" ref="G332" ca="1">INDIRECT("'NOAA WLs'!"&amp;$G$15&amp;H332)</f>
        <v>9.0485564304461938</v>
      </c>
      <c r="H332">
        <v>324</v>
      </c>
    </row>
    <row r="333" spans="6:8" x14ac:dyDescent="0.25">
      <c r="F333" s="1">
        <f>'NOAA WLs'!Q325</f>
        <v>9437</v>
      </c>
      <c r="G333" s="8" cm="1">
        <f t="array" aca="1" ref="G333" ca="1">INDIRECT("'NOAA WLs'!"&amp;$G$15&amp;H333)</f>
        <v>9.6489501312335939</v>
      </c>
      <c r="H333">
        <v>325</v>
      </c>
    </row>
    <row r="334" spans="6:8" x14ac:dyDescent="0.25">
      <c r="F334" s="1">
        <f>'NOAA WLs'!Q326</f>
        <v>9467</v>
      </c>
      <c r="G334" s="8" cm="1">
        <f t="array" aca="1" ref="G334" ca="1">INDIRECT("'NOAA WLs'!"&amp;$G$15&amp;H334)</f>
        <v>10.449475065616797</v>
      </c>
      <c r="H334">
        <v>326</v>
      </c>
    </row>
    <row r="335" spans="6:8" x14ac:dyDescent="0.25">
      <c r="F335" s="1">
        <f>'NOAA WLs'!Q327</f>
        <v>9498</v>
      </c>
      <c r="G335" s="8" cm="1">
        <f t="array" aca="1" ref="G335" ca="1">INDIRECT("'NOAA WLs'!"&amp;$G$15&amp;H335)</f>
        <v>10.659448818897637</v>
      </c>
      <c r="H335">
        <v>327</v>
      </c>
    </row>
    <row r="336" spans="6:8" x14ac:dyDescent="0.25">
      <c r="F336" s="1">
        <f>'NOAA WLs'!Q328</f>
        <v>9529</v>
      </c>
      <c r="G336" s="8" cm="1">
        <f t="array" aca="1" ref="G336" ca="1">INDIRECT("'NOAA WLs'!"&amp;$G$15&amp;H336)</f>
        <v>10.059055118110235</v>
      </c>
      <c r="H336">
        <v>328</v>
      </c>
    </row>
    <row r="337" spans="6:8" x14ac:dyDescent="0.25">
      <c r="F337" s="1">
        <f>'NOAA WLs'!Q329</f>
        <v>9557</v>
      </c>
      <c r="G337" s="8" cm="1">
        <f t="array" aca="1" ref="G337" ca="1">INDIRECT("'NOAA WLs'!"&amp;$G$15&amp;H337)</f>
        <v>9.4586614173228334</v>
      </c>
      <c r="H337">
        <v>329</v>
      </c>
    </row>
    <row r="338" spans="6:8" x14ac:dyDescent="0.25">
      <c r="F338" s="1">
        <f>'NOAA WLs'!Q330</f>
        <v>9588</v>
      </c>
      <c r="G338" s="8" cm="1">
        <f t="array" aca="1" ref="G338" ca="1">INDIRECT("'NOAA WLs'!"&amp;$G$15&amp;H338)</f>
        <v>9.258530183727034</v>
      </c>
      <c r="H338">
        <v>330</v>
      </c>
    </row>
    <row r="339" spans="6:8" x14ac:dyDescent="0.25">
      <c r="F339" s="1">
        <f>'NOAA WLs'!Q331</f>
        <v>9618</v>
      </c>
      <c r="G339" s="8" cm="1">
        <f t="array" aca="1" ref="G339" ca="1">INDIRECT("'NOAA WLs'!"&amp;$G$15&amp;H339)</f>
        <v>9.3602362204724407</v>
      </c>
      <c r="H339">
        <v>331</v>
      </c>
    </row>
    <row r="340" spans="6:8" x14ac:dyDescent="0.25">
      <c r="F340" s="1">
        <f>'NOAA WLs'!Q332</f>
        <v>9649</v>
      </c>
      <c r="G340" s="8" cm="1">
        <f t="array" aca="1" ref="G340" ca="1">INDIRECT("'NOAA WLs'!"&amp;$G$15&amp;H340)</f>
        <v>9.258530183727034</v>
      </c>
      <c r="H340">
        <v>332</v>
      </c>
    </row>
    <row r="341" spans="6:8" x14ac:dyDescent="0.25">
      <c r="F341" s="1">
        <f>'NOAA WLs'!Q333</f>
        <v>9679</v>
      </c>
      <c r="G341" s="8" cm="1">
        <f t="array" aca="1" ref="G341" ca="1">INDIRECT("'NOAA WLs'!"&amp;$G$15&amp;H341)</f>
        <v>9.258530183727034</v>
      </c>
      <c r="H341">
        <v>333</v>
      </c>
    </row>
    <row r="342" spans="6:8" x14ac:dyDescent="0.25">
      <c r="F342" s="1">
        <f>'NOAA WLs'!Q334</f>
        <v>9710</v>
      </c>
      <c r="G342" s="8" cm="1">
        <f t="array" aca="1" ref="G342" ca="1">INDIRECT("'NOAA WLs'!"&amp;$G$15&amp;H342)</f>
        <v>9.3602362204724407</v>
      </c>
      <c r="H342">
        <v>334</v>
      </c>
    </row>
    <row r="343" spans="6:8" x14ac:dyDescent="0.25">
      <c r="F343" s="1">
        <f>'NOAA WLs'!Q335</f>
        <v>9741</v>
      </c>
      <c r="G343" s="8" cm="1">
        <f t="array" aca="1" ref="G343" ca="1">INDIRECT("'NOAA WLs'!"&amp;$G$15&amp;H343)</f>
        <v>8.9599737532808383</v>
      </c>
      <c r="H343">
        <v>335</v>
      </c>
    </row>
    <row r="344" spans="6:8" x14ac:dyDescent="0.25">
      <c r="F344" s="1">
        <f>'NOAA WLs'!Q336</f>
        <v>9771</v>
      </c>
      <c r="G344" s="8" cm="1">
        <f t="array" aca="1" ref="G344" ca="1">INDIRECT("'NOAA WLs'!"&amp;$G$15&amp;H344)</f>
        <v>9.3602362204724407</v>
      </c>
      <c r="H344">
        <v>336</v>
      </c>
    </row>
    <row r="345" spans="6:8" x14ac:dyDescent="0.25">
      <c r="F345" s="1">
        <f>'NOAA WLs'!Q337</f>
        <v>9802</v>
      </c>
      <c r="G345" s="8" cm="1">
        <f t="array" aca="1" ref="G345" ca="1">INDIRECT("'NOAA WLs'!"&amp;$G$15&amp;H345)</f>
        <v>10.498687664041995</v>
      </c>
      <c r="H345">
        <v>337</v>
      </c>
    </row>
    <row r="346" spans="6:8" x14ac:dyDescent="0.25">
      <c r="F346" s="1">
        <f>'NOAA WLs'!Q338</f>
        <v>9832</v>
      </c>
      <c r="G346" s="8" cm="1">
        <f t="array" aca="1" ref="G346" ca="1">INDIRECT("'NOAA WLs'!"&amp;$G$15&amp;H346)</f>
        <v>9.858923884514434</v>
      </c>
      <c r="H346">
        <v>338</v>
      </c>
    </row>
    <row r="347" spans="6:8" x14ac:dyDescent="0.25">
      <c r="F347" s="1">
        <f>'NOAA WLs'!Q339</f>
        <v>9863</v>
      </c>
      <c r="G347" s="8" cm="1">
        <f t="array" aca="1" ref="G347" ca="1">INDIRECT("'NOAA WLs'!"&amp;$G$15&amp;H347)</f>
        <v>10.049212598425196</v>
      </c>
      <c r="H347">
        <v>339</v>
      </c>
    </row>
    <row r="348" spans="6:8" x14ac:dyDescent="0.25">
      <c r="F348" s="1">
        <f>'NOAA WLs'!Q340</f>
        <v>9894</v>
      </c>
      <c r="G348" s="8" cm="1">
        <f t="array" aca="1" ref="G348" ca="1">INDIRECT("'NOAA WLs'!"&amp;$G$15&amp;H348)</f>
        <v>10.649606299212598</v>
      </c>
      <c r="H348">
        <v>340</v>
      </c>
    </row>
    <row r="349" spans="6:8" x14ac:dyDescent="0.25">
      <c r="F349" s="1">
        <f>'NOAA WLs'!Q341</f>
        <v>9922</v>
      </c>
      <c r="G349" s="8" cm="1">
        <f t="array" aca="1" ref="G349" ca="1">INDIRECT("'NOAA WLs'!"&amp;$G$15&amp;H349)</f>
        <v>9.6489501312335939</v>
      </c>
      <c r="H349">
        <v>341</v>
      </c>
    </row>
    <row r="350" spans="6:8" x14ac:dyDescent="0.25">
      <c r="F350" s="1">
        <f>'NOAA WLs'!Q342</f>
        <v>9953</v>
      </c>
      <c r="G350" s="8" cm="1">
        <f t="array" aca="1" ref="G350" ca="1">INDIRECT("'NOAA WLs'!"&amp;$G$15&amp;H350)</f>
        <v>9.7473753280839901</v>
      </c>
      <c r="H350">
        <v>342</v>
      </c>
    </row>
    <row r="351" spans="6:8" x14ac:dyDescent="0.25">
      <c r="F351" s="1">
        <f>'NOAA WLs'!Q343</f>
        <v>9983</v>
      </c>
      <c r="G351" s="8" cm="1">
        <f t="array" aca="1" ref="G351" ca="1">INDIRECT("'NOAA WLs'!"&amp;$G$15&amp;H351)</f>
        <v>9.5505249343832013</v>
      </c>
      <c r="H351">
        <v>343</v>
      </c>
    </row>
    <row r="352" spans="6:8" x14ac:dyDescent="0.25">
      <c r="F352" s="1">
        <f>'NOAA WLs'!Q344</f>
        <v>10014</v>
      </c>
      <c r="G352" s="8" cm="1">
        <f t="array" aca="1" ref="G352" ca="1">INDIRECT("'NOAA WLs'!"&amp;$G$15&amp;H352)</f>
        <v>9.4488188976377945</v>
      </c>
      <c r="H352">
        <v>344</v>
      </c>
    </row>
    <row r="353" spans="6:8" x14ac:dyDescent="0.25">
      <c r="F353" s="1">
        <f>'NOAA WLs'!Q345</f>
        <v>10044</v>
      </c>
      <c r="G353" s="8" cm="1">
        <f t="array" aca="1" ref="G353" ca="1">INDIRECT("'NOAA WLs'!"&amp;$G$15&amp;H353)</f>
        <v>9.2486876640419933</v>
      </c>
      <c r="H353">
        <v>345</v>
      </c>
    </row>
    <row r="354" spans="6:8" x14ac:dyDescent="0.25">
      <c r="F354" s="1">
        <f>'NOAA WLs'!Q346</f>
        <v>10075</v>
      </c>
      <c r="G354" s="8" cm="1">
        <f t="array" aca="1" ref="G354" ca="1">INDIRECT("'NOAA WLs'!"&amp;$G$15&amp;H354)</f>
        <v>9.4488188976377945</v>
      </c>
      <c r="H354">
        <v>346</v>
      </c>
    </row>
    <row r="355" spans="6:8" x14ac:dyDescent="0.25">
      <c r="F355" s="1">
        <f>'NOAA WLs'!Q347</f>
        <v>10106</v>
      </c>
      <c r="G355" s="8" cm="1">
        <f t="array" aca="1" ref="G355" ca="1">INDIRECT("'NOAA WLs'!"&amp;$G$15&amp;H355)</f>
        <v>9.3503937007874018</v>
      </c>
      <c r="H355">
        <v>347</v>
      </c>
    </row>
    <row r="356" spans="6:8" x14ac:dyDescent="0.25">
      <c r="F356" s="1">
        <f>'NOAA WLs'!Q348</f>
        <v>10136</v>
      </c>
      <c r="G356" s="8" cm="1">
        <f t="array" aca="1" ref="G356" ca="1">INDIRECT("'NOAA WLs'!"&amp;$G$15&amp;H356)</f>
        <v>9.4488188976377945</v>
      </c>
      <c r="H356">
        <v>348</v>
      </c>
    </row>
    <row r="357" spans="6:8" x14ac:dyDescent="0.25">
      <c r="F357" s="1">
        <f>'NOAA WLs'!Q349</f>
        <v>10167</v>
      </c>
      <c r="G357" s="8" cm="1">
        <f t="array" aca="1" ref="G357" ca="1">INDIRECT("'NOAA WLs'!"&amp;$G$15&amp;H357)</f>
        <v>10.049212598425196</v>
      </c>
      <c r="H357">
        <v>349</v>
      </c>
    </row>
    <row r="358" spans="6:8" x14ac:dyDescent="0.25">
      <c r="F358" s="1">
        <f>'NOAA WLs'!Q350</f>
        <v>10197</v>
      </c>
      <c r="G358" s="8" cm="1">
        <f t="array" aca="1" ref="G358" ca="1">INDIRECT("'NOAA WLs'!"&amp;$G$15&amp;H358)</f>
        <v>10.249343832020998</v>
      </c>
      <c r="H358">
        <v>350</v>
      </c>
    </row>
    <row r="359" spans="6:8" x14ac:dyDescent="0.25">
      <c r="F359" s="1">
        <f>'NOAA WLs'!Q351</f>
        <v>10228</v>
      </c>
      <c r="G359" s="8" cm="1">
        <f t="array" aca="1" ref="G359" ca="1">INDIRECT("'NOAA WLs'!"&amp;$G$15&amp;H359)</f>
        <v>9.8162729658792642</v>
      </c>
      <c r="H359">
        <v>351</v>
      </c>
    </row>
    <row r="360" spans="6:8" x14ac:dyDescent="0.25">
      <c r="F360" s="1">
        <f>'NOAA WLs'!Q352</f>
        <v>10259</v>
      </c>
      <c r="G360" s="8" cm="1">
        <f t="array" aca="1" ref="G360" ca="1">INDIRECT("'NOAA WLs'!"&amp;$G$15&amp;H360)</f>
        <v>9.7178477690288716</v>
      </c>
      <c r="H360">
        <v>352</v>
      </c>
    </row>
    <row r="361" spans="6:8" x14ac:dyDescent="0.25">
      <c r="F361" s="1">
        <f>'NOAA WLs'!Q353</f>
        <v>10288</v>
      </c>
      <c r="G361" s="8" cm="1">
        <f t="array" aca="1" ref="G361" ca="1">INDIRECT("'NOAA WLs'!"&amp;$G$15&amp;H361)</f>
        <v>10.216535433070865</v>
      </c>
      <c r="H361">
        <v>353</v>
      </c>
    </row>
    <row r="362" spans="6:8" x14ac:dyDescent="0.25">
      <c r="F362" s="1">
        <f>'NOAA WLs'!Q354</f>
        <v>10319</v>
      </c>
      <c r="G362" s="8" cm="1">
        <f t="array" aca="1" ref="G362" ca="1">INDIRECT("'NOAA WLs'!"&amp;$G$15&amp;H362)</f>
        <v>9.5177165354330704</v>
      </c>
      <c r="H362">
        <v>354</v>
      </c>
    </row>
    <row r="363" spans="6:8" x14ac:dyDescent="0.25">
      <c r="F363" s="1">
        <f>'NOAA WLs'!Q355</f>
        <v>10349</v>
      </c>
      <c r="G363" s="8" cm="1">
        <f t="array" aca="1" ref="G363" ca="1">INDIRECT("'NOAA WLs'!"&amp;$G$15&amp;H363)</f>
        <v>9.3175853018372692</v>
      </c>
      <c r="H363">
        <v>355</v>
      </c>
    </row>
    <row r="364" spans="6:8" x14ac:dyDescent="0.25">
      <c r="F364" s="1">
        <f>'NOAA WLs'!Q356</f>
        <v>10380</v>
      </c>
      <c r="G364" s="8" cm="1">
        <f t="array" aca="1" ref="G364" ca="1">INDIRECT("'NOAA WLs'!"&amp;$G$15&amp;H364)</f>
        <v>9.3175853018372692</v>
      </c>
      <c r="H364">
        <v>356</v>
      </c>
    </row>
    <row r="365" spans="6:8" x14ac:dyDescent="0.25">
      <c r="F365" s="1">
        <f>'NOAA WLs'!Q357</f>
        <v>10410</v>
      </c>
      <c r="G365" s="8" cm="1">
        <f t="array" aca="1" ref="G365" ca="1">INDIRECT("'NOAA WLs'!"&amp;$G$15&amp;H365)</f>
        <v>8.9173228346456686</v>
      </c>
      <c r="H365">
        <v>357</v>
      </c>
    </row>
    <row r="366" spans="6:8" x14ac:dyDescent="0.25">
      <c r="F366" s="1">
        <f>'NOAA WLs'!Q358</f>
        <v>10441</v>
      </c>
      <c r="G366" s="8" cm="1">
        <f t="array" aca="1" ref="G366" ca="1">INDIRECT("'NOAA WLs'!"&amp;$G$15&amp;H366)</f>
        <v>9.1174540682414698</v>
      </c>
      <c r="H366">
        <v>358</v>
      </c>
    </row>
    <row r="367" spans="6:8" x14ac:dyDescent="0.25">
      <c r="F367" s="1">
        <f>'NOAA WLs'!Q359</f>
        <v>10472</v>
      </c>
      <c r="G367" s="8" cm="1">
        <f t="array" aca="1" ref="G367" ca="1">INDIRECT("'NOAA WLs'!"&amp;$G$15&amp;H367)</f>
        <v>9.0879265091863513</v>
      </c>
      <c r="H367">
        <v>359</v>
      </c>
    </row>
    <row r="368" spans="6:8" x14ac:dyDescent="0.25">
      <c r="F368" s="1">
        <f>'NOAA WLs'!Q360</f>
        <v>10502</v>
      </c>
      <c r="G368" s="8" cm="1">
        <f t="array" aca="1" ref="G368" ca="1">INDIRECT("'NOAA WLs'!"&amp;$G$15&amp;H368)</f>
        <v>9.5898950131233587</v>
      </c>
      <c r="H368">
        <v>360</v>
      </c>
    </row>
    <row r="369" spans="6:8" x14ac:dyDescent="0.25">
      <c r="F369" s="1">
        <f>'NOAA WLs'!Q361</f>
        <v>10533</v>
      </c>
      <c r="G369" s="8" cm="1">
        <f t="array" aca="1" ref="G369" ca="1">INDIRECT("'NOAA WLs'!"&amp;$G$15&amp;H369)</f>
        <v>10.088582677165354</v>
      </c>
      <c r="H369">
        <v>361</v>
      </c>
    </row>
    <row r="370" spans="6:8" x14ac:dyDescent="0.25">
      <c r="F370" s="1">
        <f>'NOAA WLs'!Q362</f>
        <v>10563</v>
      </c>
      <c r="G370" s="8" cm="1">
        <f t="array" aca="1" ref="G370" ca="1">INDIRECT("'NOAA WLs'!"&amp;$G$15&amp;H370)</f>
        <v>10.787401574803148</v>
      </c>
      <c r="H370">
        <v>362</v>
      </c>
    </row>
    <row r="371" spans="6:8" x14ac:dyDescent="0.25">
      <c r="F371" s="1">
        <f>'NOAA WLs'!Q363</f>
        <v>10594</v>
      </c>
      <c r="G371" s="8" cm="1">
        <f t="array" aca="1" ref="G371" ca="1">INDIRECT("'NOAA WLs'!"&amp;$G$15&amp;H371)</f>
        <v>10.196850393700787</v>
      </c>
      <c r="H371">
        <v>363</v>
      </c>
    </row>
    <row r="372" spans="6:8" x14ac:dyDescent="0.25">
      <c r="F372" s="1">
        <f>'NOAA WLs'!Q364</f>
        <v>10625</v>
      </c>
      <c r="G372" s="8" cm="1">
        <f t="array" aca="1" ref="G372" ca="1">INDIRECT("'NOAA WLs'!"&amp;$G$15&amp;H372)</f>
        <v>8.8976377952755907</v>
      </c>
      <c r="H372">
        <v>364</v>
      </c>
    </row>
    <row r="373" spans="6:8" x14ac:dyDescent="0.25">
      <c r="F373" s="1">
        <f>'NOAA WLs'!Q365</f>
        <v>10653</v>
      </c>
      <c r="G373" s="8" cm="1">
        <f t="array" aca="1" ref="G373" ca="1">INDIRECT("'NOAA WLs'!"&amp;$G$15&amp;H373)</f>
        <v>9.0977690288713902</v>
      </c>
      <c r="H373">
        <v>365</v>
      </c>
    </row>
    <row r="374" spans="6:8" x14ac:dyDescent="0.25">
      <c r="F374" s="1">
        <f>'NOAA WLs'!Q366</f>
        <v>10684</v>
      </c>
      <c r="G374" s="8" cm="1">
        <f t="array" aca="1" ref="G374" ca="1">INDIRECT("'NOAA WLs'!"&amp;$G$15&amp;H374)</f>
        <v>9.2979002624671914</v>
      </c>
      <c r="H374">
        <v>366</v>
      </c>
    </row>
    <row r="375" spans="6:8" x14ac:dyDescent="0.25">
      <c r="F375" s="1">
        <f>'NOAA WLs'!Q367</f>
        <v>10714</v>
      </c>
      <c r="G375" s="8" cm="1">
        <f t="array" aca="1" ref="G375" ca="1">INDIRECT("'NOAA WLs'!"&amp;$G$15&amp;H375)</f>
        <v>9.0977690288713902</v>
      </c>
      <c r="H375">
        <v>367</v>
      </c>
    </row>
    <row r="376" spans="6:8" x14ac:dyDescent="0.25">
      <c r="F376" s="1">
        <f>'NOAA WLs'!Q368</f>
        <v>10745</v>
      </c>
      <c r="G376" s="8" cm="1">
        <f t="array" aca="1" ref="G376" ca="1">INDIRECT("'NOAA WLs'!"&amp;$G$15&amp;H376)</f>
        <v>9.5997375328083994</v>
      </c>
      <c r="H376">
        <v>368</v>
      </c>
    </row>
    <row r="377" spans="6:8" x14ac:dyDescent="0.25">
      <c r="F377" s="1">
        <f>'NOAA WLs'!Q369</f>
        <v>10775</v>
      </c>
      <c r="G377" s="8" cm="1">
        <f t="array" aca="1" ref="G377" ca="1">INDIRECT("'NOAA WLs'!"&amp;$G$15&amp;H377)</f>
        <v>9.3996062992125982</v>
      </c>
      <c r="H377">
        <v>369</v>
      </c>
    </row>
    <row r="378" spans="6:8" x14ac:dyDescent="0.25">
      <c r="F378" s="1">
        <f>'NOAA WLs'!Q370</f>
        <v>10806</v>
      </c>
      <c r="G378" s="8" cm="1">
        <f t="array" aca="1" ref="G378" ca="1">INDIRECT("'NOAA WLs'!"&amp;$G$15&amp;H378)</f>
        <v>9.0977690288713902</v>
      </c>
      <c r="H378">
        <v>370</v>
      </c>
    </row>
    <row r="379" spans="6:8" x14ac:dyDescent="0.25">
      <c r="F379" s="1">
        <f>'NOAA WLs'!Q371</f>
        <v>10837</v>
      </c>
      <c r="G379" s="8" cm="1">
        <f t="array" aca="1" ref="G379" ca="1">INDIRECT("'NOAA WLs'!"&amp;$G$15&amp;H379)</f>
        <v>8.9993438320209957</v>
      </c>
      <c r="H379">
        <v>371</v>
      </c>
    </row>
    <row r="380" spans="6:8" x14ac:dyDescent="0.25">
      <c r="F380" s="1">
        <f>'NOAA WLs'!Q372</f>
        <v>10867</v>
      </c>
      <c r="G380" s="8" cm="1">
        <f t="array" aca="1" ref="G380" ca="1">INDIRECT("'NOAA WLs'!"&amp;$G$15&amp;H380)</f>
        <v>8.9993438320209957</v>
      </c>
      <c r="H380">
        <v>372</v>
      </c>
    </row>
    <row r="381" spans="6:8" x14ac:dyDescent="0.25">
      <c r="F381" s="1">
        <f>'NOAA WLs'!Q373</f>
        <v>10898</v>
      </c>
      <c r="G381" s="8" cm="1">
        <f t="array" aca="1" ref="G381" ca="1">INDIRECT("'NOAA WLs'!"&amp;$G$15&amp;H381)</f>
        <v>8.6975065616797895</v>
      </c>
      <c r="H381">
        <v>373</v>
      </c>
    </row>
    <row r="382" spans="6:8" x14ac:dyDescent="0.25">
      <c r="F382" s="1">
        <f>'NOAA WLs'!Q374</f>
        <v>10928</v>
      </c>
      <c r="G382" s="8" cm="1">
        <f t="array" aca="1" ref="G382" ca="1">INDIRECT("'NOAA WLs'!"&amp;$G$15&amp;H382)</f>
        <v>9.5997375328083994</v>
      </c>
      <c r="H382">
        <v>374</v>
      </c>
    </row>
    <row r="383" spans="6:8" x14ac:dyDescent="0.25">
      <c r="F383" s="1">
        <f>'NOAA WLs'!Q375</f>
        <v>10959</v>
      </c>
      <c r="G383" s="8" cm="1">
        <f t="array" aca="1" ref="G383" ca="1">INDIRECT("'NOAA WLs'!"&amp;$G$15&amp;H383)</f>
        <v>9.6194225721784772</v>
      </c>
      <c r="H383">
        <v>375</v>
      </c>
    </row>
    <row r="384" spans="6:8" x14ac:dyDescent="0.25">
      <c r="F384" s="1">
        <f>'NOAA WLs'!Q376</f>
        <v>10990</v>
      </c>
      <c r="G384" s="8" cm="1">
        <f t="array" aca="1" ref="G384" ca="1">INDIRECT("'NOAA WLs'!"&amp;$G$15&amp;H384)</f>
        <v>10.118110236220472</v>
      </c>
      <c r="H384">
        <v>376</v>
      </c>
    </row>
    <row r="385" spans="6:8" x14ac:dyDescent="0.25">
      <c r="F385" s="1">
        <f>'NOAA WLs'!Q377</f>
        <v>11018</v>
      </c>
      <c r="G385" s="8" cm="1">
        <f t="array" aca="1" ref="G385" ca="1">INDIRECT("'NOAA WLs'!"&amp;$G$15&amp;H385)</f>
        <v>9.1174540682414698</v>
      </c>
      <c r="H385">
        <v>377</v>
      </c>
    </row>
    <row r="386" spans="6:8" x14ac:dyDescent="0.25">
      <c r="F386" s="1">
        <f>'NOAA WLs'!Q378</f>
        <v>11049</v>
      </c>
      <c r="G386" s="8" cm="1">
        <f t="array" aca="1" ref="G386" ca="1">INDIRECT("'NOAA WLs'!"&amp;$G$15&amp;H386)</f>
        <v>9.419291338582676</v>
      </c>
      <c r="H386">
        <v>378</v>
      </c>
    </row>
    <row r="387" spans="6:8" x14ac:dyDescent="0.25">
      <c r="F387" s="1">
        <f>'NOAA WLs'!Q379</f>
        <v>11079</v>
      </c>
      <c r="G387" s="8" cm="1">
        <f t="array" aca="1" ref="G387" ca="1">INDIRECT("'NOAA WLs'!"&amp;$G$15&amp;H387)</f>
        <v>9.6194225721784772</v>
      </c>
      <c r="H387">
        <v>379</v>
      </c>
    </row>
    <row r="388" spans="6:8" x14ac:dyDescent="0.25">
      <c r="F388" s="1">
        <f>'NOAA WLs'!Q380</f>
        <v>11110</v>
      </c>
      <c r="G388" s="8" cm="1">
        <f t="array" aca="1" ref="G388" ca="1">INDIRECT("'NOAA WLs'!"&amp;$G$15&amp;H388)</f>
        <v>9.3175853018372692</v>
      </c>
      <c r="H388">
        <v>380</v>
      </c>
    </row>
    <row r="389" spans="6:8" x14ac:dyDescent="0.25">
      <c r="F389" s="1">
        <f>'NOAA WLs'!Q381</f>
        <v>11140</v>
      </c>
      <c r="G389" s="8" cm="1">
        <f t="array" aca="1" ref="G389" ca="1">INDIRECT("'NOAA WLs'!"&amp;$G$15&amp;H389)</f>
        <v>9.7178477690288716</v>
      </c>
      <c r="H389">
        <v>381</v>
      </c>
    </row>
    <row r="390" spans="6:8" x14ac:dyDescent="0.25">
      <c r="F390" s="1">
        <f>'NOAA WLs'!Q382</f>
        <v>11171</v>
      </c>
      <c r="G390" s="8" cm="1">
        <f t="array" aca="1" ref="G390" ca="1">INDIRECT("'NOAA WLs'!"&amp;$G$15&amp;H390)</f>
        <v>9.3175853018372692</v>
      </c>
      <c r="H390">
        <v>382</v>
      </c>
    </row>
    <row r="391" spans="6:8" x14ac:dyDescent="0.25">
      <c r="F391" s="1">
        <f>'NOAA WLs'!Q383</f>
        <v>11202</v>
      </c>
      <c r="G391" s="8" cm="1">
        <f t="array" aca="1" ref="G391" ca="1">INDIRECT("'NOAA WLs'!"&amp;$G$15&amp;H391)</f>
        <v>9.7178477690288716</v>
      </c>
      <c r="H391">
        <v>383</v>
      </c>
    </row>
    <row r="392" spans="6:8" x14ac:dyDescent="0.25">
      <c r="F392" s="1">
        <f>'NOAA WLs'!Q384</f>
        <v>11232</v>
      </c>
      <c r="G392" s="8" cm="1">
        <f t="array" aca="1" ref="G392" ca="1">INDIRECT("'NOAA WLs'!"&amp;$G$15&amp;H392)</f>
        <v>9.2191601049868765</v>
      </c>
      <c r="H392">
        <v>384</v>
      </c>
    </row>
    <row r="393" spans="6:8" x14ac:dyDescent="0.25">
      <c r="F393" s="1">
        <f>'NOAA WLs'!Q385</f>
        <v>11263</v>
      </c>
      <c r="G393" s="8" cm="1">
        <f t="array" aca="1" ref="G393" ca="1">INDIRECT("'NOAA WLs'!"&amp;$G$15&amp;H393)</f>
        <v>10.416666666666666</v>
      </c>
      <c r="H393">
        <v>385</v>
      </c>
    </row>
    <row r="394" spans="6:8" x14ac:dyDescent="0.25">
      <c r="F394" s="1">
        <f>'NOAA WLs'!Q386</f>
        <v>11293</v>
      </c>
      <c r="G394" s="8" cm="1">
        <f t="array" aca="1" ref="G394" ca="1">INDIRECT("'NOAA WLs'!"&amp;$G$15&amp;H394)</f>
        <v>10.118110236220472</v>
      </c>
      <c r="H394">
        <v>386</v>
      </c>
    </row>
    <row r="395" spans="6:8" x14ac:dyDescent="0.25">
      <c r="F395" s="1">
        <f>'NOAA WLs'!Q387</f>
        <v>11324</v>
      </c>
      <c r="G395" s="8" cm="1">
        <f t="array" aca="1" ref="G395" ca="1">INDIRECT("'NOAA WLs'!"&amp;$G$15&amp;H395)</f>
        <v>10.15748031496063</v>
      </c>
      <c r="H395">
        <v>387</v>
      </c>
    </row>
    <row r="396" spans="6:8" x14ac:dyDescent="0.25">
      <c r="F396" s="1">
        <f>'NOAA WLs'!Q388</f>
        <v>11355</v>
      </c>
      <c r="G396" s="8" cm="1">
        <f t="array" aca="1" ref="G396" ca="1">INDIRECT("'NOAA WLs'!"&amp;$G$15&amp;H396)</f>
        <v>10.15748031496063</v>
      </c>
      <c r="H396">
        <v>388</v>
      </c>
    </row>
    <row r="397" spans="6:8" x14ac:dyDescent="0.25">
      <c r="F397" s="1">
        <f>'NOAA WLs'!Q389</f>
        <v>11383</v>
      </c>
      <c r="G397" s="8" cm="1">
        <f t="array" aca="1" ref="G397" ca="1">INDIRECT("'NOAA WLs'!"&amp;$G$15&amp;H397)</f>
        <v>9.1601049868766395</v>
      </c>
      <c r="H397">
        <v>389</v>
      </c>
    </row>
    <row r="398" spans="6:8" x14ac:dyDescent="0.25">
      <c r="F398" s="1">
        <f>'NOAA WLs'!Q390</f>
        <v>11414</v>
      </c>
      <c r="G398" s="8" cm="1">
        <f t="array" aca="1" ref="G398" ca="1">INDIRECT("'NOAA WLs'!"&amp;$G$15&amp;H398)</f>
        <v>9.560367454068242</v>
      </c>
      <c r="H398">
        <v>390</v>
      </c>
    </row>
    <row r="399" spans="6:8" x14ac:dyDescent="0.25">
      <c r="F399" s="1">
        <f>'NOAA WLs'!Q391</f>
        <v>11444</v>
      </c>
      <c r="G399" s="8" cm="1">
        <f t="array" aca="1" ref="G399" ca="1">INDIRECT("'NOAA WLs'!"&amp;$G$15&amp;H399)</f>
        <v>9.258530183727034</v>
      </c>
      <c r="H399">
        <v>391</v>
      </c>
    </row>
    <row r="400" spans="6:8" x14ac:dyDescent="0.25">
      <c r="F400" s="1">
        <f>'NOAA WLs'!Q392</f>
        <v>11475</v>
      </c>
      <c r="G400" s="8" cm="1">
        <f t="array" aca="1" ref="G400" ca="1">INDIRECT("'NOAA WLs'!"&amp;$G$15&amp;H400)</f>
        <v>9.258530183727034</v>
      </c>
      <c r="H400">
        <v>392</v>
      </c>
    </row>
    <row r="401" spans="6:8" x14ac:dyDescent="0.25">
      <c r="F401" s="1">
        <f>'NOAA WLs'!Q393</f>
        <v>11505</v>
      </c>
      <c r="G401" s="8" cm="1">
        <f t="array" aca="1" ref="G401" ca="1">INDIRECT("'NOAA WLs'!"&amp;$G$15&amp;H401)</f>
        <v>9.560367454068242</v>
      </c>
      <c r="H401">
        <v>393</v>
      </c>
    </row>
    <row r="402" spans="6:8" x14ac:dyDescent="0.25">
      <c r="F402" s="1">
        <f>'NOAA WLs'!Q394</f>
        <v>11536</v>
      </c>
      <c r="G402" s="8" cm="1">
        <f t="array" aca="1" ref="G402" ca="1">INDIRECT("'NOAA WLs'!"&amp;$G$15&amp;H402)</f>
        <v>9.3602362204724407</v>
      </c>
      <c r="H402">
        <v>394</v>
      </c>
    </row>
    <row r="403" spans="6:8" x14ac:dyDescent="0.25">
      <c r="F403" s="1">
        <f>'NOAA WLs'!Q395</f>
        <v>11567</v>
      </c>
      <c r="G403" s="8" cm="1">
        <f t="array" aca="1" ref="G403" ca="1">INDIRECT("'NOAA WLs'!"&amp;$G$15&amp;H403)</f>
        <v>9.4586614173228334</v>
      </c>
      <c r="H403">
        <v>395</v>
      </c>
    </row>
    <row r="404" spans="6:8" x14ac:dyDescent="0.25">
      <c r="F404" s="1">
        <f>'NOAA WLs'!Q396</f>
        <v>11597</v>
      </c>
      <c r="G404" s="8" cm="1">
        <f t="array" aca="1" ref="G404" ca="1">INDIRECT("'NOAA WLs'!"&amp;$G$15&amp;H404)</f>
        <v>9.3602362204724407</v>
      </c>
      <c r="H404">
        <v>396</v>
      </c>
    </row>
    <row r="405" spans="6:8" x14ac:dyDescent="0.25">
      <c r="F405" s="1">
        <f>'NOAA WLs'!Q397</f>
        <v>11628</v>
      </c>
      <c r="G405" s="8" cm="1">
        <f t="array" aca="1" ref="G405" ca="1">INDIRECT("'NOAA WLs'!"&amp;$G$15&amp;H405)</f>
        <v>9.7178477690288716</v>
      </c>
      <c r="H405">
        <v>397</v>
      </c>
    </row>
    <row r="406" spans="6:8" x14ac:dyDescent="0.25">
      <c r="F406" s="1">
        <f>'NOAA WLs'!Q398</f>
        <v>11658</v>
      </c>
      <c r="G406" s="8" cm="1">
        <f t="array" aca="1" ref="G406" ca="1">INDIRECT("'NOAA WLs'!"&amp;$G$15&amp;H406)</f>
        <v>10.62007874015748</v>
      </c>
      <c r="H406">
        <v>398</v>
      </c>
    </row>
    <row r="407" spans="6:8" x14ac:dyDescent="0.25">
      <c r="F407" s="1">
        <f>'NOAA WLs'!Q399</f>
        <v>11689</v>
      </c>
      <c r="G407" s="8" cm="1">
        <f t="array" aca="1" ref="G407" ca="1">INDIRECT("'NOAA WLs'!"&amp;$G$15&amp;H407)</f>
        <v>10.41010498687664</v>
      </c>
      <c r="H407">
        <v>399</v>
      </c>
    </row>
    <row r="408" spans="6:8" x14ac:dyDescent="0.25">
      <c r="F408" s="1">
        <f>'NOAA WLs'!Q400</f>
        <v>11720</v>
      </c>
      <c r="G408" s="8" cm="1">
        <f t="array" aca="1" ref="G408" ca="1">INDIRECT("'NOAA WLs'!"&amp;$G$15&amp;H408)</f>
        <v>10.108267716535432</v>
      </c>
      <c r="H408">
        <v>400</v>
      </c>
    </row>
    <row r="409" spans="6:8" x14ac:dyDescent="0.25">
      <c r="F409" s="1">
        <f>'NOAA WLs'!Q401</f>
        <v>11749</v>
      </c>
      <c r="G409" s="8" cm="1">
        <f t="array" aca="1" ref="G409" ca="1">INDIRECT("'NOAA WLs'!"&amp;$G$15&amp;H409)</f>
        <v>9.9081364829396321</v>
      </c>
      <c r="H409">
        <v>401</v>
      </c>
    </row>
    <row r="410" spans="6:8" x14ac:dyDescent="0.25">
      <c r="F410" s="1">
        <f>'NOAA WLs'!Q402</f>
        <v>11780</v>
      </c>
      <c r="G410" s="8" cm="1">
        <f t="array" aca="1" ref="G410" ca="1">INDIRECT("'NOAA WLs'!"&amp;$G$15&amp;H410)</f>
        <v>10.108267716535432</v>
      </c>
      <c r="H410">
        <v>402</v>
      </c>
    </row>
    <row r="411" spans="6:8" x14ac:dyDescent="0.25">
      <c r="F411" s="1">
        <f>'NOAA WLs'!Q403</f>
        <v>11810</v>
      </c>
      <c r="G411" s="8" cm="1">
        <f t="array" aca="1" ref="G411" ca="1">INDIRECT("'NOAA WLs'!"&amp;$G$15&amp;H411)</f>
        <v>9.7080052493438309</v>
      </c>
      <c r="H411">
        <v>403</v>
      </c>
    </row>
    <row r="412" spans="6:8" x14ac:dyDescent="0.25">
      <c r="F412" s="1">
        <f>'NOAA WLs'!Q404</f>
        <v>11841</v>
      </c>
      <c r="G412" s="8" cm="1">
        <f t="array" aca="1" ref="G412" ca="1">INDIRECT("'NOAA WLs'!"&amp;$G$15&amp;H412)</f>
        <v>9.2093175853018359</v>
      </c>
      <c r="H412">
        <v>404</v>
      </c>
    </row>
    <row r="413" spans="6:8" x14ac:dyDescent="0.25">
      <c r="F413" s="1">
        <f>'NOAA WLs'!Q405</f>
        <v>11871</v>
      </c>
      <c r="G413" s="8" cm="1">
        <f t="array" aca="1" ref="G413" ca="1">INDIRECT("'NOAA WLs'!"&amp;$G$15&amp;H413)</f>
        <v>9.5111548556430439</v>
      </c>
      <c r="H413">
        <v>405</v>
      </c>
    </row>
    <row r="414" spans="6:8" x14ac:dyDescent="0.25">
      <c r="F414" s="1">
        <f>'NOAA WLs'!Q406</f>
        <v>11902</v>
      </c>
      <c r="G414" s="8" cm="1">
        <f t="array" aca="1" ref="G414" ca="1">INDIRECT("'NOAA WLs'!"&amp;$G$15&amp;H414)</f>
        <v>9.5111548556430439</v>
      </c>
      <c r="H414">
        <v>406</v>
      </c>
    </row>
    <row r="415" spans="6:8" x14ac:dyDescent="0.25">
      <c r="F415" s="1">
        <f>'NOAA WLs'!Q407</f>
        <v>11933</v>
      </c>
      <c r="G415" s="8" cm="1">
        <f t="array" aca="1" ref="G415" ca="1">INDIRECT("'NOAA WLs'!"&amp;$G$15&amp;H415)</f>
        <v>9.0091863517060364</v>
      </c>
      <c r="H415">
        <v>407</v>
      </c>
    </row>
    <row r="416" spans="6:8" x14ac:dyDescent="0.25">
      <c r="F416" s="1">
        <f>'NOAA WLs'!Q408</f>
        <v>11963</v>
      </c>
      <c r="G416" s="8" cm="1">
        <f t="array" aca="1" ref="G416" ca="1">INDIRECT("'NOAA WLs'!"&amp;$G$15&amp;H416)</f>
        <v>9.2093175853018359</v>
      </c>
      <c r="H416">
        <v>408</v>
      </c>
    </row>
    <row r="417" spans="6:8" x14ac:dyDescent="0.25">
      <c r="F417" s="1">
        <f>'NOAA WLs'!Q409</f>
        <v>11994</v>
      </c>
      <c r="G417" s="8" cm="1">
        <f t="array" aca="1" ref="G417" ca="1">INDIRECT("'NOAA WLs'!"&amp;$G$15&amp;H417)</f>
        <v>10.41010498687664</v>
      </c>
      <c r="H417">
        <v>409</v>
      </c>
    </row>
    <row r="418" spans="6:8" x14ac:dyDescent="0.25">
      <c r="F418" s="1">
        <f>'NOAA WLs'!Q410</f>
        <v>12024</v>
      </c>
      <c r="G418" s="8" cm="1">
        <f t="array" aca="1" ref="G418" ca="1">INDIRECT("'NOAA WLs'!"&amp;$G$15&amp;H418)</f>
        <v>11.108923884514436</v>
      </c>
      <c r="H418">
        <v>410</v>
      </c>
    </row>
    <row r="419" spans="6:8" x14ac:dyDescent="0.25">
      <c r="F419" s="1">
        <f>'NOAA WLs'!Q411</f>
        <v>12055</v>
      </c>
      <c r="G419" s="8" cm="1">
        <f t="array" aca="1" ref="G419" ca="1">INDIRECT("'NOAA WLs'!"&amp;$G$15&amp;H419)</f>
        <v>10.41010498687664</v>
      </c>
      <c r="H419">
        <v>411</v>
      </c>
    </row>
    <row r="420" spans="6:8" x14ac:dyDescent="0.25">
      <c r="F420" s="1">
        <f>'NOAA WLs'!Q412</f>
        <v>12086</v>
      </c>
      <c r="G420" s="8" cm="1">
        <f t="array" aca="1" ref="G420" ca="1">INDIRECT("'NOAA WLs'!"&amp;$G$15&amp;H420)</f>
        <v>9.6095800524934365</v>
      </c>
      <c r="H420">
        <v>412</v>
      </c>
    </row>
    <row r="421" spans="6:8" x14ac:dyDescent="0.25">
      <c r="F421" s="1">
        <f>'NOAA WLs'!Q413</f>
        <v>12114</v>
      </c>
      <c r="G421" s="8" cm="1">
        <f t="array" aca="1" ref="G421" ca="1">INDIRECT("'NOAA WLs'!"&amp;$G$15&amp;H421)</f>
        <v>9.9081364829396321</v>
      </c>
      <c r="H421">
        <v>413</v>
      </c>
    </row>
    <row r="422" spans="6:8" x14ac:dyDescent="0.25">
      <c r="F422" s="1">
        <f>'NOAA WLs'!Q414</f>
        <v>12145</v>
      </c>
      <c r="G422" s="8" cm="1">
        <f t="array" aca="1" ref="G422" ca="1">INDIRECT("'NOAA WLs'!"&amp;$G$15&amp;H422)</f>
        <v>8.8090551181102352</v>
      </c>
      <c r="H422">
        <v>414</v>
      </c>
    </row>
    <row r="423" spans="6:8" x14ac:dyDescent="0.25">
      <c r="F423" s="1">
        <f>'NOAA WLs'!Q415</f>
        <v>12175</v>
      </c>
      <c r="G423" s="8" cm="1">
        <f t="array" aca="1" ref="G423" ca="1">INDIRECT("'NOAA WLs'!"&amp;$G$15&amp;H423)</f>
        <v>9.4094488188976371</v>
      </c>
      <c r="H423">
        <v>415</v>
      </c>
    </row>
    <row r="424" spans="6:8" x14ac:dyDescent="0.25">
      <c r="F424" s="1">
        <f>'NOAA WLs'!Q416</f>
        <v>12206</v>
      </c>
      <c r="G424" s="8" cm="1">
        <f t="array" aca="1" ref="G424" ca="1">INDIRECT("'NOAA WLs'!"&amp;$G$15&amp;H424)</f>
        <v>9.6095800524934365</v>
      </c>
      <c r="H424">
        <v>416</v>
      </c>
    </row>
    <row r="425" spans="6:8" x14ac:dyDescent="0.25">
      <c r="F425" s="1">
        <f>'NOAA WLs'!Q417</f>
        <v>12236</v>
      </c>
      <c r="G425" s="8" cm="1">
        <f t="array" aca="1" ref="G425" ca="1">INDIRECT("'NOAA WLs'!"&amp;$G$15&amp;H425)</f>
        <v>9.3110236220472444</v>
      </c>
      <c r="H425">
        <v>417</v>
      </c>
    </row>
    <row r="426" spans="6:8" x14ac:dyDescent="0.25">
      <c r="F426" s="1">
        <f>'NOAA WLs'!Q418</f>
        <v>12267</v>
      </c>
      <c r="G426" s="8" cm="1">
        <f t="array" aca="1" ref="G426" ca="1">INDIRECT("'NOAA WLs'!"&amp;$G$15&amp;H426)</f>
        <v>9.1108923884514432</v>
      </c>
      <c r="H426">
        <v>418</v>
      </c>
    </row>
    <row r="427" spans="6:8" x14ac:dyDescent="0.25">
      <c r="F427" s="1">
        <f>'NOAA WLs'!Q419</f>
        <v>12298</v>
      </c>
      <c r="G427" s="8" cm="1">
        <f t="array" aca="1" ref="G427" ca="1">INDIRECT("'NOAA WLs'!"&amp;$G$15&amp;H427)</f>
        <v>10.108267716535432</v>
      </c>
      <c r="H427">
        <v>419</v>
      </c>
    </row>
    <row r="428" spans="6:8" x14ac:dyDescent="0.25">
      <c r="F428" s="1">
        <f>'NOAA WLs'!Q420</f>
        <v>12328</v>
      </c>
      <c r="G428" s="8" cm="1">
        <f t="array" aca="1" ref="G428" ca="1">INDIRECT("'NOAA WLs'!"&amp;$G$15&amp;H428)</f>
        <v>9.8097112860892395</v>
      </c>
      <c r="H428">
        <v>420</v>
      </c>
    </row>
    <row r="429" spans="6:8" x14ac:dyDescent="0.25">
      <c r="F429" s="1">
        <f>'NOAA WLs'!Q421</f>
        <v>12359</v>
      </c>
      <c r="G429" s="8" cm="1">
        <f t="array" aca="1" ref="G429" ca="1">INDIRECT("'NOAA WLs'!"&amp;$G$15&amp;H429)</f>
        <v>9.5111548556430439</v>
      </c>
      <c r="H429">
        <v>421</v>
      </c>
    </row>
    <row r="430" spans="6:8" x14ac:dyDescent="0.25">
      <c r="F430" s="1">
        <f>'NOAA WLs'!Q422</f>
        <v>12389</v>
      </c>
      <c r="G430" s="8" cm="1">
        <f t="array" aca="1" ref="G430" ca="1">INDIRECT("'NOAA WLs'!"&amp;$G$15&amp;H430)</f>
        <v>11.610892388451443</v>
      </c>
      <c r="H430">
        <v>422</v>
      </c>
    </row>
    <row r="431" spans="6:8" x14ac:dyDescent="0.25">
      <c r="F431" s="1">
        <f>'NOAA WLs'!Q423</f>
        <v>12420</v>
      </c>
      <c r="G431" s="8" cm="1">
        <f t="array" aca="1" ref="G431" ca="1">INDIRECT("'NOAA WLs'!"&amp;$G$15&amp;H431)</f>
        <v>10.485564304461942</v>
      </c>
      <c r="H431">
        <v>423</v>
      </c>
    </row>
    <row r="432" spans="6:8" x14ac:dyDescent="0.25">
      <c r="F432" s="1">
        <f>'NOAA WLs'!Q424</f>
        <v>12451</v>
      </c>
      <c r="G432" s="8" cm="1">
        <f t="array" aca="1" ref="G432" ca="1">INDIRECT("'NOAA WLs'!"&amp;$G$15&amp;H432)</f>
        <v>9.4881889763779519</v>
      </c>
      <c r="H432">
        <v>424</v>
      </c>
    </row>
    <row r="433" spans="6:8" x14ac:dyDescent="0.25">
      <c r="F433" s="1">
        <f>'NOAA WLs'!Q425</f>
        <v>12479</v>
      </c>
      <c r="G433" s="8" cm="1">
        <f t="array" aca="1" ref="G433" ca="1">INDIRECT("'NOAA WLs'!"&amp;$G$15&amp;H433)</f>
        <v>9.2880577427821525</v>
      </c>
      <c r="H433">
        <v>425</v>
      </c>
    </row>
    <row r="434" spans="6:8" x14ac:dyDescent="0.25">
      <c r="F434" s="1">
        <f>'NOAA WLs'!Q426</f>
        <v>12510</v>
      </c>
      <c r="G434" s="8" cm="1">
        <f t="array" aca="1" ref="G434" ca="1">INDIRECT("'NOAA WLs'!"&amp;$G$15&amp;H434)</f>
        <v>9.0879265091863513</v>
      </c>
      <c r="H434">
        <v>426</v>
      </c>
    </row>
    <row r="435" spans="6:8" x14ac:dyDescent="0.25">
      <c r="F435" s="1">
        <f>'NOAA WLs'!Q427</f>
        <v>12540</v>
      </c>
      <c r="G435" s="8" cm="1">
        <f t="array" aca="1" ref="G435" ca="1">INDIRECT("'NOAA WLs'!"&amp;$G$15&amp;H435)</f>
        <v>9.4881889763779519</v>
      </c>
      <c r="H435">
        <v>427</v>
      </c>
    </row>
    <row r="436" spans="6:8" x14ac:dyDescent="0.25">
      <c r="F436" s="1">
        <f>'NOAA WLs'!Q428</f>
        <v>12571</v>
      </c>
      <c r="G436" s="8" cm="1">
        <f t="array" aca="1" ref="G436" ca="1">INDIRECT("'NOAA WLs'!"&amp;$G$15&amp;H436)</f>
        <v>9.4881889763779519</v>
      </c>
      <c r="H436">
        <v>428</v>
      </c>
    </row>
    <row r="437" spans="6:8" x14ac:dyDescent="0.25">
      <c r="F437" s="1">
        <f>'NOAA WLs'!Q429</f>
        <v>12601</v>
      </c>
      <c r="G437" s="8" cm="1">
        <f t="array" aca="1" ref="G437" ca="1">INDIRECT("'NOAA WLs'!"&amp;$G$15&amp;H437)</f>
        <v>9.3864829396325469</v>
      </c>
      <c r="H437">
        <v>429</v>
      </c>
    </row>
    <row r="438" spans="6:8" x14ac:dyDescent="0.25">
      <c r="F438" s="1">
        <f>'NOAA WLs'!Q430</f>
        <v>12632</v>
      </c>
      <c r="G438" s="8" cm="1">
        <f t="array" aca="1" ref="G438" ca="1">INDIRECT("'NOAA WLs'!"&amp;$G$15&amp;H438)</f>
        <v>9.3864829396325469</v>
      </c>
      <c r="H438">
        <v>430</v>
      </c>
    </row>
    <row r="439" spans="6:8" x14ac:dyDescent="0.25">
      <c r="F439" s="1">
        <f>'NOAA WLs'!Q431</f>
        <v>12663</v>
      </c>
      <c r="G439" s="8" cm="1">
        <f t="array" aca="1" ref="G439" ca="1">INDIRECT("'NOAA WLs'!"&amp;$G$15&amp;H439)</f>
        <v>9.3864829396325469</v>
      </c>
      <c r="H439">
        <v>431</v>
      </c>
    </row>
    <row r="440" spans="6:8" x14ac:dyDescent="0.25">
      <c r="F440" s="1">
        <f>'NOAA WLs'!Q432</f>
        <v>12693</v>
      </c>
      <c r="G440" s="8" cm="1">
        <f t="array" aca="1" ref="G440" ca="1">INDIRECT("'NOAA WLs'!"&amp;$G$15&amp;H440)</f>
        <v>9.4881889763779519</v>
      </c>
      <c r="H440">
        <v>432</v>
      </c>
    </row>
    <row r="441" spans="6:8" x14ac:dyDescent="0.25">
      <c r="F441" s="1">
        <f>'NOAA WLs'!Q433</f>
        <v>12724</v>
      </c>
      <c r="G441" s="8" cm="1">
        <f t="array" aca="1" ref="G441" ca="1">INDIRECT("'NOAA WLs'!"&amp;$G$15&amp;H441)</f>
        <v>10.08530183727034</v>
      </c>
      <c r="H441">
        <v>433</v>
      </c>
    </row>
    <row r="442" spans="6:8" x14ac:dyDescent="0.25">
      <c r="F442" s="1">
        <f>'NOAA WLs'!Q434</f>
        <v>12754</v>
      </c>
      <c r="G442" s="8" cm="1">
        <f t="array" aca="1" ref="G442" ca="1">INDIRECT("'NOAA WLs'!"&amp;$G$15&amp;H442)</f>
        <v>10.285433070866141</v>
      </c>
      <c r="H442">
        <v>434</v>
      </c>
    </row>
    <row r="443" spans="6:8" x14ac:dyDescent="0.25">
      <c r="F443" s="1">
        <f>'NOAA WLs'!Q435</f>
        <v>12785</v>
      </c>
      <c r="G443" s="8" cm="1">
        <f t="array" aca="1" ref="G443" ca="1">INDIRECT("'NOAA WLs'!"&amp;$G$15&amp;H443)</f>
        <v>10.426509186351705</v>
      </c>
      <c r="H443">
        <v>435</v>
      </c>
    </row>
    <row r="444" spans="6:8" x14ac:dyDescent="0.25">
      <c r="F444" s="1">
        <f>'NOAA WLs'!Q436</f>
        <v>12816</v>
      </c>
      <c r="G444" s="8" cm="1">
        <f t="array" aca="1" ref="G444" ca="1">INDIRECT("'NOAA WLs'!"&amp;$G$15&amp;H444)</f>
        <v>10.226377952755906</v>
      </c>
      <c r="H444">
        <v>436</v>
      </c>
    </row>
    <row r="445" spans="6:8" x14ac:dyDescent="0.25">
      <c r="F445" s="1">
        <f>'NOAA WLs'!Q437</f>
        <v>12844</v>
      </c>
      <c r="G445" s="8" cm="1">
        <f t="array" aca="1" ref="G445" ca="1">INDIRECT("'NOAA WLs'!"&amp;$G$15&amp;H445)</f>
        <v>10.528215223097112</v>
      </c>
      <c r="H445">
        <v>437</v>
      </c>
    </row>
    <row r="446" spans="6:8" x14ac:dyDescent="0.25">
      <c r="F446" s="1">
        <f>'NOAA WLs'!Q438</f>
        <v>12875</v>
      </c>
      <c r="G446" s="8" cm="1">
        <f t="array" aca="1" ref="G446" ca="1">INDIRECT("'NOAA WLs'!"&amp;$G$15&amp;H446)</f>
        <v>9.5275590551181093</v>
      </c>
      <c r="H446">
        <v>438</v>
      </c>
    </row>
    <row r="447" spans="6:8" x14ac:dyDescent="0.25">
      <c r="F447" s="1">
        <f>'NOAA WLs'!Q439</f>
        <v>12905</v>
      </c>
      <c r="G447" s="8" cm="1">
        <f t="array" aca="1" ref="G447" ca="1">INDIRECT("'NOAA WLs'!"&amp;$G$15&amp;H447)</f>
        <v>9.2290026246719155</v>
      </c>
      <c r="H447">
        <v>439</v>
      </c>
    </row>
    <row r="448" spans="6:8" x14ac:dyDescent="0.25">
      <c r="F448" s="1">
        <f>'NOAA WLs'!Q440</f>
        <v>12936</v>
      </c>
      <c r="G448" s="8" cm="1">
        <f t="array" aca="1" ref="G448" ca="1">INDIRECT("'NOAA WLs'!"&amp;$G$15&amp;H448)</f>
        <v>9.2290026246719155</v>
      </c>
      <c r="H448">
        <v>440</v>
      </c>
    </row>
    <row r="449" spans="6:8" x14ac:dyDescent="0.25">
      <c r="F449" s="1">
        <f>'NOAA WLs'!Q441</f>
        <v>12966</v>
      </c>
      <c r="G449" s="8" cm="1">
        <f t="array" aca="1" ref="G449" ca="1">INDIRECT("'NOAA WLs'!"&amp;$G$15&amp;H449)</f>
        <v>9.8293963254593173</v>
      </c>
      <c r="H449">
        <v>441</v>
      </c>
    </row>
    <row r="450" spans="6:8" x14ac:dyDescent="0.25">
      <c r="F450" s="1">
        <f>'NOAA WLs'!Q442</f>
        <v>12997</v>
      </c>
      <c r="G450" s="8" cm="1">
        <f t="array" aca="1" ref="G450" ca="1">INDIRECT("'NOAA WLs'!"&amp;$G$15&amp;H450)</f>
        <v>9.7276902887139105</v>
      </c>
      <c r="H450">
        <v>442</v>
      </c>
    </row>
    <row r="451" spans="6:8" x14ac:dyDescent="0.25">
      <c r="F451" s="1">
        <f>'NOAA WLs'!Q443</f>
        <v>13028</v>
      </c>
      <c r="G451" s="8" cm="1">
        <f t="array" aca="1" ref="G451" ca="1">INDIRECT("'NOAA WLs'!"&amp;$G$15&amp;H451)</f>
        <v>10.328083989501312</v>
      </c>
      <c r="H451">
        <v>443</v>
      </c>
    </row>
    <row r="452" spans="6:8" x14ac:dyDescent="0.25">
      <c r="F452" s="1">
        <f>'NOAA WLs'!Q444</f>
        <v>13058</v>
      </c>
      <c r="G452" s="8" cm="1">
        <f t="array" aca="1" ref="G452" ca="1">INDIRECT("'NOAA WLs'!"&amp;$G$15&amp;H452)</f>
        <v>10.026246719160104</v>
      </c>
      <c r="H452">
        <v>444</v>
      </c>
    </row>
    <row r="453" spans="6:8" x14ac:dyDescent="0.25">
      <c r="F453" s="1">
        <f>'NOAA WLs'!Q445</f>
        <v>13089</v>
      </c>
      <c r="G453" s="8" cm="1">
        <f t="array" aca="1" ref="G453" ca="1">INDIRECT("'NOAA WLs'!"&amp;$G$15&amp;H453)</f>
        <v>9.4291338582677167</v>
      </c>
      <c r="H453">
        <v>445</v>
      </c>
    </row>
    <row r="454" spans="6:8" x14ac:dyDescent="0.25">
      <c r="F454" s="1">
        <f>'NOAA WLs'!Q446</f>
        <v>13119</v>
      </c>
      <c r="G454" s="8" cm="1">
        <f t="array" aca="1" ref="G454" ca="1">INDIRECT("'NOAA WLs'!"&amp;$G$15&amp;H454)</f>
        <v>10.826771653543306</v>
      </c>
      <c r="H454">
        <v>446</v>
      </c>
    </row>
    <row r="455" spans="6:8" x14ac:dyDescent="0.25">
      <c r="F455" s="1">
        <f>'NOAA WLs'!Q447</f>
        <v>13150</v>
      </c>
      <c r="G455" s="8" cm="1">
        <f t="array" aca="1" ref="G455" ca="1">INDIRECT("'NOAA WLs'!"&amp;$G$15&amp;H455)</f>
        <v>10.708661417322833</v>
      </c>
      <c r="H455">
        <v>447</v>
      </c>
    </row>
    <row r="456" spans="6:8" x14ac:dyDescent="0.25">
      <c r="F456" s="1">
        <f>'NOAA WLs'!Q448</f>
        <v>13181</v>
      </c>
      <c r="G456" s="8" cm="1">
        <f t="array" aca="1" ref="G456" ca="1">INDIRECT("'NOAA WLs'!"&amp;$G$15&amp;H456)</f>
        <v>10.20997375328084</v>
      </c>
      <c r="H456">
        <v>448</v>
      </c>
    </row>
    <row r="457" spans="6:8" x14ac:dyDescent="0.25">
      <c r="F457" s="1">
        <f>'NOAA WLs'!Q449</f>
        <v>13210</v>
      </c>
      <c r="G457" s="8" cm="1">
        <f t="array" aca="1" ref="G457" ca="1">INDIRECT("'NOAA WLs'!"&amp;$G$15&amp;H457)</f>
        <v>9.5078740157480315</v>
      </c>
      <c r="H457">
        <v>449</v>
      </c>
    </row>
    <row r="458" spans="6:8" x14ac:dyDescent="0.25">
      <c r="F458" s="1">
        <f>'NOAA WLs'!Q450</f>
        <v>13241</v>
      </c>
      <c r="G458" s="8" cm="1">
        <f t="array" aca="1" ref="G458" ca="1">INDIRECT("'NOAA WLs'!"&amp;$G$15&amp;H458)</f>
        <v>9.4094488188976371</v>
      </c>
      <c r="H458">
        <v>450</v>
      </c>
    </row>
    <row r="459" spans="6:8" x14ac:dyDescent="0.25">
      <c r="F459" s="1">
        <f>'NOAA WLs'!Q451</f>
        <v>13271</v>
      </c>
      <c r="G459" s="8" cm="1">
        <f t="array" aca="1" ref="G459" ca="1">INDIRECT("'NOAA WLs'!"&amp;$G$15&amp;H459)</f>
        <v>9.2093175853018359</v>
      </c>
      <c r="H459">
        <v>451</v>
      </c>
    </row>
    <row r="460" spans="6:8" x14ac:dyDescent="0.25">
      <c r="F460" s="1">
        <f>'NOAA WLs'!Q452</f>
        <v>13302</v>
      </c>
      <c r="G460" s="8" cm="1">
        <f t="array" aca="1" ref="G460" ca="1">INDIRECT("'NOAA WLs'!"&amp;$G$15&amp;H460)</f>
        <v>9.6095800524934365</v>
      </c>
      <c r="H460">
        <v>452</v>
      </c>
    </row>
    <row r="461" spans="6:8" x14ac:dyDescent="0.25">
      <c r="F461" s="1">
        <f>'NOAA WLs'!Q453</f>
        <v>13332</v>
      </c>
      <c r="G461" s="8" cm="1">
        <f t="array" aca="1" ref="G461" ca="1">INDIRECT("'NOAA WLs'!"&amp;$G$15&amp;H461)</f>
        <v>9.6095800524934365</v>
      </c>
      <c r="H461">
        <v>453</v>
      </c>
    </row>
    <row r="462" spans="6:8" x14ac:dyDescent="0.25">
      <c r="F462" s="1">
        <f>'NOAA WLs'!Q454</f>
        <v>13363</v>
      </c>
      <c r="G462" s="8" cm="1">
        <f t="array" aca="1" ref="G462" ca="1">INDIRECT("'NOAA WLs'!"&amp;$G$15&amp;H462)</f>
        <v>9.2093175853018359</v>
      </c>
      <c r="H462">
        <v>454</v>
      </c>
    </row>
    <row r="463" spans="6:8" x14ac:dyDescent="0.25">
      <c r="F463" s="1">
        <f>'NOAA WLs'!Q455</f>
        <v>13394</v>
      </c>
      <c r="G463" s="8" cm="1">
        <f t="array" aca="1" ref="G463" ca="1">INDIRECT("'NOAA WLs'!"&amp;$G$15&amp;H463)</f>
        <v>9.5078740157480315</v>
      </c>
      <c r="H463">
        <v>455</v>
      </c>
    </row>
    <row r="464" spans="6:8" x14ac:dyDescent="0.25">
      <c r="F464" s="1">
        <f>'NOAA WLs'!Q456</f>
        <v>13424</v>
      </c>
      <c r="G464" s="8" cm="1">
        <f t="array" aca="1" ref="G464" ca="1">INDIRECT("'NOAA WLs'!"&amp;$G$15&amp;H464)</f>
        <v>9.5078740157480315</v>
      </c>
      <c r="H464">
        <v>456</v>
      </c>
    </row>
    <row r="465" spans="6:8" x14ac:dyDescent="0.25">
      <c r="F465" s="1">
        <f>'NOAA WLs'!Q457</f>
        <v>13455</v>
      </c>
      <c r="G465" s="8" cm="1">
        <f t="array" aca="1" ref="G465" ca="1">INDIRECT("'NOAA WLs'!"&amp;$G$15&amp;H465)</f>
        <v>9.0091863517060364</v>
      </c>
      <c r="H465">
        <v>457</v>
      </c>
    </row>
    <row r="466" spans="6:8" x14ac:dyDescent="0.25">
      <c r="F466" s="1">
        <f>'NOAA WLs'!Q458</f>
        <v>13485</v>
      </c>
      <c r="G466" s="8" cm="1">
        <f t="array" aca="1" ref="G466" ca="1">INDIRECT("'NOAA WLs'!"&amp;$G$15&amp;H466)</f>
        <v>10.009842519685039</v>
      </c>
      <c r="H466">
        <v>458</v>
      </c>
    </row>
    <row r="467" spans="6:8" x14ac:dyDescent="0.25">
      <c r="F467" s="1">
        <f>'NOAA WLs'!Q459</f>
        <v>13516</v>
      </c>
      <c r="G467" s="8" cm="1">
        <f t="array" aca="1" ref="G467" ca="1">INDIRECT("'NOAA WLs'!"&amp;$G$15&amp;H467)</f>
        <v>9.7965879265091864</v>
      </c>
      <c r="H467">
        <v>459</v>
      </c>
    </row>
    <row r="468" spans="6:8" x14ac:dyDescent="0.25">
      <c r="F468" s="1">
        <f>'NOAA WLs'!Q460</f>
        <v>13547</v>
      </c>
      <c r="G468" s="8" cm="1">
        <f t="array" aca="1" ref="G468" ca="1">INDIRECT("'NOAA WLs'!"&amp;$G$15&amp;H468)</f>
        <v>10.797244094488189</v>
      </c>
      <c r="H468">
        <v>460</v>
      </c>
    </row>
    <row r="469" spans="6:8" x14ac:dyDescent="0.25">
      <c r="F469" s="1">
        <f>'NOAA WLs'!Q461</f>
        <v>13575</v>
      </c>
      <c r="G469" s="8" cm="1">
        <f t="array" aca="1" ref="G469" ca="1">INDIRECT("'NOAA WLs'!"&amp;$G$15&amp;H469)</f>
        <v>9.4947506561679784</v>
      </c>
      <c r="H469">
        <v>461</v>
      </c>
    </row>
    <row r="470" spans="6:8" x14ac:dyDescent="0.25">
      <c r="F470" s="1">
        <f>'NOAA WLs'!Q462</f>
        <v>13606</v>
      </c>
      <c r="G470" s="8" cm="1">
        <f t="array" aca="1" ref="G470" ca="1">INDIRECT("'NOAA WLs'!"&amp;$G$15&amp;H470)</f>
        <v>10.69553805774278</v>
      </c>
      <c r="H470">
        <v>462</v>
      </c>
    </row>
    <row r="471" spans="6:8" x14ac:dyDescent="0.25">
      <c r="F471" s="1">
        <f>'NOAA WLs'!Q463</f>
        <v>13636</v>
      </c>
      <c r="G471" s="8" cm="1">
        <f t="array" aca="1" ref="G471" ca="1">INDIRECT("'NOAA WLs'!"&amp;$G$15&amp;H471)</f>
        <v>9.396325459317584</v>
      </c>
      <c r="H471">
        <v>463</v>
      </c>
    </row>
    <row r="472" spans="6:8" x14ac:dyDescent="0.25">
      <c r="F472" s="1">
        <f>'NOAA WLs'!Q464</f>
        <v>13667</v>
      </c>
      <c r="G472" s="8" cm="1">
        <f t="array" aca="1" ref="G472" ca="1">INDIRECT("'NOAA WLs'!"&amp;$G$15&amp;H472)</f>
        <v>9.5964566929133852</v>
      </c>
      <c r="H472">
        <v>464</v>
      </c>
    </row>
    <row r="473" spans="6:8" x14ac:dyDescent="0.25">
      <c r="F473" s="1">
        <f>'NOAA WLs'!Q465</f>
        <v>13697</v>
      </c>
      <c r="G473" s="8" cm="1">
        <f t="array" aca="1" ref="G473" ca="1">INDIRECT("'NOAA WLs'!"&amp;$G$15&amp;H473)</f>
        <v>9.1961942257217846</v>
      </c>
      <c r="H473">
        <v>465</v>
      </c>
    </row>
    <row r="474" spans="6:8" x14ac:dyDescent="0.25">
      <c r="F474" s="1">
        <f>'NOAA WLs'!Q466</f>
        <v>13728</v>
      </c>
      <c r="G474" s="8" cm="1">
        <f t="array" aca="1" ref="G474" ca="1">INDIRECT("'NOAA WLs'!"&amp;$G$15&amp;H474)</f>
        <v>8.8976377952755907</v>
      </c>
      <c r="H474">
        <v>466</v>
      </c>
    </row>
    <row r="475" spans="6:8" x14ac:dyDescent="0.25">
      <c r="F475" s="1">
        <f>'NOAA WLs'!Q467</f>
        <v>13759</v>
      </c>
      <c r="G475" s="8" cm="1">
        <f t="array" aca="1" ref="G475" ca="1">INDIRECT("'NOAA WLs'!"&amp;$G$15&amp;H475)</f>
        <v>8.7959317585301839</v>
      </c>
      <c r="H475">
        <v>467</v>
      </c>
    </row>
    <row r="476" spans="6:8" x14ac:dyDescent="0.25">
      <c r="F476" s="1">
        <f>'NOAA WLs'!Q468</f>
        <v>13789</v>
      </c>
      <c r="G476" s="8" cm="1">
        <f t="array" aca="1" ref="G476" ca="1">INDIRECT("'NOAA WLs'!"&amp;$G$15&amp;H476)</f>
        <v>9.0977690288713902</v>
      </c>
      <c r="H476">
        <v>468</v>
      </c>
    </row>
    <row r="477" spans="6:8" x14ac:dyDescent="0.25">
      <c r="F477" s="1">
        <f>'NOAA WLs'!Q469</f>
        <v>13820</v>
      </c>
      <c r="G477" s="8" cm="1">
        <f t="array" aca="1" ref="G477" ca="1">INDIRECT("'NOAA WLs'!"&amp;$G$15&amp;H477)</f>
        <v>10.797244094488189</v>
      </c>
      <c r="H477">
        <v>469</v>
      </c>
    </row>
    <row r="478" spans="6:8" x14ac:dyDescent="0.25">
      <c r="F478" s="1">
        <f>'NOAA WLs'!Q470</f>
        <v>13850</v>
      </c>
      <c r="G478" s="8" cm="1">
        <f t="array" aca="1" ref="G478" ca="1">INDIRECT("'NOAA WLs'!"&amp;$G$15&amp;H478)</f>
        <v>10.597112860892388</v>
      </c>
      <c r="H478">
        <v>470</v>
      </c>
    </row>
    <row r="479" spans="6:8" x14ac:dyDescent="0.25">
      <c r="F479" s="1">
        <f>'NOAA WLs'!Q471</f>
        <v>13881</v>
      </c>
      <c r="G479" s="8" cm="1">
        <f t="array" aca="1" ref="G479" ca="1">INDIRECT("'NOAA WLs'!"&amp;$G$15&amp;H479)</f>
        <v>10.396981627296588</v>
      </c>
      <c r="H479">
        <v>471</v>
      </c>
    </row>
    <row r="480" spans="6:8" x14ac:dyDescent="0.25">
      <c r="F480" s="1">
        <f>'NOAA WLs'!Q472</f>
        <v>13912</v>
      </c>
      <c r="G480" s="8" cm="1">
        <f t="array" aca="1" ref="G480" ca="1">INDIRECT("'NOAA WLs'!"&amp;$G$15&amp;H480)</f>
        <v>10.29527559055118</v>
      </c>
      <c r="H480">
        <v>472</v>
      </c>
    </row>
    <row r="481" spans="6:8" x14ac:dyDescent="0.25">
      <c r="F481" s="1">
        <f>'NOAA WLs'!Q473</f>
        <v>13940</v>
      </c>
      <c r="G481" s="8" cm="1">
        <f t="array" aca="1" ref="G481" ca="1">INDIRECT("'NOAA WLs'!"&amp;$G$15&amp;H481)</f>
        <v>10.69553805774278</v>
      </c>
      <c r="H481">
        <v>473</v>
      </c>
    </row>
    <row r="482" spans="6:8" x14ac:dyDescent="0.25">
      <c r="F482" s="1">
        <f>'NOAA WLs'!Q474</f>
        <v>13971</v>
      </c>
      <c r="G482" s="8" cm="1">
        <f t="array" aca="1" ref="G482" ca="1">INDIRECT("'NOAA WLs'!"&amp;$G$15&amp;H482)</f>
        <v>8.6975065616797895</v>
      </c>
      <c r="H482">
        <v>474</v>
      </c>
    </row>
    <row r="483" spans="6:8" x14ac:dyDescent="0.25">
      <c r="F483" s="1">
        <f>'NOAA WLs'!Q475</f>
        <v>14001</v>
      </c>
      <c r="G483" s="8" cm="1">
        <f t="array" aca="1" ref="G483" ca="1">INDIRECT("'NOAA WLs'!"&amp;$G$15&amp;H483)</f>
        <v>8.9960629921259834</v>
      </c>
      <c r="H483">
        <v>475</v>
      </c>
    </row>
    <row r="484" spans="6:8" x14ac:dyDescent="0.25">
      <c r="F484" s="1">
        <f>'NOAA WLs'!Q476</f>
        <v>14032</v>
      </c>
      <c r="G484" s="8" cm="1">
        <f t="array" aca="1" ref="G484" ca="1">INDIRECT("'NOAA WLs'!"&amp;$G$15&amp;H484)</f>
        <v>9.2979002624671914</v>
      </c>
      <c r="H484">
        <v>476</v>
      </c>
    </row>
    <row r="485" spans="6:8" x14ac:dyDescent="0.25">
      <c r="F485" s="1">
        <f>'NOAA WLs'!Q477</f>
        <v>14062</v>
      </c>
      <c r="G485" s="8" cm="1">
        <f t="array" aca="1" ref="G485" ca="1">INDIRECT("'NOAA WLs'!"&amp;$G$15&amp;H485)</f>
        <v>9.5964566929133852</v>
      </c>
      <c r="H485">
        <v>477</v>
      </c>
    </row>
    <row r="486" spans="6:8" x14ac:dyDescent="0.25">
      <c r="F486" s="1">
        <f>'NOAA WLs'!Q478</f>
        <v>14093</v>
      </c>
      <c r="G486" s="8" cm="1">
        <f t="array" aca="1" ref="G486" ca="1">INDIRECT("'NOAA WLs'!"&amp;$G$15&amp;H486)</f>
        <v>9.0977690288713902</v>
      </c>
      <c r="H486">
        <v>478</v>
      </c>
    </row>
    <row r="487" spans="6:8" x14ac:dyDescent="0.25">
      <c r="F487" s="1">
        <f>'NOAA WLs'!Q479</f>
        <v>14124</v>
      </c>
      <c r="G487" s="8" cm="1">
        <f t="array" aca="1" ref="G487" ca="1">INDIRECT("'NOAA WLs'!"&amp;$G$15&amp;H487)</f>
        <v>9.1961942257217846</v>
      </c>
      <c r="H487">
        <v>479</v>
      </c>
    </row>
    <row r="488" spans="6:8" x14ac:dyDescent="0.25">
      <c r="F488" s="1">
        <f>'NOAA WLs'!Q480</f>
        <v>14154</v>
      </c>
      <c r="G488" s="8" cm="1">
        <f t="array" aca="1" ref="G488" ca="1">INDIRECT("'NOAA WLs'!"&amp;$G$15&amp;H488)</f>
        <v>8.8976377952755907</v>
      </c>
      <c r="H488">
        <v>480</v>
      </c>
    </row>
    <row r="489" spans="6:8" x14ac:dyDescent="0.25">
      <c r="F489" s="1">
        <f>'NOAA WLs'!Q481</f>
        <v>14185</v>
      </c>
      <c r="G489" s="8" cm="1">
        <f t="array" aca="1" ref="G489" ca="1">INDIRECT("'NOAA WLs'!"&amp;$G$15&amp;H489)</f>
        <v>9.396325459317584</v>
      </c>
      <c r="H489">
        <v>481</v>
      </c>
    </row>
    <row r="490" spans="6:8" x14ac:dyDescent="0.25">
      <c r="F490" s="1">
        <f>'NOAA WLs'!Q482</f>
        <v>14215</v>
      </c>
      <c r="G490" s="8" cm="1">
        <f t="array" aca="1" ref="G490" ca="1">INDIRECT("'NOAA WLs'!"&amp;$G$15&amp;H490)</f>
        <v>9.396325459317584</v>
      </c>
      <c r="H490">
        <v>482</v>
      </c>
    </row>
    <row r="491" spans="6:8" x14ac:dyDescent="0.25">
      <c r="F491" s="1">
        <f>'NOAA WLs'!Q483</f>
        <v>14246</v>
      </c>
      <c r="G491" s="8" cm="1">
        <f t="array" aca="1" ref="G491" ca="1">INDIRECT("'NOAA WLs'!"&amp;$G$15&amp;H491)</f>
        <v>10.216535433070865</v>
      </c>
      <c r="H491">
        <v>483</v>
      </c>
    </row>
    <row r="492" spans="6:8" x14ac:dyDescent="0.25">
      <c r="F492" s="1">
        <f>'NOAA WLs'!Q484</f>
        <v>14277</v>
      </c>
      <c r="G492" s="8" cm="1">
        <f t="array" aca="1" ref="G492" ca="1">INDIRECT("'NOAA WLs'!"&amp;$G$15&amp;H492)</f>
        <v>10.216535433070865</v>
      </c>
      <c r="H492">
        <v>484</v>
      </c>
    </row>
    <row r="493" spans="6:8" x14ac:dyDescent="0.25">
      <c r="F493" s="1">
        <f>'NOAA WLs'!Q485</f>
        <v>14305</v>
      </c>
      <c r="G493" s="8" cm="1">
        <f t="array" aca="1" ref="G493" ca="1">INDIRECT("'NOAA WLs'!"&amp;$G$15&amp;H493)</f>
        <v>9.2191601049868765</v>
      </c>
      <c r="H493">
        <v>485</v>
      </c>
    </row>
    <row r="494" spans="6:8" x14ac:dyDescent="0.25">
      <c r="F494" s="1">
        <f>'NOAA WLs'!Q486</f>
        <v>14336</v>
      </c>
      <c r="G494" s="8" cm="1">
        <f t="array" aca="1" ref="G494" ca="1">INDIRECT("'NOAA WLs'!"&amp;$G$15&amp;H494)</f>
        <v>9.1174540682414698</v>
      </c>
      <c r="H494">
        <v>486</v>
      </c>
    </row>
    <row r="495" spans="6:8" x14ac:dyDescent="0.25">
      <c r="F495" s="1">
        <f>'NOAA WLs'!Q487</f>
        <v>14366</v>
      </c>
      <c r="G495" s="8" cm="1">
        <f t="array" aca="1" ref="G495" ca="1">INDIRECT("'NOAA WLs'!"&amp;$G$15&amp;H495)</f>
        <v>9.1174540682414698</v>
      </c>
      <c r="H495">
        <v>487</v>
      </c>
    </row>
    <row r="496" spans="6:8" x14ac:dyDescent="0.25">
      <c r="F496" s="1">
        <f>'NOAA WLs'!Q488</f>
        <v>14397</v>
      </c>
      <c r="G496" s="8" cm="1">
        <f t="array" aca="1" ref="G496" ca="1">INDIRECT("'NOAA WLs'!"&amp;$G$15&amp;H496)</f>
        <v>9.3175853018372692</v>
      </c>
      <c r="H496">
        <v>488</v>
      </c>
    </row>
    <row r="497" spans="6:8" x14ac:dyDescent="0.25">
      <c r="F497" s="1">
        <f>'NOAA WLs'!Q489</f>
        <v>14427</v>
      </c>
      <c r="G497" s="8" cm="1">
        <f t="array" aca="1" ref="G497" ca="1">INDIRECT("'NOAA WLs'!"&amp;$G$15&amp;H497)</f>
        <v>9.3175853018372692</v>
      </c>
      <c r="H497">
        <v>489</v>
      </c>
    </row>
    <row r="498" spans="6:8" x14ac:dyDescent="0.25">
      <c r="F498" s="1">
        <f>'NOAA WLs'!Q490</f>
        <v>14458</v>
      </c>
      <c r="G498" s="8" cm="1">
        <f t="array" aca="1" ref="G498" ca="1">INDIRECT("'NOAA WLs'!"&amp;$G$15&amp;H498)</f>
        <v>9.2191601049868765</v>
      </c>
      <c r="H498">
        <v>490</v>
      </c>
    </row>
    <row r="499" spans="6:8" x14ac:dyDescent="0.25">
      <c r="F499" s="1">
        <f>'NOAA WLs'!Q491</f>
        <v>14489</v>
      </c>
      <c r="G499" s="8" cm="1">
        <f t="array" aca="1" ref="G499" ca="1">INDIRECT("'NOAA WLs'!"&amp;$G$15&amp;H499)</f>
        <v>9.2191601049868765</v>
      </c>
      <c r="H499">
        <v>491</v>
      </c>
    </row>
    <row r="500" spans="6:8" x14ac:dyDescent="0.25">
      <c r="F500" s="1">
        <f>'NOAA WLs'!Q492</f>
        <v>14519</v>
      </c>
      <c r="G500" s="8" cm="1">
        <f t="array" aca="1" ref="G500" ca="1">INDIRECT("'NOAA WLs'!"&amp;$G$15&amp;H500)</f>
        <v>9.0190288713910753</v>
      </c>
      <c r="H500">
        <v>492</v>
      </c>
    </row>
    <row r="501" spans="6:8" x14ac:dyDescent="0.25">
      <c r="F501" s="1">
        <f>'NOAA WLs'!Q493</f>
        <v>14550</v>
      </c>
      <c r="G501" s="8" cm="1">
        <f t="array" aca="1" ref="G501" ca="1">INDIRECT("'NOAA WLs'!"&amp;$G$15&amp;H501)</f>
        <v>9.8162729658792642</v>
      </c>
      <c r="H501">
        <v>493</v>
      </c>
    </row>
    <row r="502" spans="6:8" x14ac:dyDescent="0.25">
      <c r="F502" s="1">
        <f>'NOAA WLs'!Q494</f>
        <v>14580</v>
      </c>
      <c r="G502" s="8" cm="1">
        <f t="array" aca="1" ref="G502" ca="1">INDIRECT("'NOAA WLs'!"&amp;$G$15&amp;H502)</f>
        <v>11.017060367454068</v>
      </c>
      <c r="H502">
        <v>494</v>
      </c>
    </row>
    <row r="503" spans="6:8" x14ac:dyDescent="0.25">
      <c r="F503" s="1">
        <f>'NOAA WLs'!Q495</f>
        <v>14611</v>
      </c>
      <c r="G503" s="8" cm="1">
        <f t="array" aca="1" ref="G503" ca="1">INDIRECT("'NOAA WLs'!"&amp;$G$15&amp;H503)</f>
        <v>10.616797900262467</v>
      </c>
      <c r="H503">
        <v>495</v>
      </c>
    </row>
    <row r="504" spans="6:8" x14ac:dyDescent="0.25">
      <c r="F504" s="1">
        <f>'NOAA WLs'!Q496</f>
        <v>14642</v>
      </c>
      <c r="G504" s="8" cm="1">
        <f t="array" aca="1" ref="G504" ca="1">INDIRECT("'NOAA WLs'!"&amp;$G$15&amp;H504)</f>
        <v>10.718503937007872</v>
      </c>
      <c r="H504">
        <v>496</v>
      </c>
    </row>
    <row r="505" spans="6:8" x14ac:dyDescent="0.25">
      <c r="F505" s="1">
        <f>'NOAA WLs'!Q497</f>
        <v>14671</v>
      </c>
      <c r="G505" s="8" cm="1">
        <f t="array" aca="1" ref="G505" ca="1">INDIRECT("'NOAA WLs'!"&amp;$G$15&amp;H505)</f>
        <v>10.216535433070865</v>
      </c>
      <c r="H505">
        <v>497</v>
      </c>
    </row>
    <row r="506" spans="6:8" x14ac:dyDescent="0.25">
      <c r="F506" s="1">
        <f>'NOAA WLs'!Q498</f>
        <v>14702</v>
      </c>
      <c r="G506" s="8" cm="1">
        <f t="array" aca="1" ref="G506" ca="1">INDIRECT("'NOAA WLs'!"&amp;$G$15&amp;H506)</f>
        <v>9.3175853018372692</v>
      </c>
      <c r="H506">
        <v>498</v>
      </c>
    </row>
    <row r="507" spans="6:8" x14ac:dyDescent="0.25">
      <c r="F507" s="1">
        <f>'NOAA WLs'!Q499</f>
        <v>14732</v>
      </c>
      <c r="G507" s="8" cm="1">
        <f t="array" aca="1" ref="G507" ca="1">INDIRECT("'NOAA WLs'!"&amp;$G$15&amp;H507)</f>
        <v>9.2191601049868765</v>
      </c>
      <c r="H507">
        <v>499</v>
      </c>
    </row>
    <row r="508" spans="6:8" x14ac:dyDescent="0.25">
      <c r="F508" s="1">
        <f>'NOAA WLs'!Q500</f>
        <v>14763</v>
      </c>
      <c r="G508" s="8" cm="1">
        <f t="array" aca="1" ref="G508" ca="1">INDIRECT("'NOAA WLs'!"&amp;$G$15&amp;H508)</f>
        <v>9.1174540682414698</v>
      </c>
      <c r="H508">
        <v>500</v>
      </c>
    </row>
    <row r="509" spans="6:8" x14ac:dyDescent="0.25">
      <c r="F509" s="1">
        <f>'NOAA WLs'!Q501</f>
        <v>14793</v>
      </c>
      <c r="G509" s="8" cm="1">
        <f t="array" aca="1" ref="G509" ca="1">INDIRECT("'NOAA WLs'!"&amp;$G$15&amp;H509)</f>
        <v>9.419291338582676</v>
      </c>
      <c r="H509">
        <v>501</v>
      </c>
    </row>
    <row r="510" spans="6:8" x14ac:dyDescent="0.25">
      <c r="F510" s="1">
        <f>'NOAA WLs'!Q502</f>
        <v>14824</v>
      </c>
      <c r="G510" s="8" cm="1">
        <f t="array" aca="1" ref="G510" ca="1">INDIRECT("'NOAA WLs'!"&amp;$G$15&amp;H510)</f>
        <v>9.5177165354330704</v>
      </c>
      <c r="H510">
        <v>502</v>
      </c>
    </row>
    <row r="511" spans="6:8" x14ac:dyDescent="0.25">
      <c r="F511" s="1">
        <f>'NOAA WLs'!Q503</f>
        <v>14855</v>
      </c>
      <c r="G511" s="8" cm="1">
        <f t="array" aca="1" ref="G511" ca="1">INDIRECT("'NOAA WLs'!"&amp;$G$15&amp;H511)</f>
        <v>9.5177165354330704</v>
      </c>
      <c r="H511">
        <v>503</v>
      </c>
    </row>
    <row r="512" spans="6:8" x14ac:dyDescent="0.25">
      <c r="F512" s="1">
        <f>'NOAA WLs'!Q504</f>
        <v>14885</v>
      </c>
      <c r="G512" s="8" cm="1">
        <f t="array" aca="1" ref="G512" ca="1">INDIRECT("'NOAA WLs'!"&amp;$G$15&amp;H512)</f>
        <v>10.118110236220472</v>
      </c>
      <c r="H512">
        <v>504</v>
      </c>
    </row>
    <row r="513" spans="6:8" x14ac:dyDescent="0.25">
      <c r="F513" s="1">
        <f>'NOAA WLs'!Q505</f>
        <v>14916</v>
      </c>
      <c r="G513" s="8" cm="1">
        <f t="array" aca="1" ref="G513" ca="1">INDIRECT("'NOAA WLs'!"&amp;$G$15&amp;H513)</f>
        <v>10.216535433070865</v>
      </c>
      <c r="H513">
        <v>505</v>
      </c>
    </row>
    <row r="514" spans="6:8" x14ac:dyDescent="0.25">
      <c r="F514" s="1">
        <f>'NOAA WLs'!Q506</f>
        <v>14946</v>
      </c>
      <c r="G514" s="8" cm="1">
        <f t="array" aca="1" ref="G514" ca="1">INDIRECT("'NOAA WLs'!"&amp;$G$15&amp;H514)</f>
        <v>11.417322834645669</v>
      </c>
      <c r="H514">
        <v>506</v>
      </c>
    </row>
    <row r="515" spans="6:8" x14ac:dyDescent="0.25">
      <c r="F515" s="1">
        <f>'NOAA WLs'!Q507</f>
        <v>14977</v>
      </c>
      <c r="G515" s="8" cm="1">
        <f t="array" aca="1" ref="G515" ca="1">INDIRECT("'NOAA WLs'!"&amp;$G$15&amp;H515)</f>
        <v>10.718503937007872</v>
      </c>
      <c r="H515">
        <v>507</v>
      </c>
    </row>
    <row r="516" spans="6:8" x14ac:dyDescent="0.25">
      <c r="F516" s="1">
        <f>'NOAA WLs'!Q508</f>
        <v>15008</v>
      </c>
      <c r="G516" s="8" cm="1">
        <f t="array" aca="1" ref="G516" ca="1">INDIRECT("'NOAA WLs'!"&amp;$G$15&amp;H516)</f>
        <v>9.917979002624671</v>
      </c>
      <c r="H516">
        <v>508</v>
      </c>
    </row>
    <row r="517" spans="6:8" x14ac:dyDescent="0.25">
      <c r="F517" s="1">
        <f>'NOAA WLs'!Q509</f>
        <v>15036</v>
      </c>
      <c r="G517" s="8" cm="1">
        <f t="array" aca="1" ref="G517" ca="1">INDIRECT("'NOAA WLs'!"&amp;$G$15&amp;H517)</f>
        <v>10.216535433070865</v>
      </c>
      <c r="H517">
        <v>509</v>
      </c>
    </row>
    <row r="518" spans="6:8" x14ac:dyDescent="0.25">
      <c r="F518" s="1">
        <f>'NOAA WLs'!Q510</f>
        <v>15067</v>
      </c>
      <c r="G518" s="8" cm="1">
        <f t="array" aca="1" ref="G518" ca="1">INDIRECT("'NOAA WLs'!"&amp;$G$15&amp;H518)</f>
        <v>9.7178477690288716</v>
      </c>
      <c r="H518">
        <v>510</v>
      </c>
    </row>
    <row r="519" spans="6:8" x14ac:dyDescent="0.25">
      <c r="F519" s="1">
        <f>'NOAA WLs'!Q511</f>
        <v>15097</v>
      </c>
      <c r="G519" s="8" cm="1">
        <f t="array" aca="1" ref="G519" ca="1">INDIRECT("'NOAA WLs'!"&amp;$G$15&amp;H519)</f>
        <v>9.917979002624671</v>
      </c>
      <c r="H519">
        <v>511</v>
      </c>
    </row>
    <row r="520" spans="6:8" x14ac:dyDescent="0.25">
      <c r="F520" s="1">
        <f>'NOAA WLs'!Q512</f>
        <v>15128</v>
      </c>
      <c r="G520" s="8" cm="1">
        <f t="array" aca="1" ref="G520" ca="1">INDIRECT("'NOAA WLs'!"&amp;$G$15&amp;H520)</f>
        <v>9.1174540682414698</v>
      </c>
      <c r="H520">
        <v>512</v>
      </c>
    </row>
    <row r="521" spans="6:8" x14ac:dyDescent="0.25">
      <c r="F521" s="1">
        <f>'NOAA WLs'!Q513</f>
        <v>15158</v>
      </c>
      <c r="G521" s="8" cm="1">
        <f t="array" aca="1" ref="G521" ca="1">INDIRECT("'NOAA WLs'!"&amp;$G$15&amp;H521)</f>
        <v>9.1174540682414698</v>
      </c>
      <c r="H521">
        <v>513</v>
      </c>
    </row>
    <row r="522" spans="6:8" x14ac:dyDescent="0.25">
      <c r="F522" s="1">
        <f>'NOAA WLs'!Q514</f>
        <v>15189</v>
      </c>
      <c r="G522" s="8" cm="1">
        <f t="array" aca="1" ref="G522" ca="1">INDIRECT("'NOAA WLs'!"&amp;$G$15&amp;H522)</f>
        <v>9.2191601049868765</v>
      </c>
      <c r="H522">
        <v>514</v>
      </c>
    </row>
    <row r="523" spans="6:8" x14ac:dyDescent="0.25">
      <c r="F523" s="1">
        <f>'NOAA WLs'!Q515</f>
        <v>15220</v>
      </c>
      <c r="G523" s="8" cm="1">
        <f t="array" aca="1" ref="G523" ca="1">INDIRECT("'NOAA WLs'!"&amp;$G$15&amp;H523)</f>
        <v>9.1174540682414698</v>
      </c>
      <c r="H523">
        <v>515</v>
      </c>
    </row>
    <row r="524" spans="6:8" x14ac:dyDescent="0.25">
      <c r="F524" s="1">
        <f>'NOAA WLs'!Q516</f>
        <v>15250</v>
      </c>
      <c r="G524" s="8" cm="1">
        <f t="array" aca="1" ref="G524" ca="1">INDIRECT("'NOAA WLs'!"&amp;$G$15&amp;H524)</f>
        <v>9.0190288713910753</v>
      </c>
      <c r="H524">
        <v>516</v>
      </c>
    </row>
    <row r="525" spans="6:8" x14ac:dyDescent="0.25">
      <c r="F525" s="1">
        <f>'NOAA WLs'!Q517</f>
        <v>15281</v>
      </c>
      <c r="G525" s="8" cm="1">
        <f t="array" aca="1" ref="G525" ca="1">INDIRECT("'NOAA WLs'!"&amp;$G$15&amp;H525)</f>
        <v>10.318241469816272</v>
      </c>
      <c r="H525">
        <v>517</v>
      </c>
    </row>
    <row r="526" spans="6:8" x14ac:dyDescent="0.25">
      <c r="F526" s="1">
        <f>'NOAA WLs'!Q518</f>
        <v>15311</v>
      </c>
      <c r="G526" s="8" cm="1">
        <f t="array" aca="1" ref="G526" ca="1">INDIRECT("'NOAA WLs'!"&amp;$G$15&amp;H526)</f>
        <v>10.918635170603674</v>
      </c>
      <c r="H526">
        <v>518</v>
      </c>
    </row>
    <row r="527" spans="6:8" x14ac:dyDescent="0.25">
      <c r="F527" s="1">
        <f>'NOAA WLs'!Q519</f>
        <v>15342</v>
      </c>
      <c r="G527" s="8" cm="1">
        <f t="array" aca="1" ref="G527" ca="1">INDIRECT("'NOAA WLs'!"&amp;$G$15&amp;H527)</f>
        <v>10.088582677165354</v>
      </c>
      <c r="H527">
        <v>519</v>
      </c>
    </row>
    <row r="528" spans="6:8" x14ac:dyDescent="0.25">
      <c r="F528" s="1">
        <f>'NOAA WLs'!Q520</f>
        <v>15373</v>
      </c>
      <c r="G528" s="8" cm="1">
        <f t="array" aca="1" ref="G528" ca="1">INDIRECT("'NOAA WLs'!"&amp;$G$15&amp;H528)</f>
        <v>10.387139107611548</v>
      </c>
      <c r="H528">
        <v>520</v>
      </c>
    </row>
    <row r="529" spans="6:8" x14ac:dyDescent="0.25">
      <c r="F529" s="1">
        <f>'NOAA WLs'!Q521</f>
        <v>15401</v>
      </c>
      <c r="G529" s="8" cm="1">
        <f t="array" aca="1" ref="G529" ca="1">INDIRECT("'NOAA WLs'!"&amp;$G$15&amp;H529)</f>
        <v>9.0879265091863513</v>
      </c>
      <c r="H529">
        <v>521</v>
      </c>
    </row>
    <row r="530" spans="6:8" x14ac:dyDescent="0.25">
      <c r="F530" s="1">
        <f>'NOAA WLs'!Q522</f>
        <v>15432</v>
      </c>
      <c r="G530" s="8" cm="1">
        <f t="array" aca="1" ref="G530" ca="1">INDIRECT("'NOAA WLs'!"&amp;$G$15&amp;H530)</f>
        <v>9.4881889763779519</v>
      </c>
      <c r="H530">
        <v>522</v>
      </c>
    </row>
    <row r="531" spans="6:8" x14ac:dyDescent="0.25">
      <c r="F531" s="1">
        <f>'NOAA WLs'!Q523</f>
        <v>15462</v>
      </c>
      <c r="G531" s="8" cm="1">
        <f t="array" aca="1" ref="G531" ca="1">INDIRECT("'NOAA WLs'!"&amp;$G$15&amp;H531)</f>
        <v>9.4881889763779519</v>
      </c>
      <c r="H531">
        <v>523</v>
      </c>
    </row>
    <row r="532" spans="6:8" x14ac:dyDescent="0.25">
      <c r="F532" s="1">
        <f>'NOAA WLs'!Q524</f>
        <v>15493</v>
      </c>
      <c r="G532" s="8" cm="1">
        <f t="array" aca="1" ref="G532" ca="1">INDIRECT("'NOAA WLs'!"&amp;$G$15&amp;H532)</f>
        <v>9.3897637795275593</v>
      </c>
      <c r="H532">
        <v>524</v>
      </c>
    </row>
    <row r="533" spans="6:8" x14ac:dyDescent="0.25">
      <c r="F533" s="1">
        <f>'NOAA WLs'!Q525</f>
        <v>15523</v>
      </c>
      <c r="G533" s="8" cm="1">
        <f t="array" aca="1" ref="G533" ca="1">INDIRECT("'NOAA WLs'!"&amp;$G$15&amp;H533)</f>
        <v>9.7867454068241475</v>
      </c>
      <c r="H533">
        <v>525</v>
      </c>
    </row>
    <row r="534" spans="6:8" x14ac:dyDescent="0.25">
      <c r="F534" s="1">
        <f>'NOAA WLs'!Q526</f>
        <v>15554</v>
      </c>
      <c r="G534" s="8" cm="1">
        <f t="array" aca="1" ref="G534" ca="1">INDIRECT("'NOAA WLs'!"&amp;$G$15&amp;H534)</f>
        <v>8.9895013123359586</v>
      </c>
      <c r="H534">
        <v>526</v>
      </c>
    </row>
    <row r="535" spans="6:8" x14ac:dyDescent="0.25">
      <c r="F535" s="1">
        <f>'NOAA WLs'!Q527</f>
        <v>15585</v>
      </c>
      <c r="G535" s="8" cm="1">
        <f t="array" aca="1" ref="G535" ca="1">INDIRECT("'NOAA WLs'!"&amp;$G$15&amp;H535)</f>
        <v>8.7893700787401556</v>
      </c>
      <c r="H535">
        <v>527</v>
      </c>
    </row>
    <row r="536" spans="6:8" x14ac:dyDescent="0.25">
      <c r="F536" s="1">
        <f>'NOAA WLs'!Q528</f>
        <v>15615</v>
      </c>
      <c r="G536" s="8" cm="1">
        <f t="array" aca="1" ref="G536" ca="1">INDIRECT("'NOAA WLs'!"&amp;$G$15&amp;H536)</f>
        <v>9.189632545931758</v>
      </c>
      <c r="H536">
        <v>528</v>
      </c>
    </row>
    <row r="537" spans="6:8" x14ac:dyDescent="0.25">
      <c r="F537" s="1">
        <f>'NOAA WLs'!Q529</f>
        <v>15646</v>
      </c>
      <c r="G537" s="8" cm="1">
        <f t="array" aca="1" ref="G537" ca="1">INDIRECT("'NOAA WLs'!"&amp;$G$15&amp;H537)</f>
        <v>10.387139107611548</v>
      </c>
      <c r="H537">
        <v>529</v>
      </c>
    </row>
    <row r="538" spans="6:8" x14ac:dyDescent="0.25">
      <c r="F538" s="1">
        <f>'NOAA WLs'!Q530</f>
        <v>15676</v>
      </c>
      <c r="G538" s="8" cm="1">
        <f t="array" aca="1" ref="G538" ca="1">INDIRECT("'NOAA WLs'!"&amp;$G$15&amp;H538)</f>
        <v>9.9868766404199469</v>
      </c>
      <c r="H538">
        <v>530</v>
      </c>
    </row>
    <row r="539" spans="6:8" x14ac:dyDescent="0.25">
      <c r="F539" s="1">
        <f>'NOAA WLs'!Q531</f>
        <v>15707</v>
      </c>
      <c r="G539" s="8" cm="1">
        <f t="array" aca="1" ref="G539" ca="1">INDIRECT("'NOAA WLs'!"&amp;$G$15&amp;H539)</f>
        <v>9.8162729658792642</v>
      </c>
      <c r="H539">
        <v>531</v>
      </c>
    </row>
    <row r="540" spans="6:8" x14ac:dyDescent="0.25">
      <c r="F540" s="1">
        <f>'NOAA WLs'!Q532</f>
        <v>15738</v>
      </c>
      <c r="G540" s="8" cm="1">
        <f t="array" aca="1" ref="G540" ca="1">INDIRECT("'NOAA WLs'!"&amp;$G$15&amp;H540)</f>
        <v>10.216535433070865</v>
      </c>
      <c r="H540">
        <v>532</v>
      </c>
    </row>
    <row r="541" spans="6:8" x14ac:dyDescent="0.25">
      <c r="F541" s="1">
        <f>'NOAA WLs'!Q533</f>
        <v>15766</v>
      </c>
      <c r="G541" s="8" cm="1">
        <f t="array" aca="1" ref="G541" ca="1">INDIRECT("'NOAA WLs'!"&amp;$G$15&amp;H541)</f>
        <v>9.2191601049868765</v>
      </c>
      <c r="H541">
        <v>533</v>
      </c>
    </row>
    <row r="542" spans="6:8" x14ac:dyDescent="0.25">
      <c r="F542" s="1">
        <f>'NOAA WLs'!Q534</f>
        <v>15797</v>
      </c>
      <c r="G542" s="8" cm="1">
        <f t="array" aca="1" ref="G542" ca="1">INDIRECT("'NOAA WLs'!"&amp;$G$15&amp;H542)</f>
        <v>9.917979002624671</v>
      </c>
      <c r="H542">
        <v>534</v>
      </c>
    </row>
    <row r="543" spans="6:8" x14ac:dyDescent="0.25">
      <c r="F543" s="1">
        <f>'NOAA WLs'!Q535</f>
        <v>15827</v>
      </c>
      <c r="G543" s="8" cm="1">
        <f t="array" aca="1" ref="G543" ca="1">INDIRECT("'NOAA WLs'!"&amp;$G$15&amp;H543)</f>
        <v>9.2191601049868765</v>
      </c>
      <c r="H543">
        <v>535</v>
      </c>
    </row>
    <row r="544" spans="6:8" x14ac:dyDescent="0.25">
      <c r="F544" s="1">
        <f>'NOAA WLs'!Q536</f>
        <v>15858</v>
      </c>
      <c r="G544" s="8" cm="1">
        <f t="array" aca="1" ref="G544" ca="1">INDIRECT("'NOAA WLs'!"&amp;$G$15&amp;H544)</f>
        <v>9.7178477690288716</v>
      </c>
      <c r="H544">
        <v>536</v>
      </c>
    </row>
    <row r="545" spans="6:8" x14ac:dyDescent="0.25">
      <c r="F545" s="1">
        <f>'NOAA WLs'!Q537</f>
        <v>15888</v>
      </c>
      <c r="G545" s="8" cm="1">
        <f t="array" aca="1" ref="G545" ca="1">INDIRECT("'NOAA WLs'!"&amp;$G$15&amp;H545)</f>
        <v>9.5177165354330704</v>
      </c>
      <c r="H545">
        <v>537</v>
      </c>
    </row>
    <row r="546" spans="6:8" x14ac:dyDescent="0.25">
      <c r="F546" s="1">
        <f>'NOAA WLs'!Q538</f>
        <v>15919</v>
      </c>
      <c r="G546" s="8" cm="1">
        <f t="array" aca="1" ref="G546" ca="1">INDIRECT("'NOAA WLs'!"&amp;$G$15&amp;H546)</f>
        <v>9.2191601049868765</v>
      </c>
      <c r="H546">
        <v>538</v>
      </c>
    </row>
    <row r="547" spans="6:8" x14ac:dyDescent="0.25">
      <c r="F547" s="1">
        <f>'NOAA WLs'!Q539</f>
        <v>15950</v>
      </c>
      <c r="G547" s="8" cm="1">
        <f t="array" aca="1" ref="G547" ca="1">INDIRECT("'NOAA WLs'!"&amp;$G$15&amp;H547)</f>
        <v>9.3175853018372692</v>
      </c>
      <c r="H547">
        <v>539</v>
      </c>
    </row>
    <row r="548" spans="6:8" x14ac:dyDescent="0.25">
      <c r="F548" s="1">
        <f>'NOAA WLs'!Q540</f>
        <v>15980</v>
      </c>
      <c r="G548" s="8" cm="1">
        <f t="array" aca="1" ref="G548" ca="1">INDIRECT("'NOAA WLs'!"&amp;$G$15&amp;H548)</f>
        <v>9.5177165354330704</v>
      </c>
      <c r="H548">
        <v>540</v>
      </c>
    </row>
    <row r="549" spans="6:8" x14ac:dyDescent="0.25">
      <c r="F549" s="1">
        <f>'NOAA WLs'!Q541</f>
        <v>16011</v>
      </c>
      <c r="G549" s="8" cm="1">
        <f t="array" aca="1" ref="G549" ca="1">INDIRECT("'NOAA WLs'!"&amp;$G$15&amp;H549)</f>
        <v>10.016404199475065</v>
      </c>
      <c r="H549">
        <v>541</v>
      </c>
    </row>
    <row r="550" spans="6:8" x14ac:dyDescent="0.25">
      <c r="F550" s="1">
        <f>'NOAA WLs'!Q542</f>
        <v>16041</v>
      </c>
      <c r="G550" s="8" cm="1">
        <f t="array" aca="1" ref="G550" ca="1">INDIRECT("'NOAA WLs'!"&amp;$G$15&amp;H550)</f>
        <v>10.118110236220472</v>
      </c>
      <c r="H550">
        <v>542</v>
      </c>
    </row>
    <row r="551" spans="6:8" x14ac:dyDescent="0.25">
      <c r="F551" s="1">
        <f>'NOAA WLs'!Q543</f>
        <v>16072</v>
      </c>
      <c r="G551" s="8" cm="1">
        <f t="array" aca="1" ref="G551" ca="1">INDIRECT("'NOAA WLs'!"&amp;$G$15&amp;H551)</f>
        <v>10.836614173228346</v>
      </c>
      <c r="H551">
        <v>543</v>
      </c>
    </row>
    <row r="552" spans="6:8" x14ac:dyDescent="0.25">
      <c r="F552" s="1">
        <f>'NOAA WLs'!Q544</f>
        <v>16103</v>
      </c>
      <c r="G552" s="8" cm="1">
        <f t="array" aca="1" ref="G552" ca="1">INDIRECT("'NOAA WLs'!"&amp;$G$15&amp;H552)</f>
        <v>9.7375328083989494</v>
      </c>
      <c r="H552">
        <v>544</v>
      </c>
    </row>
    <row r="553" spans="6:8" x14ac:dyDescent="0.25">
      <c r="F553" s="1">
        <f>'NOAA WLs'!Q545</f>
        <v>16132</v>
      </c>
      <c r="G553" s="8" cm="1">
        <f t="array" aca="1" ref="G553" ca="1">INDIRECT("'NOAA WLs'!"&amp;$G$15&amp;H553)</f>
        <v>9.53740157480315</v>
      </c>
      <c r="H553">
        <v>545</v>
      </c>
    </row>
    <row r="554" spans="6:8" x14ac:dyDescent="0.25">
      <c r="F554" s="1">
        <f>'NOAA WLs'!Q546</f>
        <v>16163</v>
      </c>
      <c r="G554" s="8" cm="1">
        <f t="array" aca="1" ref="G554" ca="1">INDIRECT("'NOAA WLs'!"&amp;$G$15&amp;H554)</f>
        <v>9.2388451443569544</v>
      </c>
      <c r="H554">
        <v>546</v>
      </c>
    </row>
    <row r="555" spans="6:8" x14ac:dyDescent="0.25">
      <c r="F555" s="1">
        <f>'NOAA WLs'!Q547</f>
        <v>16193</v>
      </c>
      <c r="G555" s="8" cm="1">
        <f t="array" aca="1" ref="G555" ca="1">INDIRECT("'NOAA WLs'!"&amp;$G$15&amp;H555)</f>
        <v>9.4389763779527556</v>
      </c>
      <c r="H555">
        <v>547</v>
      </c>
    </row>
    <row r="556" spans="6:8" x14ac:dyDescent="0.25">
      <c r="F556" s="1">
        <f>'NOAA WLs'!Q548</f>
        <v>16224</v>
      </c>
      <c r="G556" s="8" cm="1">
        <f t="array" aca="1" ref="G556" ca="1">INDIRECT("'NOAA WLs'!"&amp;$G$15&amp;H556)</f>
        <v>9.2388451443569544</v>
      </c>
      <c r="H556">
        <v>548</v>
      </c>
    </row>
    <row r="557" spans="6:8" x14ac:dyDescent="0.25">
      <c r="F557" s="1">
        <f>'NOAA WLs'!Q549</f>
        <v>16254</v>
      </c>
      <c r="G557" s="8" cm="1">
        <f t="array" aca="1" ref="G557" ca="1">INDIRECT("'NOAA WLs'!"&amp;$G$15&amp;H557)</f>
        <v>9.4389763779527556</v>
      </c>
      <c r="H557">
        <v>549</v>
      </c>
    </row>
    <row r="558" spans="6:8" x14ac:dyDescent="0.25">
      <c r="F558" s="1">
        <f>'NOAA WLs'!Q550</f>
        <v>16285</v>
      </c>
      <c r="G558" s="8" cm="1">
        <f t="array" aca="1" ref="G558" ca="1">INDIRECT("'NOAA WLs'!"&amp;$G$15&amp;H558)</f>
        <v>9.3372703412073488</v>
      </c>
      <c r="H558">
        <v>550</v>
      </c>
    </row>
    <row r="559" spans="6:8" x14ac:dyDescent="0.25">
      <c r="F559" s="1">
        <f>'NOAA WLs'!Q551</f>
        <v>16316</v>
      </c>
      <c r="G559" s="8" cm="1">
        <f t="array" aca="1" ref="G559" ca="1">INDIRECT("'NOAA WLs'!"&amp;$G$15&amp;H559)</f>
        <v>9.4389763779527556</v>
      </c>
      <c r="H559">
        <v>551</v>
      </c>
    </row>
    <row r="560" spans="6:8" x14ac:dyDescent="0.25">
      <c r="F560" s="1">
        <f>'NOAA WLs'!Q552</f>
        <v>16346</v>
      </c>
      <c r="G560" s="8" cm="1">
        <f t="array" aca="1" ref="G560" ca="1">INDIRECT("'NOAA WLs'!"&amp;$G$15&amp;H560)</f>
        <v>10.337926509186351</v>
      </c>
      <c r="H560">
        <v>552</v>
      </c>
    </row>
    <row r="561" spans="6:8" x14ac:dyDescent="0.25">
      <c r="F561" s="1">
        <f>'NOAA WLs'!Q553</f>
        <v>16377</v>
      </c>
      <c r="G561" s="8" cm="1">
        <f t="array" aca="1" ref="G561" ca="1">INDIRECT("'NOAA WLs'!"&amp;$G$15&amp;H561)</f>
        <v>10.036089238845145</v>
      </c>
      <c r="H561">
        <v>553</v>
      </c>
    </row>
    <row r="562" spans="6:8" x14ac:dyDescent="0.25">
      <c r="F562" s="1">
        <f>'NOAA WLs'!Q554</f>
        <v>16407</v>
      </c>
      <c r="G562" s="8" cm="1">
        <f t="array" aca="1" ref="G562" ca="1">INDIRECT("'NOAA WLs'!"&amp;$G$15&amp;H562)</f>
        <v>10.036089238845145</v>
      </c>
      <c r="H562">
        <v>554</v>
      </c>
    </row>
    <row r="563" spans="6:8" x14ac:dyDescent="0.25">
      <c r="F563" s="1">
        <f>'NOAA WLs'!Q555</f>
        <v>16438</v>
      </c>
      <c r="G563" s="8" cm="1">
        <f t="array" aca="1" ref="G563" ca="1">INDIRECT("'NOAA WLs'!"&amp;$G$15&amp;H563)</f>
        <v>10.518372703412073</v>
      </c>
      <c r="H563">
        <v>555</v>
      </c>
    </row>
    <row r="564" spans="6:8" x14ac:dyDescent="0.25">
      <c r="F564" s="1">
        <f>'NOAA WLs'!Q556</f>
        <v>16469</v>
      </c>
      <c r="G564" s="8" cm="1">
        <f t="array" aca="1" ref="G564" ca="1">INDIRECT("'NOAA WLs'!"&amp;$G$15&amp;H564)</f>
        <v>9.917979002624671</v>
      </c>
      <c r="H564">
        <v>556</v>
      </c>
    </row>
    <row r="565" spans="6:8" x14ac:dyDescent="0.25">
      <c r="F565" s="1">
        <f>'NOAA WLs'!Q557</f>
        <v>16497</v>
      </c>
      <c r="G565" s="8" cm="1">
        <f t="array" aca="1" ref="G565" ca="1">INDIRECT("'NOAA WLs'!"&amp;$G$15&amp;H565)</f>
        <v>10.318241469816272</v>
      </c>
      <c r="H565">
        <v>557</v>
      </c>
    </row>
    <row r="566" spans="6:8" x14ac:dyDescent="0.25">
      <c r="F566" s="1">
        <f>'NOAA WLs'!Q558</f>
        <v>16528</v>
      </c>
      <c r="G566" s="8" cm="1">
        <f t="array" aca="1" ref="G566" ca="1">INDIRECT("'NOAA WLs'!"&amp;$G$15&amp;H566)</f>
        <v>9.2191601049868765</v>
      </c>
      <c r="H566">
        <v>558</v>
      </c>
    </row>
    <row r="567" spans="6:8" x14ac:dyDescent="0.25">
      <c r="F567" s="1">
        <f>'NOAA WLs'!Q559</f>
        <v>16558</v>
      </c>
      <c r="G567" s="8" cm="1">
        <f t="array" aca="1" ref="G567" ca="1">INDIRECT("'NOAA WLs'!"&amp;$G$15&amp;H567)</f>
        <v>9.8162729658792642</v>
      </c>
      <c r="H567">
        <v>559</v>
      </c>
    </row>
    <row r="568" spans="6:8" x14ac:dyDescent="0.25">
      <c r="F568" s="1">
        <f>'NOAA WLs'!Q560</f>
        <v>16589</v>
      </c>
      <c r="G568" s="8" cm="1">
        <f t="array" aca="1" ref="G568" ca="1">INDIRECT("'NOAA WLs'!"&amp;$G$15&amp;H568)</f>
        <v>9.2191601049868765</v>
      </c>
      <c r="H568">
        <v>560</v>
      </c>
    </row>
    <row r="569" spans="6:8" x14ac:dyDescent="0.25">
      <c r="F569" s="1">
        <f>'NOAA WLs'!Q561</f>
        <v>16619</v>
      </c>
      <c r="G569" s="8" cm="1">
        <f t="array" aca="1" ref="G569" ca="1">INDIRECT("'NOAA WLs'!"&amp;$G$15&amp;H569)</f>
        <v>9.3175853018372692</v>
      </c>
      <c r="H569">
        <v>561</v>
      </c>
    </row>
    <row r="570" spans="6:8" x14ac:dyDescent="0.25">
      <c r="F570" s="1">
        <f>'NOAA WLs'!Q562</f>
        <v>16650</v>
      </c>
      <c r="G570" s="8" cm="1">
        <f t="array" aca="1" ref="G570" ca="1">INDIRECT("'NOAA WLs'!"&amp;$G$15&amp;H570)</f>
        <v>9.1174540682414698</v>
      </c>
      <c r="H570">
        <v>562</v>
      </c>
    </row>
    <row r="571" spans="6:8" x14ac:dyDescent="0.25">
      <c r="F571" s="1">
        <f>'NOAA WLs'!Q563</f>
        <v>16681</v>
      </c>
      <c r="G571" s="8" cm="1">
        <f t="array" aca="1" ref="G571" ca="1">INDIRECT("'NOAA WLs'!"&amp;$G$15&amp;H571)</f>
        <v>9.2191601049868765</v>
      </c>
      <c r="H571">
        <v>563</v>
      </c>
    </row>
    <row r="572" spans="6:8" x14ac:dyDescent="0.25">
      <c r="F572" s="1">
        <f>'NOAA WLs'!Q564</f>
        <v>16711</v>
      </c>
      <c r="G572" s="8" cm="1">
        <f t="array" aca="1" ref="G572" ca="1">INDIRECT("'NOAA WLs'!"&amp;$G$15&amp;H572)</f>
        <v>9.6194225721784772</v>
      </c>
      <c r="H572">
        <v>564</v>
      </c>
    </row>
    <row r="573" spans="6:8" x14ac:dyDescent="0.25">
      <c r="F573" s="1">
        <f>'NOAA WLs'!Q565</f>
        <v>16742</v>
      </c>
      <c r="G573" s="8" cm="1">
        <f t="array" aca="1" ref="G573" ca="1">INDIRECT("'NOAA WLs'!"&amp;$G$15&amp;H573)</f>
        <v>10.318241469816272</v>
      </c>
      <c r="H573">
        <v>565</v>
      </c>
    </row>
    <row r="574" spans="6:8" x14ac:dyDescent="0.25">
      <c r="F574" s="1">
        <f>'NOAA WLs'!Q566</f>
        <v>16772</v>
      </c>
      <c r="G574" s="8" cm="1">
        <f t="array" aca="1" ref="G574" ca="1">INDIRECT("'NOAA WLs'!"&amp;$G$15&amp;H574)</f>
        <v>10.918635170603674</v>
      </c>
      <c r="H574">
        <v>566</v>
      </c>
    </row>
    <row r="575" spans="6:8" x14ac:dyDescent="0.25">
      <c r="F575" s="1">
        <f>'NOAA WLs'!Q567</f>
        <v>16803</v>
      </c>
      <c r="G575" s="8" cm="1">
        <f t="array" aca="1" ref="G575" ca="1">INDIRECT("'NOAA WLs'!"&amp;$G$15&amp;H575)</f>
        <v>10.688976377952756</v>
      </c>
      <c r="H575">
        <v>567</v>
      </c>
    </row>
    <row r="576" spans="6:8" x14ac:dyDescent="0.25">
      <c r="F576" s="1">
        <f>'NOAA WLs'!Q568</f>
        <v>16834</v>
      </c>
      <c r="G576" s="8" cm="1">
        <f t="array" aca="1" ref="G576" ca="1">INDIRECT("'NOAA WLs'!"&amp;$G$15&amp;H576)</f>
        <v>10.488845144356954</v>
      </c>
      <c r="H576">
        <v>568</v>
      </c>
    </row>
    <row r="577" spans="6:8" x14ac:dyDescent="0.25">
      <c r="F577" s="1">
        <f>'NOAA WLs'!Q569</f>
        <v>16862</v>
      </c>
      <c r="G577" s="8" cm="1">
        <f t="array" aca="1" ref="G577" ca="1">INDIRECT("'NOAA WLs'!"&amp;$G$15&amp;H577)</f>
        <v>9.3897637795275593</v>
      </c>
      <c r="H577">
        <v>569</v>
      </c>
    </row>
    <row r="578" spans="6:8" x14ac:dyDescent="0.25">
      <c r="F578" s="1">
        <f>'NOAA WLs'!Q570</f>
        <v>16893</v>
      </c>
      <c r="G578" s="8" cm="1">
        <f t="array" aca="1" ref="G578" ca="1">INDIRECT("'NOAA WLs'!"&amp;$G$15&amp;H578)</f>
        <v>9.3897637795275593</v>
      </c>
      <c r="H578">
        <v>570</v>
      </c>
    </row>
    <row r="579" spans="6:8" x14ac:dyDescent="0.25">
      <c r="F579" s="1">
        <f>'NOAA WLs'!Q571</f>
        <v>16923</v>
      </c>
      <c r="G579" s="8" cm="1">
        <f t="array" aca="1" ref="G579" ca="1">INDIRECT("'NOAA WLs'!"&amp;$G$15&amp;H579)</f>
        <v>9.4881889763779519</v>
      </c>
      <c r="H579">
        <v>571</v>
      </c>
    </row>
    <row r="580" spans="6:8" x14ac:dyDescent="0.25">
      <c r="F580" s="1">
        <f>'NOAA WLs'!Q572</f>
        <v>16954</v>
      </c>
      <c r="G580" s="8" cm="1">
        <f t="array" aca="1" ref="G580" ca="1">INDIRECT("'NOAA WLs'!"&amp;$G$15&amp;H580)</f>
        <v>9.4881889763779519</v>
      </c>
      <c r="H580">
        <v>572</v>
      </c>
    </row>
    <row r="581" spans="6:8" x14ac:dyDescent="0.25">
      <c r="F581" s="1">
        <f>'NOAA WLs'!Q573</f>
        <v>16984</v>
      </c>
      <c r="G581" s="8" cm="1">
        <f t="array" aca="1" ref="G581" ca="1">INDIRECT("'NOAA WLs'!"&amp;$G$15&amp;H581)</f>
        <v>9.6883202099737531</v>
      </c>
      <c r="H581">
        <v>573</v>
      </c>
    </row>
    <row r="582" spans="6:8" x14ac:dyDescent="0.25">
      <c r="F582" s="1">
        <f>'NOAA WLs'!Q574</f>
        <v>17015</v>
      </c>
      <c r="G582" s="8" cm="1">
        <f t="array" aca="1" ref="G582" ca="1">INDIRECT("'NOAA WLs'!"&amp;$G$15&amp;H582)</f>
        <v>8.7893700787401556</v>
      </c>
      <c r="H582">
        <v>574</v>
      </c>
    </row>
    <row r="583" spans="6:8" x14ac:dyDescent="0.25">
      <c r="F583" s="1">
        <f>'NOAA WLs'!Q575</f>
        <v>17046</v>
      </c>
      <c r="G583" s="8" cm="1">
        <f t="array" aca="1" ref="G583" ca="1">INDIRECT("'NOAA WLs'!"&amp;$G$15&amp;H583)</f>
        <v>9.2880577427821525</v>
      </c>
      <c r="H583">
        <v>575</v>
      </c>
    </row>
    <row r="584" spans="6:8" x14ac:dyDescent="0.25">
      <c r="F584" s="1">
        <f>'NOAA WLs'!Q576</f>
        <v>17076</v>
      </c>
      <c r="G584" s="8" cm="1">
        <f t="array" aca="1" ref="G584" ca="1">INDIRECT("'NOAA WLs'!"&amp;$G$15&amp;H584)</f>
        <v>9.3897637795275593</v>
      </c>
      <c r="H584">
        <v>576</v>
      </c>
    </row>
    <row r="585" spans="6:8" x14ac:dyDescent="0.25">
      <c r="F585" s="1">
        <f>'NOAA WLs'!Q577</f>
        <v>17107</v>
      </c>
      <c r="G585" s="8" cm="1">
        <f t="array" aca="1" ref="G585" ca="1">INDIRECT("'NOAA WLs'!"&amp;$G$15&amp;H585)</f>
        <v>10.288713910761155</v>
      </c>
      <c r="H585">
        <v>577</v>
      </c>
    </row>
    <row r="586" spans="6:8" x14ac:dyDescent="0.25">
      <c r="F586" s="1">
        <f>'NOAA WLs'!Q578</f>
        <v>17137</v>
      </c>
      <c r="G586" s="8" cm="1">
        <f t="array" aca="1" ref="G586" ca="1">INDIRECT("'NOAA WLs'!"&amp;$G$15&amp;H586)</f>
        <v>10.488845144356954</v>
      </c>
      <c r="H586">
        <v>578</v>
      </c>
    </row>
    <row r="587" spans="6:8" x14ac:dyDescent="0.25">
      <c r="F587" s="1">
        <f>'NOAA WLs'!Q579</f>
        <v>17168</v>
      </c>
      <c r="G587" s="8" cm="1">
        <f t="array" aca="1" ref="G587" ca="1">INDIRECT("'NOAA WLs'!"&amp;$G$15&amp;H587)</f>
        <v>10.216535433070865</v>
      </c>
      <c r="H587">
        <v>579</v>
      </c>
    </row>
    <row r="588" spans="6:8" x14ac:dyDescent="0.25">
      <c r="F588" s="1">
        <f>'NOAA WLs'!Q580</f>
        <v>17199</v>
      </c>
      <c r="G588" s="8" cm="1">
        <f t="array" aca="1" ref="G588" ca="1">INDIRECT("'NOAA WLs'!"&amp;$G$15&amp;H588)</f>
        <v>10.118110236220472</v>
      </c>
      <c r="H588">
        <v>580</v>
      </c>
    </row>
    <row r="589" spans="6:8" x14ac:dyDescent="0.25">
      <c r="F589" s="1">
        <f>'NOAA WLs'!Q581</f>
        <v>17227</v>
      </c>
      <c r="G589" s="8" cm="1">
        <f t="array" aca="1" ref="G589" ca="1">INDIRECT("'NOAA WLs'!"&amp;$G$15&amp;H589)</f>
        <v>9.7375328083989494</v>
      </c>
      <c r="H589">
        <v>581</v>
      </c>
    </row>
    <row r="590" spans="6:8" x14ac:dyDescent="0.25">
      <c r="F590" s="1">
        <f>'NOAA WLs'!Q582</f>
        <v>17258</v>
      </c>
      <c r="G590" s="8" cm="1">
        <f t="array" aca="1" ref="G590" ca="1">INDIRECT("'NOAA WLs'!"&amp;$G$15&amp;H590)</f>
        <v>9.3372703412073488</v>
      </c>
      <c r="H590">
        <v>582</v>
      </c>
    </row>
    <row r="591" spans="6:8" x14ac:dyDescent="0.25">
      <c r="F591" s="1">
        <f>'NOAA WLs'!Q583</f>
        <v>17288</v>
      </c>
      <c r="G591" s="8" cm="1">
        <f t="array" aca="1" ref="G591" ca="1">INDIRECT("'NOAA WLs'!"&amp;$G$15&amp;H591)</f>
        <v>9.53740157480315</v>
      </c>
      <c r="H591">
        <v>583</v>
      </c>
    </row>
    <row r="592" spans="6:8" x14ac:dyDescent="0.25">
      <c r="F592" s="1">
        <f>'NOAA WLs'!Q584</f>
        <v>17319</v>
      </c>
      <c r="G592" s="8" cm="1">
        <f t="array" aca="1" ref="G592" ca="1">INDIRECT("'NOAA WLs'!"&amp;$G$15&amp;H592)</f>
        <v>9.3372703412073488</v>
      </c>
      <c r="H592">
        <v>584</v>
      </c>
    </row>
    <row r="593" spans="6:8" x14ac:dyDescent="0.25">
      <c r="F593" s="1">
        <f>'NOAA WLs'!Q585</f>
        <v>17349</v>
      </c>
      <c r="G593" s="8" cm="1">
        <f t="array" aca="1" ref="G593" ca="1">INDIRECT("'NOAA WLs'!"&amp;$G$15&amp;H593)</f>
        <v>9.4389763779527556</v>
      </c>
      <c r="H593">
        <v>585</v>
      </c>
    </row>
    <row r="594" spans="6:8" x14ac:dyDescent="0.25">
      <c r="F594" s="1">
        <f>'NOAA WLs'!Q586</f>
        <v>17380</v>
      </c>
      <c r="G594" s="8" cm="1">
        <f t="array" aca="1" ref="G594" ca="1">INDIRECT("'NOAA WLs'!"&amp;$G$15&amp;H594)</f>
        <v>9.2388451443569544</v>
      </c>
      <c r="H594">
        <v>586</v>
      </c>
    </row>
    <row r="595" spans="6:8" x14ac:dyDescent="0.25">
      <c r="F595" s="1">
        <f>'NOAA WLs'!Q587</f>
        <v>17411</v>
      </c>
      <c r="G595" s="8" cm="1">
        <f t="array" aca="1" ref="G595" ca="1">INDIRECT("'NOAA WLs'!"&amp;$G$15&amp;H595)</f>
        <v>8.9370078740157481</v>
      </c>
      <c r="H595">
        <v>587</v>
      </c>
    </row>
    <row r="596" spans="6:8" x14ac:dyDescent="0.25">
      <c r="F596" s="1">
        <f>'NOAA WLs'!Q588</f>
        <v>17441</v>
      </c>
      <c r="G596" s="8" cm="1">
        <f t="array" aca="1" ref="G596" ca="1">INDIRECT("'NOAA WLs'!"&amp;$G$15&amp;H596)</f>
        <v>9.7375328083989494</v>
      </c>
      <c r="H596">
        <v>588</v>
      </c>
    </row>
    <row r="597" spans="6:8" x14ac:dyDescent="0.25">
      <c r="F597" s="1">
        <f>'NOAA WLs'!Q589</f>
        <v>17472</v>
      </c>
      <c r="G597" s="8" cm="1">
        <f t="array" aca="1" ref="G597" ca="1">INDIRECT("'NOAA WLs'!"&amp;$G$15&amp;H597)</f>
        <v>9.3372703412073488</v>
      </c>
      <c r="H597">
        <v>589</v>
      </c>
    </row>
    <row r="598" spans="6:8" x14ac:dyDescent="0.25">
      <c r="F598" s="1">
        <f>'NOAA WLs'!Q590</f>
        <v>17502</v>
      </c>
      <c r="G598" s="8" cm="1">
        <f t="array" aca="1" ref="G598" ca="1">INDIRECT("'NOAA WLs'!"&amp;$G$15&amp;H598)</f>
        <v>10.236220472440944</v>
      </c>
      <c r="H598">
        <v>590</v>
      </c>
    </row>
    <row r="599" spans="6:8" x14ac:dyDescent="0.25">
      <c r="F599" s="1">
        <f>'NOAA WLs'!Q591</f>
        <v>17533</v>
      </c>
      <c r="G599" s="8" cm="1">
        <f t="array" aca="1" ref="G599" ca="1">INDIRECT("'NOAA WLs'!"&amp;$G$15&amp;H599)</f>
        <v>9.8556430446194216</v>
      </c>
      <c r="H599">
        <v>591</v>
      </c>
    </row>
    <row r="600" spans="6:8" x14ac:dyDescent="0.25">
      <c r="F600" s="1">
        <f>'NOAA WLs'!Q592</f>
        <v>17564</v>
      </c>
      <c r="G600" s="8" cm="1">
        <f t="array" aca="1" ref="G600" ca="1">INDIRECT("'NOAA WLs'!"&amp;$G$15&amp;H600)</f>
        <v>10.055774278215223</v>
      </c>
      <c r="H600">
        <v>592</v>
      </c>
    </row>
    <row r="601" spans="6:8" x14ac:dyDescent="0.25">
      <c r="F601" s="1">
        <f>'NOAA WLs'!Q593</f>
        <v>17593</v>
      </c>
      <c r="G601" s="8" cm="1">
        <f t="array" aca="1" ref="G601" ca="1">INDIRECT("'NOAA WLs'!"&amp;$G$15&amp;H601)</f>
        <v>9.757217847769029</v>
      </c>
      <c r="H601">
        <v>593</v>
      </c>
    </row>
    <row r="602" spans="6:8" x14ac:dyDescent="0.25">
      <c r="F602" s="1">
        <f>'NOAA WLs'!Q594</f>
        <v>17624</v>
      </c>
      <c r="G602" s="8" cm="1">
        <f t="array" aca="1" ref="G602" ca="1">INDIRECT("'NOAA WLs'!"&amp;$G$15&amp;H602)</f>
        <v>9.757217847769029</v>
      </c>
      <c r="H602">
        <v>594</v>
      </c>
    </row>
    <row r="603" spans="6:8" x14ac:dyDescent="0.25">
      <c r="F603" s="1">
        <f>'NOAA WLs'!Q595</f>
        <v>17654</v>
      </c>
      <c r="G603" s="8" cm="1">
        <f t="array" aca="1" ref="G603" ca="1">INDIRECT("'NOAA WLs'!"&amp;$G$15&amp;H603)</f>
        <v>9.757217847769029</v>
      </c>
      <c r="H603">
        <v>595</v>
      </c>
    </row>
    <row r="604" spans="6:8" x14ac:dyDescent="0.25">
      <c r="F604" s="1">
        <f>'NOAA WLs'!Q596</f>
        <v>17685</v>
      </c>
      <c r="G604" s="8" cm="1">
        <f t="array" aca="1" ref="G604" ca="1">INDIRECT("'NOAA WLs'!"&amp;$G$15&amp;H604)</f>
        <v>9.5570866141732278</v>
      </c>
      <c r="H604">
        <v>596</v>
      </c>
    </row>
    <row r="605" spans="6:8" x14ac:dyDescent="0.25">
      <c r="F605" s="1">
        <f>'NOAA WLs'!Q597</f>
        <v>17715</v>
      </c>
      <c r="G605" s="8" cm="1">
        <f t="array" aca="1" ref="G605" ca="1">INDIRECT("'NOAA WLs'!"&amp;$G$15&amp;H605)</f>
        <v>9.6587926509186346</v>
      </c>
      <c r="H605">
        <v>597</v>
      </c>
    </row>
    <row r="606" spans="6:8" x14ac:dyDescent="0.25">
      <c r="F606" s="1">
        <f>'NOAA WLs'!Q598</f>
        <v>17746</v>
      </c>
      <c r="G606" s="8" cm="1">
        <f t="array" aca="1" ref="G606" ca="1">INDIRECT("'NOAA WLs'!"&amp;$G$15&amp;H606)</f>
        <v>9.5570866141732278</v>
      </c>
      <c r="H606">
        <v>598</v>
      </c>
    </row>
    <row r="607" spans="6:8" x14ac:dyDescent="0.25">
      <c r="F607" s="1">
        <f>'NOAA WLs'!Q599</f>
        <v>17777</v>
      </c>
      <c r="G607" s="8" cm="1">
        <f t="array" aca="1" ref="G607" ca="1">INDIRECT("'NOAA WLs'!"&amp;$G$15&amp;H607)</f>
        <v>9.1568241469816272</v>
      </c>
      <c r="H607">
        <v>599</v>
      </c>
    </row>
    <row r="608" spans="6:8" x14ac:dyDescent="0.25">
      <c r="F608" s="1">
        <f>'NOAA WLs'!Q600</f>
        <v>17807</v>
      </c>
      <c r="G608" s="8" cm="1">
        <f t="array" aca="1" ref="G608" ca="1">INDIRECT("'NOAA WLs'!"&amp;$G$15&amp;H608)</f>
        <v>9.8556430446194216</v>
      </c>
      <c r="H608">
        <v>600</v>
      </c>
    </row>
    <row r="609" spans="6:8" x14ac:dyDescent="0.25">
      <c r="F609" s="1">
        <f>'NOAA WLs'!Q601</f>
        <v>17838</v>
      </c>
      <c r="G609" s="8" cm="1">
        <f t="array" aca="1" ref="G609" ca="1">INDIRECT("'NOAA WLs'!"&amp;$G$15&amp;H609)</f>
        <v>9.9573490813648302</v>
      </c>
      <c r="H609">
        <v>601</v>
      </c>
    </row>
    <row r="610" spans="6:8" x14ac:dyDescent="0.25">
      <c r="F610" s="1">
        <f>'NOAA WLs'!Q602</f>
        <v>17868</v>
      </c>
      <c r="G610" s="8" cm="1">
        <f t="array" aca="1" ref="G610" ca="1">INDIRECT("'NOAA WLs'!"&amp;$G$15&amp;H610)</f>
        <v>10.357611548556431</v>
      </c>
      <c r="H610">
        <v>602</v>
      </c>
    </row>
    <row r="611" spans="6:8" x14ac:dyDescent="0.25">
      <c r="F611" s="1">
        <f>'NOAA WLs'!Q603</f>
        <v>17899</v>
      </c>
      <c r="G611" s="8" cm="1">
        <f t="array" aca="1" ref="G611" ca="1">INDIRECT("'NOAA WLs'!"&amp;$G$15&amp;H611)</f>
        <v>9.977034120734908</v>
      </c>
      <c r="H611">
        <v>603</v>
      </c>
    </row>
    <row r="612" spans="6:8" x14ac:dyDescent="0.25">
      <c r="F612" s="1">
        <f>'NOAA WLs'!Q604</f>
        <v>17930</v>
      </c>
      <c r="G612" s="8" cm="1">
        <f t="array" aca="1" ref="G612" ca="1">INDIRECT("'NOAA WLs'!"&amp;$G$15&amp;H612)</f>
        <v>10.57742782152231</v>
      </c>
      <c r="H612">
        <v>604</v>
      </c>
    </row>
    <row r="613" spans="6:8" x14ac:dyDescent="0.25">
      <c r="F613" s="1">
        <f>'NOAA WLs'!Q605</f>
        <v>17958</v>
      </c>
      <c r="G613" s="8" cm="1">
        <f t="array" aca="1" ref="G613" ca="1">INDIRECT("'NOAA WLs'!"&amp;$G$15&amp;H613)</f>
        <v>10.177165354330707</v>
      </c>
      <c r="H613">
        <v>605</v>
      </c>
    </row>
    <row r="614" spans="6:8" x14ac:dyDescent="0.25">
      <c r="F614" s="1">
        <f>'NOAA WLs'!Q606</f>
        <v>17989</v>
      </c>
      <c r="G614" s="8" cm="1">
        <f t="array" aca="1" ref="G614" ca="1">INDIRECT("'NOAA WLs'!"&amp;$G$15&amp;H614)</f>
        <v>9.1797900262467191</v>
      </c>
      <c r="H614">
        <v>606</v>
      </c>
    </row>
    <row r="615" spans="6:8" x14ac:dyDescent="0.25">
      <c r="F615" s="1">
        <f>'NOAA WLs'!Q607</f>
        <v>18019</v>
      </c>
      <c r="G615" s="8" cm="1">
        <f t="array" aca="1" ref="G615" ca="1">INDIRECT("'NOAA WLs'!"&amp;$G$15&amp;H615)</f>
        <v>9.3799212598425186</v>
      </c>
      <c r="H615">
        <v>607</v>
      </c>
    </row>
    <row r="616" spans="6:8" x14ac:dyDescent="0.25">
      <c r="F616" s="1">
        <f>'NOAA WLs'!Q608</f>
        <v>18050</v>
      </c>
      <c r="G616" s="8" cm="1">
        <f t="array" aca="1" ref="G616" ca="1">INDIRECT("'NOAA WLs'!"&amp;$G$15&amp;H616)</f>
        <v>9.2782152230971118</v>
      </c>
      <c r="H616">
        <v>608</v>
      </c>
    </row>
    <row r="617" spans="6:8" x14ac:dyDescent="0.25">
      <c r="F617" s="1">
        <f>'NOAA WLs'!Q609</f>
        <v>18080</v>
      </c>
      <c r="G617" s="8" cm="1">
        <f t="array" aca="1" ref="G617" ca="1">INDIRECT("'NOAA WLs'!"&amp;$G$15&amp;H617)</f>
        <v>9.3799212598425186</v>
      </c>
      <c r="H617">
        <v>609</v>
      </c>
    </row>
    <row r="618" spans="6:8" x14ac:dyDescent="0.25">
      <c r="F618" s="1">
        <f>'NOAA WLs'!Q610</f>
        <v>18111</v>
      </c>
      <c r="G618" s="8" cm="1">
        <f t="array" aca="1" ref="G618" ca="1">INDIRECT("'NOAA WLs'!"&amp;$G$15&amp;H618)</f>
        <v>9.478346456692913</v>
      </c>
      <c r="H618">
        <v>610</v>
      </c>
    </row>
    <row r="619" spans="6:8" x14ac:dyDescent="0.25">
      <c r="F619" s="1">
        <f>'NOAA WLs'!Q611</f>
        <v>18142</v>
      </c>
      <c r="G619" s="8" cm="1">
        <f t="array" aca="1" ref="G619" ca="1">INDIRECT("'NOAA WLs'!"&amp;$G$15&amp;H619)</f>
        <v>9.3799212598425186</v>
      </c>
      <c r="H619">
        <v>611</v>
      </c>
    </row>
    <row r="620" spans="6:8" x14ac:dyDescent="0.25">
      <c r="F620" s="1">
        <f>'NOAA WLs'!Q612</f>
        <v>18172</v>
      </c>
      <c r="G620" s="8" cm="1">
        <f t="array" aca="1" ref="G620" ca="1">INDIRECT("'NOAA WLs'!"&amp;$G$15&amp;H620)</f>
        <v>8.9796587926509179</v>
      </c>
      <c r="H620">
        <v>612</v>
      </c>
    </row>
    <row r="621" spans="6:8" x14ac:dyDescent="0.25">
      <c r="F621" s="1">
        <f>'NOAA WLs'!Q613</f>
        <v>18203</v>
      </c>
      <c r="G621" s="8" cm="1">
        <f t="array" aca="1" ref="G621" ca="1">INDIRECT("'NOAA WLs'!"&amp;$G$15&amp;H621)</f>
        <v>10.177165354330707</v>
      </c>
      <c r="H621">
        <v>613</v>
      </c>
    </row>
    <row r="622" spans="6:8" x14ac:dyDescent="0.25">
      <c r="F622" s="1">
        <f>'NOAA WLs'!Q614</f>
        <v>18233</v>
      </c>
      <c r="G622" s="8" cm="1">
        <f t="array" aca="1" ref="G622" ca="1">INDIRECT("'NOAA WLs'!"&amp;$G$15&amp;H622)</f>
        <v>10.377296587926509</v>
      </c>
      <c r="H622">
        <v>614</v>
      </c>
    </row>
    <row r="623" spans="6:8" x14ac:dyDescent="0.25">
      <c r="F623" s="1">
        <f>'NOAA WLs'!Q615</f>
        <v>18264</v>
      </c>
      <c r="G623" s="8" cm="1">
        <f t="array" aca="1" ref="G623" ca="1">INDIRECT("'NOAA WLs'!"&amp;$G$15&amp;H623)</f>
        <v>10.757874015748031</v>
      </c>
      <c r="H623">
        <v>615</v>
      </c>
    </row>
    <row r="624" spans="6:8" x14ac:dyDescent="0.25">
      <c r="F624" s="1">
        <f>'NOAA WLs'!Q616</f>
        <v>18295</v>
      </c>
      <c r="G624" s="8" cm="1">
        <f t="array" aca="1" ref="G624" ca="1">INDIRECT("'NOAA WLs'!"&amp;$G$15&amp;H624)</f>
        <v>10.55774278215223</v>
      </c>
      <c r="H624">
        <v>616</v>
      </c>
    </row>
    <row r="625" spans="6:8" x14ac:dyDescent="0.25">
      <c r="F625" s="1">
        <f>'NOAA WLs'!Q617</f>
        <v>18323</v>
      </c>
      <c r="G625" s="8" cm="1">
        <f t="array" aca="1" ref="G625" ca="1">INDIRECT("'NOAA WLs'!"&amp;$G$15&amp;H625)</f>
        <v>9.8556430446194216</v>
      </c>
      <c r="H625">
        <v>617</v>
      </c>
    </row>
    <row r="626" spans="6:8" x14ac:dyDescent="0.25">
      <c r="F626" s="1">
        <f>'NOAA WLs'!Q618</f>
        <v>18354</v>
      </c>
      <c r="G626" s="8" cm="1">
        <f t="array" aca="1" ref="G626" ca="1">INDIRECT("'NOAA WLs'!"&amp;$G$15&amp;H626)</f>
        <v>9.757217847769029</v>
      </c>
      <c r="H626">
        <v>618</v>
      </c>
    </row>
    <row r="627" spans="6:8" x14ac:dyDescent="0.25">
      <c r="F627" s="1">
        <f>'NOAA WLs'!Q619</f>
        <v>18384</v>
      </c>
      <c r="G627" s="8" cm="1">
        <f t="array" aca="1" ref="G627" ca="1">INDIRECT("'NOAA WLs'!"&amp;$G$15&amp;H627)</f>
        <v>9.757217847769029</v>
      </c>
      <c r="H627">
        <v>619</v>
      </c>
    </row>
    <row r="628" spans="6:8" x14ac:dyDescent="0.25">
      <c r="F628" s="1">
        <f>'NOAA WLs'!Q620</f>
        <v>18415</v>
      </c>
      <c r="G628" s="8" cm="1">
        <f t="array" aca="1" ref="G628" ca="1">INDIRECT("'NOAA WLs'!"&amp;$G$15&amp;H628)</f>
        <v>9.4586614173228334</v>
      </c>
      <c r="H628">
        <v>620</v>
      </c>
    </row>
    <row r="629" spans="6:8" x14ac:dyDescent="0.25">
      <c r="F629" s="1">
        <f>'NOAA WLs'!Q621</f>
        <v>18445</v>
      </c>
      <c r="G629" s="8" cm="1">
        <f t="array" aca="1" ref="G629" ca="1">INDIRECT("'NOAA WLs'!"&amp;$G$15&amp;H629)</f>
        <v>9.3569553805774266</v>
      </c>
      <c r="H629">
        <v>621</v>
      </c>
    </row>
    <row r="630" spans="6:8" x14ac:dyDescent="0.25">
      <c r="F630" s="1">
        <f>'NOAA WLs'!Q622</f>
        <v>18476</v>
      </c>
      <c r="G630" s="8" cm="1">
        <f t="array" aca="1" ref="G630" ca="1">INDIRECT("'NOAA WLs'!"&amp;$G$15&amp;H630)</f>
        <v>9.258530183727034</v>
      </c>
      <c r="H630">
        <v>622</v>
      </c>
    </row>
    <row r="631" spans="6:8" x14ac:dyDescent="0.25">
      <c r="F631" s="1">
        <f>'NOAA WLs'!Q623</f>
        <v>18507</v>
      </c>
      <c r="G631" s="8" cm="1">
        <f t="array" aca="1" ref="G631" ca="1">INDIRECT("'NOAA WLs'!"&amp;$G$15&amp;H631)</f>
        <v>9.1568241469816272</v>
      </c>
      <c r="H631">
        <v>623</v>
      </c>
    </row>
    <row r="632" spans="6:8" x14ac:dyDescent="0.25">
      <c r="F632" s="1">
        <f>'NOAA WLs'!Q624</f>
        <v>18537</v>
      </c>
      <c r="G632" s="8" cm="1">
        <f t="array" aca="1" ref="G632" ca="1">INDIRECT("'NOAA WLs'!"&amp;$G$15&amp;H632)</f>
        <v>9.9573490813648302</v>
      </c>
      <c r="H632">
        <v>624</v>
      </c>
    </row>
    <row r="633" spans="6:8" x14ac:dyDescent="0.25">
      <c r="F633" s="1">
        <f>'NOAA WLs'!Q625</f>
        <v>18568</v>
      </c>
      <c r="G633" s="8" cm="1">
        <f t="array" aca="1" ref="G633" ca="1">INDIRECT("'NOAA WLs'!"&amp;$G$15&amp;H633)</f>
        <v>10.255905511811022</v>
      </c>
      <c r="H633">
        <v>625</v>
      </c>
    </row>
    <row r="634" spans="6:8" x14ac:dyDescent="0.25">
      <c r="F634" s="1">
        <f>'NOAA WLs'!Q626</f>
        <v>18598</v>
      </c>
      <c r="G634" s="8" cm="1">
        <f t="array" aca="1" ref="G634" ca="1">INDIRECT("'NOAA WLs'!"&amp;$G$15&amp;H634)</f>
        <v>10.656167979002625</v>
      </c>
      <c r="H634">
        <v>626</v>
      </c>
    </row>
    <row r="635" spans="6:8" x14ac:dyDescent="0.25">
      <c r="F635" s="1">
        <f>'NOAA WLs'!Q627</f>
        <v>18629</v>
      </c>
      <c r="G635" s="8" cm="1">
        <f t="array" aca="1" ref="G635" ca="1">INDIRECT("'NOAA WLs'!"&amp;$G$15&amp;H635)</f>
        <v>10.656167979002625</v>
      </c>
      <c r="H635">
        <v>627</v>
      </c>
    </row>
    <row r="636" spans="6:8" x14ac:dyDescent="0.25">
      <c r="F636" s="1">
        <f>'NOAA WLs'!Q628</f>
        <v>18660</v>
      </c>
      <c r="G636" s="8" cm="1">
        <f t="array" aca="1" ref="G636" ca="1">INDIRECT("'NOAA WLs'!"&amp;$G$15&amp;H636)</f>
        <v>10.357611548556431</v>
      </c>
      <c r="H636">
        <v>628</v>
      </c>
    </row>
    <row r="637" spans="6:8" x14ac:dyDescent="0.25">
      <c r="F637" s="1">
        <f>'NOAA WLs'!Q629</f>
        <v>18688</v>
      </c>
      <c r="G637" s="8" cm="1">
        <f t="array" aca="1" ref="G637" ca="1">INDIRECT("'NOAA WLs'!"&amp;$G$15&amp;H637)</f>
        <v>9.757217847769029</v>
      </c>
      <c r="H637">
        <v>629</v>
      </c>
    </row>
    <row r="638" spans="6:8" x14ac:dyDescent="0.25">
      <c r="F638" s="1">
        <f>'NOAA WLs'!Q630</f>
        <v>18719</v>
      </c>
      <c r="G638" s="8" cm="1">
        <f t="array" aca="1" ref="G638" ca="1">INDIRECT("'NOAA WLs'!"&amp;$G$15&amp;H638)</f>
        <v>9.6587926509186346</v>
      </c>
      <c r="H638">
        <v>630</v>
      </c>
    </row>
    <row r="639" spans="6:8" x14ac:dyDescent="0.25">
      <c r="F639" s="1">
        <f>'NOAA WLs'!Q631</f>
        <v>18749</v>
      </c>
      <c r="G639" s="8" cm="1">
        <f t="array" aca="1" ref="G639" ca="1">INDIRECT("'NOAA WLs'!"&amp;$G$15&amp;H639)</f>
        <v>9.6587926509186346</v>
      </c>
      <c r="H639">
        <v>631</v>
      </c>
    </row>
    <row r="640" spans="6:8" x14ac:dyDescent="0.25">
      <c r="F640" s="1">
        <f>'NOAA WLs'!Q632</f>
        <v>18780</v>
      </c>
      <c r="G640" s="8" cm="1">
        <f t="array" aca="1" ref="G640" ca="1">INDIRECT("'NOAA WLs'!"&amp;$G$15&amp;H640)</f>
        <v>9.6587926509186346</v>
      </c>
      <c r="H640">
        <v>632</v>
      </c>
    </row>
    <row r="641" spans="6:8" x14ac:dyDescent="0.25">
      <c r="F641" s="1">
        <f>'NOAA WLs'!Q633</f>
        <v>18810</v>
      </c>
      <c r="G641" s="8" cm="1">
        <f t="array" aca="1" ref="G641" ca="1">INDIRECT("'NOAA WLs'!"&amp;$G$15&amp;H641)</f>
        <v>9.6587926509186346</v>
      </c>
      <c r="H641">
        <v>633</v>
      </c>
    </row>
    <row r="642" spans="6:8" x14ac:dyDescent="0.25">
      <c r="F642" s="1">
        <f>'NOAA WLs'!Q634</f>
        <v>18841</v>
      </c>
      <c r="G642" s="8" cm="1">
        <f t="array" aca="1" ref="G642" ca="1">INDIRECT("'NOAA WLs'!"&amp;$G$15&amp;H642)</f>
        <v>9.258530183727034</v>
      </c>
      <c r="H642">
        <v>634</v>
      </c>
    </row>
    <row r="643" spans="6:8" x14ac:dyDescent="0.25">
      <c r="F643" s="1">
        <f>'NOAA WLs'!Q635</f>
        <v>18872</v>
      </c>
      <c r="G643" s="8" cm="1">
        <f t="array" aca="1" ref="G643" ca="1">INDIRECT("'NOAA WLs'!"&amp;$G$15&amp;H643)</f>
        <v>9.0583989501312328</v>
      </c>
      <c r="H643">
        <v>635</v>
      </c>
    </row>
    <row r="644" spans="6:8" x14ac:dyDescent="0.25">
      <c r="F644" s="1">
        <f>'NOAA WLs'!Q636</f>
        <v>18902</v>
      </c>
      <c r="G644" s="8" cm="1">
        <f t="array" aca="1" ref="G644" ca="1">INDIRECT("'NOAA WLs'!"&amp;$G$15&amp;H644)</f>
        <v>9.6587926509186346</v>
      </c>
      <c r="H644">
        <v>636</v>
      </c>
    </row>
    <row r="645" spans="6:8" x14ac:dyDescent="0.25">
      <c r="F645" s="1">
        <f>'NOAA WLs'!Q637</f>
        <v>18933</v>
      </c>
      <c r="G645" s="8" cm="1">
        <f t="array" aca="1" ref="G645" ca="1">INDIRECT("'NOAA WLs'!"&amp;$G$15&amp;H645)</f>
        <v>10.757874015748031</v>
      </c>
      <c r="H645">
        <v>637</v>
      </c>
    </row>
    <row r="646" spans="6:8" x14ac:dyDescent="0.25">
      <c r="F646" s="1">
        <f>'NOAA WLs'!Q638</f>
        <v>18963</v>
      </c>
      <c r="G646" s="8" cm="1">
        <f t="array" aca="1" ref="G646" ca="1">INDIRECT("'NOAA WLs'!"&amp;$G$15&amp;H646)</f>
        <v>11.456692913385826</v>
      </c>
      <c r="H646">
        <v>638</v>
      </c>
    </row>
    <row r="647" spans="6:8" x14ac:dyDescent="0.25">
      <c r="F647" s="1">
        <f>'NOAA WLs'!Q639</f>
        <v>18994</v>
      </c>
      <c r="G647" s="8" cm="1">
        <f t="array" aca="1" ref="G647" ca="1">INDIRECT("'NOAA WLs'!"&amp;$G$15&amp;H647)</f>
        <v>11.017060367454068</v>
      </c>
      <c r="H647">
        <v>639</v>
      </c>
    </row>
    <row r="648" spans="6:8" x14ac:dyDescent="0.25">
      <c r="F648" s="1">
        <f>'NOAA WLs'!Q640</f>
        <v>19025</v>
      </c>
      <c r="G648" s="8" cm="1">
        <f t="array" aca="1" ref="G648" ca="1">INDIRECT("'NOAA WLs'!"&amp;$G$15&amp;H648)</f>
        <v>10.918635170603674</v>
      </c>
      <c r="H648">
        <v>640</v>
      </c>
    </row>
    <row r="649" spans="6:8" x14ac:dyDescent="0.25">
      <c r="F649" s="1">
        <f>'NOAA WLs'!Q641</f>
        <v>19054</v>
      </c>
      <c r="G649" s="8" cm="1">
        <f t="array" aca="1" ref="G649" ca="1">INDIRECT("'NOAA WLs'!"&amp;$G$15&amp;H649)</f>
        <v>9.3175853018372692</v>
      </c>
      <c r="H649">
        <v>641</v>
      </c>
    </row>
    <row r="650" spans="6:8" x14ac:dyDescent="0.25">
      <c r="F650" s="1">
        <f>'NOAA WLs'!Q642</f>
        <v>19085</v>
      </c>
      <c r="G650" s="8" cm="1">
        <f t="array" aca="1" ref="G650" ca="1">INDIRECT("'NOAA WLs'!"&amp;$G$15&amp;H650)</f>
        <v>9.0190288713910753</v>
      </c>
      <c r="H650">
        <v>642</v>
      </c>
    </row>
    <row r="651" spans="6:8" x14ac:dyDescent="0.25">
      <c r="F651" s="1">
        <f>'NOAA WLs'!Q643</f>
        <v>19115</v>
      </c>
      <c r="G651" s="8" cm="1">
        <f t="array" aca="1" ref="G651" ca="1">INDIRECT("'NOAA WLs'!"&amp;$G$15&amp;H651)</f>
        <v>9.0190288713910753</v>
      </c>
      <c r="H651">
        <v>643</v>
      </c>
    </row>
    <row r="652" spans="6:8" x14ac:dyDescent="0.25">
      <c r="F652" s="1">
        <f>'NOAA WLs'!Q644</f>
        <v>19146</v>
      </c>
      <c r="G652" s="8" cm="1">
        <f t="array" aca="1" ref="G652" ca="1">INDIRECT("'NOAA WLs'!"&amp;$G$15&amp;H652)</f>
        <v>9.3175853018372692</v>
      </c>
      <c r="H652">
        <v>644</v>
      </c>
    </row>
    <row r="653" spans="6:8" x14ac:dyDescent="0.25">
      <c r="F653" s="1">
        <f>'NOAA WLs'!Q645</f>
        <v>19176</v>
      </c>
      <c r="G653" s="8" cm="1">
        <f t="array" aca="1" ref="G653" ca="1">INDIRECT("'NOAA WLs'!"&amp;$G$15&amp;H653)</f>
        <v>9.917979002624671</v>
      </c>
      <c r="H653">
        <v>645</v>
      </c>
    </row>
    <row r="654" spans="6:8" x14ac:dyDescent="0.25">
      <c r="F654" s="1">
        <f>'NOAA WLs'!Q646</f>
        <v>19207</v>
      </c>
      <c r="G654" s="8" cm="1">
        <f t="array" aca="1" ref="G654" ca="1">INDIRECT("'NOAA WLs'!"&amp;$G$15&amp;H654)</f>
        <v>9.8162729658792642</v>
      </c>
      <c r="H654">
        <v>646</v>
      </c>
    </row>
    <row r="655" spans="6:8" x14ac:dyDescent="0.25">
      <c r="F655" s="1">
        <f>'NOAA WLs'!Q647</f>
        <v>19238</v>
      </c>
      <c r="G655" s="8" cm="1">
        <f t="array" aca="1" ref="G655" ca="1">INDIRECT("'NOAA WLs'!"&amp;$G$15&amp;H655)</f>
        <v>9.7178477690288716</v>
      </c>
      <c r="H655">
        <v>647</v>
      </c>
    </row>
    <row r="656" spans="6:8" x14ac:dyDescent="0.25">
      <c r="F656" s="1">
        <f>'NOAA WLs'!Q648</f>
        <v>19268</v>
      </c>
      <c r="G656" s="8" cm="1">
        <f t="array" aca="1" ref="G656" ca="1">INDIRECT("'NOAA WLs'!"&amp;$G$15&amp;H656)</f>
        <v>9.3175853018372692</v>
      </c>
      <c r="H656">
        <v>648</v>
      </c>
    </row>
    <row r="657" spans="6:8" x14ac:dyDescent="0.25">
      <c r="F657" s="1">
        <f>'NOAA WLs'!Q649</f>
        <v>19299</v>
      </c>
      <c r="G657" s="8" cm="1">
        <f t="array" aca="1" ref="G657" ca="1">INDIRECT("'NOAA WLs'!"&amp;$G$15&amp;H657)</f>
        <v>9.8162729658792642</v>
      </c>
      <c r="H657">
        <v>649</v>
      </c>
    </row>
    <row r="658" spans="6:8" x14ac:dyDescent="0.25">
      <c r="F658" s="1">
        <f>'NOAA WLs'!Q650</f>
        <v>19329</v>
      </c>
      <c r="G658" s="8" cm="1">
        <f t="array" aca="1" ref="G658" ca="1">INDIRECT("'NOAA WLs'!"&amp;$G$15&amp;H658)</f>
        <v>11.318897637795276</v>
      </c>
      <c r="H658">
        <v>650</v>
      </c>
    </row>
    <row r="659" spans="6:8" x14ac:dyDescent="0.25">
      <c r="F659" s="1">
        <f>'NOAA WLs'!Q651</f>
        <v>19360</v>
      </c>
      <c r="G659" s="8" cm="1">
        <f t="array" aca="1" ref="G659" ca="1">INDIRECT("'NOAA WLs'!"&amp;$G$15&amp;H659)</f>
        <v>11.318897637795276</v>
      </c>
      <c r="H659">
        <v>651</v>
      </c>
    </row>
    <row r="660" spans="6:8" x14ac:dyDescent="0.25">
      <c r="F660" s="1">
        <f>'NOAA WLs'!Q652</f>
        <v>19391</v>
      </c>
      <c r="G660" s="8" cm="1">
        <f t="array" aca="1" ref="G660" ca="1">INDIRECT("'NOAA WLs'!"&amp;$G$15&amp;H660)</f>
        <v>10.416666666666666</v>
      </c>
      <c r="H660">
        <v>652</v>
      </c>
    </row>
    <row r="661" spans="6:8" x14ac:dyDescent="0.25">
      <c r="F661" s="1">
        <f>'NOAA WLs'!Q653</f>
        <v>19419</v>
      </c>
      <c r="G661" s="8" cm="1">
        <f t="array" aca="1" ref="G661" ca="1">INDIRECT("'NOAA WLs'!"&amp;$G$15&amp;H661)</f>
        <v>10.616797900262467</v>
      </c>
      <c r="H661">
        <v>653</v>
      </c>
    </row>
    <row r="662" spans="6:8" x14ac:dyDescent="0.25">
      <c r="F662" s="1">
        <f>'NOAA WLs'!Q654</f>
        <v>19450</v>
      </c>
      <c r="G662" s="8" cm="1">
        <f t="array" aca="1" ref="G662" ca="1">INDIRECT("'NOAA WLs'!"&amp;$G$15&amp;H662)</f>
        <v>9.419291338582676</v>
      </c>
      <c r="H662">
        <v>654</v>
      </c>
    </row>
    <row r="663" spans="6:8" x14ac:dyDescent="0.25">
      <c r="F663" s="1">
        <f>'NOAA WLs'!Q655</f>
        <v>19480</v>
      </c>
      <c r="G663" s="8" cm="1">
        <f t="array" aca="1" ref="G663" ca="1">INDIRECT("'NOAA WLs'!"&amp;$G$15&amp;H663)</f>
        <v>9.2191601049868765</v>
      </c>
      <c r="H663">
        <v>655</v>
      </c>
    </row>
    <row r="664" spans="6:8" x14ac:dyDescent="0.25">
      <c r="F664" s="1">
        <f>'NOAA WLs'!Q656</f>
        <v>19511</v>
      </c>
      <c r="G664" s="8" cm="1">
        <f t="array" aca="1" ref="G664" ca="1">INDIRECT("'NOAA WLs'!"&amp;$G$15&amp;H664)</f>
        <v>9.6194225721784772</v>
      </c>
      <c r="H664">
        <v>656</v>
      </c>
    </row>
    <row r="665" spans="6:8" x14ac:dyDescent="0.25">
      <c r="F665" s="1">
        <f>'NOAA WLs'!Q657</f>
        <v>19541</v>
      </c>
      <c r="G665" s="8" cm="1">
        <f t="array" aca="1" ref="G665" ca="1">INDIRECT("'NOAA WLs'!"&amp;$G$15&amp;H665)</f>
        <v>9.6194225721784772</v>
      </c>
      <c r="H665">
        <v>657</v>
      </c>
    </row>
    <row r="666" spans="6:8" x14ac:dyDescent="0.25">
      <c r="F666" s="1">
        <f>'NOAA WLs'!Q658</f>
        <v>19572</v>
      </c>
      <c r="G666" s="8" cm="1">
        <f t="array" aca="1" ref="G666" ca="1">INDIRECT("'NOAA WLs'!"&amp;$G$15&amp;H666)</f>
        <v>9.917979002624671</v>
      </c>
      <c r="H666">
        <v>658</v>
      </c>
    </row>
    <row r="667" spans="6:8" x14ac:dyDescent="0.25">
      <c r="F667" s="1">
        <f>'NOAA WLs'!Q659</f>
        <v>19603</v>
      </c>
      <c r="G667" s="8" cm="1">
        <f t="array" aca="1" ref="G667" ca="1">INDIRECT("'NOAA WLs'!"&amp;$G$15&amp;H667)</f>
        <v>9.7178477690288716</v>
      </c>
      <c r="H667">
        <v>659</v>
      </c>
    </row>
    <row r="668" spans="6:8" x14ac:dyDescent="0.25">
      <c r="F668" s="1">
        <f>'NOAA WLs'!Q660</f>
        <v>19633</v>
      </c>
      <c r="G668" s="8" cm="1">
        <f t="array" aca="1" ref="G668" ca="1">INDIRECT("'NOAA WLs'!"&amp;$G$15&amp;H668)</f>
        <v>9.419291338582676</v>
      </c>
      <c r="H668">
        <v>660</v>
      </c>
    </row>
    <row r="669" spans="6:8" x14ac:dyDescent="0.25">
      <c r="F669" s="1">
        <f>'NOAA WLs'!Q661</f>
        <v>19664</v>
      </c>
      <c r="G669" s="8" cm="1">
        <f t="array" aca="1" ref="G669" ca="1">INDIRECT("'NOAA WLs'!"&amp;$G$15&amp;H669)</f>
        <v>10.616797900262467</v>
      </c>
      <c r="H669">
        <v>661</v>
      </c>
    </row>
    <row r="670" spans="6:8" x14ac:dyDescent="0.25">
      <c r="F670" s="1">
        <f>'NOAA WLs'!Q662</f>
        <v>19694</v>
      </c>
      <c r="G670" s="8" cm="1">
        <f t="array" aca="1" ref="G670" ca="1">INDIRECT("'NOAA WLs'!"&amp;$G$15&amp;H670)</f>
        <v>10.216535433070865</v>
      </c>
      <c r="H670">
        <v>662</v>
      </c>
    </row>
    <row r="671" spans="6:8" x14ac:dyDescent="0.25">
      <c r="F671" s="1">
        <f>'NOAA WLs'!Q663</f>
        <v>19725</v>
      </c>
      <c r="G671" s="8" cm="1">
        <f t="array" aca="1" ref="G671" ca="1">INDIRECT("'NOAA WLs'!"&amp;$G$15&amp;H671)</f>
        <v>11.017060367454068</v>
      </c>
      <c r="H671">
        <v>663</v>
      </c>
    </row>
    <row r="672" spans="6:8" x14ac:dyDescent="0.25">
      <c r="F672" s="1">
        <f>'NOAA WLs'!Q664</f>
        <v>19756</v>
      </c>
      <c r="G672" s="8" cm="1">
        <f t="array" aca="1" ref="G672" ca="1">INDIRECT("'NOAA WLs'!"&amp;$G$15&amp;H672)</f>
        <v>10.718503937007872</v>
      </c>
      <c r="H672">
        <v>664</v>
      </c>
    </row>
    <row r="673" spans="6:8" x14ac:dyDescent="0.25">
      <c r="F673" s="1">
        <f>'NOAA WLs'!Q665</f>
        <v>19784</v>
      </c>
      <c r="G673" s="8" cm="1">
        <f t="array" aca="1" ref="G673" ca="1">INDIRECT("'NOAA WLs'!"&amp;$G$15&amp;H673)</f>
        <v>10.718503937007872</v>
      </c>
      <c r="H673">
        <v>665</v>
      </c>
    </row>
    <row r="674" spans="6:8" x14ac:dyDescent="0.25">
      <c r="F674" s="1">
        <f>'NOAA WLs'!Q666</f>
        <v>19815</v>
      </c>
      <c r="G674" s="8" cm="1">
        <f t="array" aca="1" ref="G674" ca="1">INDIRECT("'NOAA WLs'!"&amp;$G$15&amp;H674)</f>
        <v>10.016404199475065</v>
      </c>
      <c r="H674">
        <v>666</v>
      </c>
    </row>
    <row r="675" spans="6:8" x14ac:dyDescent="0.25">
      <c r="F675" s="1">
        <f>'NOAA WLs'!Q667</f>
        <v>19845</v>
      </c>
      <c r="G675" s="8" cm="1">
        <f t="array" aca="1" ref="G675" ca="1">INDIRECT("'NOAA WLs'!"&amp;$G$15&amp;H675)</f>
        <v>9.419291338582676</v>
      </c>
      <c r="H675">
        <v>667</v>
      </c>
    </row>
    <row r="676" spans="6:8" x14ac:dyDescent="0.25">
      <c r="F676" s="1">
        <f>'NOAA WLs'!Q668</f>
        <v>19876</v>
      </c>
      <c r="G676" s="8" cm="1">
        <f t="array" aca="1" ref="G676" ca="1">INDIRECT("'NOAA WLs'!"&amp;$G$15&amp;H676)</f>
        <v>9.8162729658792642</v>
      </c>
      <c r="H676">
        <v>668</v>
      </c>
    </row>
    <row r="677" spans="6:8" x14ac:dyDescent="0.25">
      <c r="F677" s="1">
        <f>'NOAA WLs'!Q669</f>
        <v>19906</v>
      </c>
      <c r="G677" s="8" cm="1">
        <f t="array" aca="1" ref="G677" ca="1">INDIRECT("'NOAA WLs'!"&amp;$G$15&amp;H677)</f>
        <v>9.3175853018372692</v>
      </c>
      <c r="H677">
        <v>669</v>
      </c>
    </row>
    <row r="678" spans="6:8" x14ac:dyDescent="0.25">
      <c r="F678" s="1">
        <f>'NOAA WLs'!Q670</f>
        <v>19937</v>
      </c>
      <c r="G678" s="8" cm="1">
        <f t="array" aca="1" ref="G678" ca="1">INDIRECT("'NOAA WLs'!"&amp;$G$15&amp;H678)</f>
        <v>9.419291338582676</v>
      </c>
      <c r="H678">
        <v>670</v>
      </c>
    </row>
    <row r="679" spans="6:8" x14ac:dyDescent="0.25">
      <c r="F679" s="1">
        <f>'NOAA WLs'!Q671</f>
        <v>19968</v>
      </c>
      <c r="G679" s="8" cm="1">
        <f t="array" aca="1" ref="G679" ca="1">INDIRECT("'NOAA WLs'!"&amp;$G$15&amp;H679)</f>
        <v>9.7178477690288716</v>
      </c>
      <c r="H679">
        <v>671</v>
      </c>
    </row>
    <row r="680" spans="6:8" x14ac:dyDescent="0.25">
      <c r="F680" s="1">
        <f>'NOAA WLs'!Q672</f>
        <v>19998</v>
      </c>
      <c r="G680" s="8" cm="1">
        <f t="array" aca="1" ref="G680" ca="1">INDIRECT("'NOAA WLs'!"&amp;$G$15&amp;H680)</f>
        <v>9.7178477690288716</v>
      </c>
      <c r="H680">
        <v>672</v>
      </c>
    </row>
    <row r="681" spans="6:8" x14ac:dyDescent="0.25">
      <c r="F681" s="1">
        <f>'NOAA WLs'!Q673</f>
        <v>20029</v>
      </c>
      <c r="G681" s="8" cm="1">
        <f t="array" aca="1" ref="G681" ca="1">INDIRECT("'NOAA WLs'!"&amp;$G$15&amp;H681)</f>
        <v>10.016404199475065</v>
      </c>
      <c r="H681">
        <v>673</v>
      </c>
    </row>
    <row r="682" spans="6:8" x14ac:dyDescent="0.25">
      <c r="F682" s="1">
        <f>'NOAA WLs'!Q674</f>
        <v>20059</v>
      </c>
      <c r="G682" s="8" cm="1">
        <f t="array" aca="1" ref="G682" ca="1">INDIRECT("'NOAA WLs'!"&amp;$G$15&amp;H682)</f>
        <v>10.518372703412073</v>
      </c>
      <c r="H682">
        <v>674</v>
      </c>
    </row>
    <row r="683" spans="6:8" x14ac:dyDescent="0.25">
      <c r="F683" s="1">
        <f>'NOAA WLs'!Q675</f>
        <v>20090</v>
      </c>
      <c r="G683" s="8" cm="1">
        <f t="array" aca="1" ref="G683" ca="1">INDIRECT("'NOAA WLs'!"&amp;$G$15&amp;H683)</f>
        <v>10.518372703412073</v>
      </c>
      <c r="H683">
        <v>675</v>
      </c>
    </row>
    <row r="684" spans="6:8" x14ac:dyDescent="0.25">
      <c r="F684" s="1">
        <f>'NOAA WLs'!Q676</f>
        <v>20121</v>
      </c>
      <c r="G684" s="8" cm="1">
        <f t="array" aca="1" ref="G684" ca="1">INDIRECT("'NOAA WLs'!"&amp;$G$15&amp;H684)</f>
        <v>10.016404199475065</v>
      </c>
      <c r="H684">
        <v>676</v>
      </c>
    </row>
    <row r="685" spans="6:8" x14ac:dyDescent="0.25">
      <c r="F685" s="1">
        <f>'NOAA WLs'!Q677</f>
        <v>20149</v>
      </c>
      <c r="G685" s="8" cm="1">
        <f t="array" aca="1" ref="G685" ca="1">INDIRECT("'NOAA WLs'!"&amp;$G$15&amp;H685)</f>
        <v>9.5177165354330704</v>
      </c>
      <c r="H685">
        <v>677</v>
      </c>
    </row>
    <row r="686" spans="6:8" x14ac:dyDescent="0.25">
      <c r="F686" s="1">
        <f>'NOAA WLs'!Q678</f>
        <v>20180</v>
      </c>
      <c r="G686" s="8" cm="1">
        <f t="array" aca="1" ref="G686" ca="1">INDIRECT("'NOAA WLs'!"&amp;$G$15&amp;H686)</f>
        <v>9.917979002624671</v>
      </c>
      <c r="H686">
        <v>678</v>
      </c>
    </row>
    <row r="687" spans="6:8" x14ac:dyDescent="0.25">
      <c r="F687" s="1">
        <f>'NOAA WLs'!Q679</f>
        <v>20210</v>
      </c>
      <c r="G687" s="8" cm="1">
        <f t="array" aca="1" ref="G687" ca="1">INDIRECT("'NOAA WLs'!"&amp;$G$15&amp;H687)</f>
        <v>9.2191601049868765</v>
      </c>
      <c r="H687">
        <v>679</v>
      </c>
    </row>
    <row r="688" spans="6:8" x14ac:dyDescent="0.25">
      <c r="F688" s="1">
        <f>'NOAA WLs'!Q680</f>
        <v>20241</v>
      </c>
      <c r="G688" s="8" cm="1">
        <f t="array" aca="1" ref="G688" ca="1">INDIRECT("'NOAA WLs'!"&amp;$G$15&amp;H688)</f>
        <v>9.6194225721784772</v>
      </c>
      <c r="H688">
        <v>680</v>
      </c>
    </row>
    <row r="689" spans="6:8" x14ac:dyDescent="0.25">
      <c r="F689" s="1">
        <f>'NOAA WLs'!Q681</f>
        <v>20271</v>
      </c>
      <c r="G689" s="8" cm="1">
        <f t="array" aca="1" ref="G689" ca="1">INDIRECT("'NOAA WLs'!"&amp;$G$15&amp;H689)</f>
        <v>9.3175853018372692</v>
      </c>
      <c r="H689">
        <v>681</v>
      </c>
    </row>
    <row r="690" spans="6:8" x14ac:dyDescent="0.25">
      <c r="F690" s="1">
        <f>'NOAA WLs'!Q682</f>
        <v>20302</v>
      </c>
      <c r="G690" s="8" cm="1">
        <f t="array" aca="1" ref="G690" ca="1">INDIRECT("'NOAA WLs'!"&amp;$G$15&amp;H690)</f>
        <v>8.9173228346456686</v>
      </c>
      <c r="H690">
        <v>682</v>
      </c>
    </row>
    <row r="691" spans="6:8" x14ac:dyDescent="0.25">
      <c r="F691" s="1">
        <f>'NOAA WLs'!Q683</f>
        <v>20333</v>
      </c>
      <c r="G691" s="8" cm="1">
        <f t="array" aca="1" ref="G691" ca="1">INDIRECT("'NOAA WLs'!"&amp;$G$15&amp;H691)</f>
        <v>9.0190288713910753</v>
      </c>
      <c r="H691">
        <v>683</v>
      </c>
    </row>
    <row r="692" spans="6:8" x14ac:dyDescent="0.25">
      <c r="F692" s="1">
        <f>'NOAA WLs'!Q684</f>
        <v>20363</v>
      </c>
      <c r="G692" s="8" cm="1">
        <f t="array" aca="1" ref="G692" ca="1">INDIRECT("'NOAA WLs'!"&amp;$G$15&amp;H692)</f>
        <v>9.5177165354330704</v>
      </c>
      <c r="H692">
        <v>684</v>
      </c>
    </row>
    <row r="693" spans="6:8" x14ac:dyDescent="0.25">
      <c r="F693" s="1">
        <f>'NOAA WLs'!Q685</f>
        <v>20394</v>
      </c>
      <c r="G693" s="8" cm="1">
        <f t="array" aca="1" ref="G693" ca="1">INDIRECT("'NOAA WLs'!"&amp;$G$15&amp;H693)</f>
        <v>10.216535433070865</v>
      </c>
      <c r="H693">
        <v>685</v>
      </c>
    </row>
    <row r="694" spans="6:8" x14ac:dyDescent="0.25">
      <c r="F694" s="1">
        <f>'NOAA WLs'!Q686</f>
        <v>20424</v>
      </c>
      <c r="G694" s="8" cm="1">
        <f t="array" aca="1" ref="G694" ca="1">INDIRECT("'NOAA WLs'!"&amp;$G$15&amp;H694)</f>
        <v>10.918635170603674</v>
      </c>
      <c r="H694">
        <v>686</v>
      </c>
    </row>
    <row r="695" spans="6:8" x14ac:dyDescent="0.25">
      <c r="F695" s="1">
        <f>'NOAA WLs'!Q687</f>
        <v>20455</v>
      </c>
      <c r="G695" s="8" cm="1">
        <f t="array" aca="1" ref="G695" ca="1">INDIRECT("'NOAA WLs'!"&amp;$G$15&amp;H695)</f>
        <v>11.217191601049869</v>
      </c>
      <c r="H695">
        <v>687</v>
      </c>
    </row>
    <row r="696" spans="6:8" x14ac:dyDescent="0.25">
      <c r="F696" s="1">
        <f>'NOAA WLs'!Q688</f>
        <v>20486</v>
      </c>
      <c r="G696" s="8" cm="1">
        <f t="array" aca="1" ref="G696" ca="1">INDIRECT("'NOAA WLs'!"&amp;$G$15&amp;H696)</f>
        <v>10.118110236220472</v>
      </c>
      <c r="H696">
        <v>688</v>
      </c>
    </row>
    <row r="697" spans="6:8" x14ac:dyDescent="0.25">
      <c r="F697" s="1">
        <f>'NOAA WLs'!Q689</f>
        <v>20515</v>
      </c>
      <c r="G697" s="8" cm="1">
        <f t="array" aca="1" ref="G697" ca="1">INDIRECT("'NOAA WLs'!"&amp;$G$15&amp;H697)</f>
        <v>9.5177165354330704</v>
      </c>
      <c r="H697">
        <v>689</v>
      </c>
    </row>
    <row r="698" spans="6:8" x14ac:dyDescent="0.25">
      <c r="F698" s="1">
        <f>'NOAA WLs'!Q690</f>
        <v>20546</v>
      </c>
      <c r="G698" s="8" cm="1">
        <f t="array" aca="1" ref="G698" ca="1">INDIRECT("'NOAA WLs'!"&amp;$G$15&amp;H698)</f>
        <v>8.8188976377952759</v>
      </c>
      <c r="H698">
        <v>690</v>
      </c>
    </row>
    <row r="699" spans="6:8" x14ac:dyDescent="0.25">
      <c r="F699" s="1">
        <f>'NOAA WLs'!Q691</f>
        <v>20576</v>
      </c>
      <c r="G699" s="8" cm="1">
        <f t="array" aca="1" ref="G699" ca="1">INDIRECT("'NOAA WLs'!"&amp;$G$15&amp;H699)</f>
        <v>9.3175853018372692</v>
      </c>
      <c r="H699">
        <v>691</v>
      </c>
    </row>
    <row r="700" spans="6:8" x14ac:dyDescent="0.25">
      <c r="F700" s="1">
        <f>'NOAA WLs'!Q692</f>
        <v>20607</v>
      </c>
      <c r="G700" s="8" cm="1">
        <f t="array" aca="1" ref="G700" ca="1">INDIRECT("'NOAA WLs'!"&amp;$G$15&amp;H700)</f>
        <v>9.917979002624671</v>
      </c>
      <c r="H700">
        <v>692</v>
      </c>
    </row>
    <row r="701" spans="6:8" x14ac:dyDescent="0.25">
      <c r="F701" s="1">
        <f>'NOAA WLs'!Q693</f>
        <v>20637</v>
      </c>
      <c r="G701" s="8" cm="1">
        <f t="array" aca="1" ref="G701" ca="1">INDIRECT("'NOAA WLs'!"&amp;$G$15&amp;H701)</f>
        <v>9.917979002624671</v>
      </c>
      <c r="H701">
        <v>693</v>
      </c>
    </row>
    <row r="702" spans="6:8" x14ac:dyDescent="0.25">
      <c r="F702" s="1">
        <f>'NOAA WLs'!Q694</f>
        <v>20668</v>
      </c>
      <c r="G702" s="8" cm="1">
        <f t="array" aca="1" ref="G702" ca="1">INDIRECT("'NOAA WLs'!"&amp;$G$15&amp;H702)</f>
        <v>9.419291338582676</v>
      </c>
      <c r="H702">
        <v>694</v>
      </c>
    </row>
    <row r="703" spans="6:8" x14ac:dyDescent="0.25">
      <c r="F703" s="1">
        <f>'NOAA WLs'!Q695</f>
        <v>20699</v>
      </c>
      <c r="G703" s="8" cm="1">
        <f t="array" aca="1" ref="G703" ca="1">INDIRECT("'NOAA WLs'!"&amp;$G$15&amp;H703)</f>
        <v>9.6194225721784772</v>
      </c>
      <c r="H703">
        <v>695</v>
      </c>
    </row>
    <row r="704" spans="6:8" x14ac:dyDescent="0.25">
      <c r="F704" s="1">
        <f>'NOAA WLs'!Q696</f>
        <v>20729</v>
      </c>
      <c r="G704" s="8" cm="1">
        <f t="array" aca="1" ref="G704" ca="1">INDIRECT("'NOAA WLs'!"&amp;$G$15&amp;H704)</f>
        <v>9.6194225721784772</v>
      </c>
      <c r="H704">
        <v>696</v>
      </c>
    </row>
    <row r="705" spans="6:8" x14ac:dyDescent="0.25">
      <c r="F705" s="1">
        <f>'NOAA WLs'!Q697</f>
        <v>20760</v>
      </c>
      <c r="G705" s="8" cm="1">
        <f t="array" aca="1" ref="G705" ca="1">INDIRECT("'NOAA WLs'!"&amp;$G$15&amp;H705)</f>
        <v>9.2191601049868765</v>
      </c>
      <c r="H705">
        <v>697</v>
      </c>
    </row>
    <row r="706" spans="6:8" x14ac:dyDescent="0.25">
      <c r="F706" s="1">
        <f>'NOAA WLs'!Q698</f>
        <v>20790</v>
      </c>
      <c r="G706" s="8" cm="1">
        <f t="array" aca="1" ref="G706" ca="1">INDIRECT("'NOAA WLs'!"&amp;$G$15&amp;H706)</f>
        <v>9.917979002624671</v>
      </c>
      <c r="H706">
        <v>698</v>
      </c>
    </row>
    <row r="707" spans="6:8" x14ac:dyDescent="0.25">
      <c r="F707" s="1">
        <f>'NOAA WLs'!Q699</f>
        <v>20821</v>
      </c>
      <c r="G707" s="8" cm="1">
        <f t="array" aca="1" ref="G707" ca="1">INDIRECT("'NOAA WLs'!"&amp;$G$15&amp;H707)</f>
        <v>10.597112860892388</v>
      </c>
      <c r="H707">
        <v>699</v>
      </c>
    </row>
    <row r="708" spans="6:8" x14ac:dyDescent="0.25">
      <c r="F708" s="1">
        <f>'NOAA WLs'!Q700</f>
        <v>20852</v>
      </c>
      <c r="G708" s="8" cm="1">
        <f t="array" aca="1" ref="G708" ca="1">INDIRECT("'NOAA WLs'!"&amp;$G$15&amp;H708)</f>
        <v>9.8982939632545932</v>
      </c>
      <c r="H708">
        <v>700</v>
      </c>
    </row>
    <row r="709" spans="6:8" x14ac:dyDescent="0.25">
      <c r="F709" s="1">
        <f>'NOAA WLs'!Q701</f>
        <v>20880</v>
      </c>
      <c r="G709" s="8" cm="1">
        <f t="array" aca="1" ref="G709" ca="1">INDIRECT("'NOAA WLs'!"&amp;$G$15&amp;H709)</f>
        <v>9.8982939632545932</v>
      </c>
      <c r="H709">
        <v>701</v>
      </c>
    </row>
    <row r="710" spans="6:8" x14ac:dyDescent="0.25">
      <c r="F710" s="1">
        <f>'NOAA WLs'!Q702</f>
        <v>20911</v>
      </c>
      <c r="G710" s="8" cm="1">
        <f t="array" aca="1" ref="G710" ca="1">INDIRECT("'NOAA WLs'!"&amp;$G$15&amp;H710)</f>
        <v>10.196850393700787</v>
      </c>
      <c r="H710">
        <v>702</v>
      </c>
    </row>
    <row r="711" spans="6:8" x14ac:dyDescent="0.25">
      <c r="F711" s="1">
        <f>'NOAA WLs'!Q703</f>
        <v>20941</v>
      </c>
      <c r="G711" s="8" cm="1">
        <f t="array" aca="1" ref="G711" ca="1">INDIRECT("'NOAA WLs'!"&amp;$G$15&amp;H711)</f>
        <v>9.8982939632545932</v>
      </c>
      <c r="H711">
        <v>703</v>
      </c>
    </row>
    <row r="712" spans="6:8" x14ac:dyDescent="0.25">
      <c r="F712" s="1">
        <f>'NOAA WLs'!Q704</f>
        <v>20972</v>
      </c>
      <c r="G712" s="8" cm="1">
        <f t="array" aca="1" ref="G712" ca="1">INDIRECT("'NOAA WLs'!"&amp;$G$15&amp;H712)</f>
        <v>9.3996062992125982</v>
      </c>
      <c r="H712">
        <v>704</v>
      </c>
    </row>
    <row r="713" spans="6:8" x14ac:dyDescent="0.25">
      <c r="F713" s="1">
        <f>'NOAA WLs'!Q705</f>
        <v>21002</v>
      </c>
      <c r="G713" s="8" cm="1">
        <f t="array" aca="1" ref="G713" ca="1">INDIRECT("'NOAA WLs'!"&amp;$G$15&amp;H713)</f>
        <v>9.7965879265091864</v>
      </c>
      <c r="H713">
        <v>705</v>
      </c>
    </row>
    <row r="714" spans="6:8" x14ac:dyDescent="0.25">
      <c r="F714" s="1">
        <f>'NOAA WLs'!Q706</f>
        <v>21033</v>
      </c>
      <c r="G714" s="8" cm="1">
        <f t="array" aca="1" ref="G714" ca="1">INDIRECT("'NOAA WLs'!"&amp;$G$15&amp;H714)</f>
        <v>9.5997375328083994</v>
      </c>
      <c r="H714">
        <v>706</v>
      </c>
    </row>
    <row r="715" spans="6:8" x14ac:dyDescent="0.25">
      <c r="F715" s="1">
        <f>'NOAA WLs'!Q707</f>
        <v>21064</v>
      </c>
      <c r="G715" s="8" cm="1">
        <f t="array" aca="1" ref="G715" ca="1">INDIRECT("'NOAA WLs'!"&amp;$G$15&amp;H715)</f>
        <v>9.8982939632545932</v>
      </c>
      <c r="H715">
        <v>707</v>
      </c>
    </row>
    <row r="716" spans="6:8" x14ac:dyDescent="0.25">
      <c r="F716" s="1">
        <f>'NOAA WLs'!Q708</f>
        <v>21094</v>
      </c>
      <c r="G716" s="8" cm="1">
        <f t="array" aca="1" ref="G716" ca="1">INDIRECT("'NOAA WLs'!"&amp;$G$15&amp;H716)</f>
        <v>9.8982939632545932</v>
      </c>
      <c r="H716">
        <v>708</v>
      </c>
    </row>
    <row r="717" spans="6:8" x14ac:dyDescent="0.25">
      <c r="F717" s="1">
        <f>'NOAA WLs'!Q709</f>
        <v>21125</v>
      </c>
      <c r="G717" s="8" cm="1">
        <f t="array" aca="1" ref="G717" ca="1">INDIRECT("'NOAA WLs'!"&amp;$G$15&amp;H717)</f>
        <v>10.098425196850393</v>
      </c>
      <c r="H717">
        <v>709</v>
      </c>
    </row>
    <row r="718" spans="6:8" x14ac:dyDescent="0.25">
      <c r="F718" s="1">
        <f>'NOAA WLs'!Q710</f>
        <v>21155</v>
      </c>
      <c r="G718" s="8" cm="1">
        <f t="array" aca="1" ref="G718" ca="1">INDIRECT("'NOAA WLs'!"&amp;$G$15&amp;H718)</f>
        <v>11.19750656167979</v>
      </c>
      <c r="H718">
        <v>710</v>
      </c>
    </row>
    <row r="719" spans="6:8" x14ac:dyDescent="0.25">
      <c r="F719" s="1">
        <f>'NOAA WLs'!Q711</f>
        <v>21186</v>
      </c>
      <c r="G719" s="8" cm="1">
        <f t="array" aca="1" ref="G719" ca="1">INDIRECT("'NOAA WLs'!"&amp;$G$15&amp;H719)</f>
        <v>10.816929133858268</v>
      </c>
      <c r="H719">
        <v>711</v>
      </c>
    </row>
    <row r="720" spans="6:8" x14ac:dyDescent="0.25">
      <c r="F720" s="1">
        <f>'NOAA WLs'!Q712</f>
        <v>21217</v>
      </c>
      <c r="G720" s="8" cm="1">
        <f t="array" aca="1" ref="G720" ca="1">INDIRECT("'NOAA WLs'!"&amp;$G$15&amp;H720)</f>
        <v>11.217191601049869</v>
      </c>
      <c r="H720">
        <v>712</v>
      </c>
    </row>
    <row r="721" spans="6:8" x14ac:dyDescent="0.25">
      <c r="F721" s="1">
        <f>'NOAA WLs'!Q713</f>
        <v>21245</v>
      </c>
      <c r="G721" s="8" cm="1">
        <f t="array" aca="1" ref="G721" ca="1">INDIRECT("'NOAA WLs'!"&amp;$G$15&amp;H721)</f>
        <v>9.8162729658792642</v>
      </c>
      <c r="H721">
        <v>713</v>
      </c>
    </row>
    <row r="722" spans="6:8" x14ac:dyDescent="0.25">
      <c r="F722" s="1">
        <f>'NOAA WLs'!Q714</f>
        <v>21276</v>
      </c>
      <c r="G722" s="8" cm="1">
        <f t="array" aca="1" ref="G722" ca="1">INDIRECT("'NOAA WLs'!"&amp;$G$15&amp;H722)</f>
        <v>10.616797900262467</v>
      </c>
      <c r="H722">
        <v>714</v>
      </c>
    </row>
    <row r="723" spans="6:8" x14ac:dyDescent="0.25">
      <c r="F723" s="1">
        <f>'NOAA WLs'!Q715</f>
        <v>21306</v>
      </c>
      <c r="G723" s="8" cm="1">
        <f t="array" aca="1" ref="G723" ca="1">INDIRECT("'NOAA WLs'!"&amp;$G$15&amp;H723)</f>
        <v>9.419291338582676</v>
      </c>
      <c r="H723">
        <v>715</v>
      </c>
    </row>
    <row r="724" spans="6:8" x14ac:dyDescent="0.25">
      <c r="F724" s="1">
        <f>'NOAA WLs'!Q716</f>
        <v>21337</v>
      </c>
      <c r="G724" s="8" cm="1">
        <f t="array" aca="1" ref="G724" ca="1">INDIRECT("'NOAA WLs'!"&amp;$G$15&amp;H724)</f>
        <v>9.7178477690288716</v>
      </c>
      <c r="H724">
        <v>716</v>
      </c>
    </row>
    <row r="725" spans="6:8" x14ac:dyDescent="0.25">
      <c r="F725" s="1">
        <f>'NOAA WLs'!Q717</f>
        <v>21367</v>
      </c>
      <c r="G725" s="8" cm="1">
        <f t="array" aca="1" ref="G725" ca="1">INDIRECT("'NOAA WLs'!"&amp;$G$15&amp;H725)</f>
        <v>9.5177165354330704</v>
      </c>
      <c r="H725">
        <v>717</v>
      </c>
    </row>
    <row r="726" spans="6:8" x14ac:dyDescent="0.25">
      <c r="F726" s="1">
        <f>'NOAA WLs'!Q718</f>
        <v>21398</v>
      </c>
      <c r="G726" s="8" cm="1">
        <f t="array" aca="1" ref="G726" ca="1">INDIRECT("'NOAA WLs'!"&amp;$G$15&amp;H726)</f>
        <v>9.5177165354330704</v>
      </c>
      <c r="H726">
        <v>718</v>
      </c>
    </row>
    <row r="727" spans="6:8" x14ac:dyDescent="0.25">
      <c r="F727" s="1">
        <f>'NOAA WLs'!Q719</f>
        <v>21429</v>
      </c>
      <c r="G727" s="8" cm="1">
        <f t="array" aca="1" ref="G727" ca="1">INDIRECT("'NOAA WLs'!"&amp;$G$15&amp;H727)</f>
        <v>9.6194225721784772</v>
      </c>
      <c r="H727">
        <v>719</v>
      </c>
    </row>
    <row r="728" spans="6:8" x14ac:dyDescent="0.25">
      <c r="F728" s="1">
        <f>'NOAA WLs'!Q720</f>
        <v>21459</v>
      </c>
      <c r="G728" s="8" cm="1">
        <f t="array" aca="1" ref="G728" ca="1">INDIRECT("'NOAA WLs'!"&amp;$G$15&amp;H728)</f>
        <v>9.7178477690288716</v>
      </c>
      <c r="H728">
        <v>720</v>
      </c>
    </row>
    <row r="729" spans="6:8" x14ac:dyDescent="0.25">
      <c r="F729" s="1">
        <f>'NOAA WLs'!Q721</f>
        <v>21490</v>
      </c>
      <c r="G729" s="8" cm="1">
        <f t="array" aca="1" ref="G729" ca="1">INDIRECT("'NOAA WLs'!"&amp;$G$15&amp;H729)</f>
        <v>10.118110236220472</v>
      </c>
      <c r="H729">
        <v>721</v>
      </c>
    </row>
    <row r="730" spans="6:8" x14ac:dyDescent="0.25">
      <c r="F730" s="1">
        <f>'NOAA WLs'!Q722</f>
        <v>21520</v>
      </c>
      <c r="G730" s="8" cm="1">
        <f t="array" aca="1" ref="G730" ca="1">INDIRECT("'NOAA WLs'!"&amp;$G$15&amp;H730)</f>
        <v>10.216535433070865</v>
      </c>
      <c r="H730">
        <v>722</v>
      </c>
    </row>
    <row r="731" spans="6:8" x14ac:dyDescent="0.25">
      <c r="F731" s="1">
        <f>'NOAA WLs'!Q723</f>
        <v>21551</v>
      </c>
      <c r="G731" s="8" cm="1">
        <f t="array" aca="1" ref="G731" ca="1">INDIRECT("'NOAA WLs'!"&amp;$G$15&amp;H731)</f>
        <v>11.217191601049869</v>
      </c>
      <c r="H731">
        <v>723</v>
      </c>
    </row>
    <row r="732" spans="6:8" x14ac:dyDescent="0.25">
      <c r="F732" s="1">
        <f>'NOAA WLs'!Q724</f>
        <v>21582</v>
      </c>
      <c r="G732" s="8" cm="1">
        <f t="array" aca="1" ref="G732" ca="1">INDIRECT("'NOAA WLs'!"&amp;$G$15&amp;H732)</f>
        <v>9.8162729658792642</v>
      </c>
      <c r="H732">
        <v>724</v>
      </c>
    </row>
    <row r="733" spans="6:8" x14ac:dyDescent="0.25">
      <c r="F733" s="1">
        <f>'NOAA WLs'!Q725</f>
        <v>21610</v>
      </c>
      <c r="G733" s="8" cm="1">
        <f t="array" aca="1" ref="G733" ca="1">INDIRECT("'NOAA WLs'!"&amp;$G$15&amp;H733)</f>
        <v>9.8162729658792642</v>
      </c>
      <c r="H733">
        <v>725</v>
      </c>
    </row>
    <row r="734" spans="6:8" x14ac:dyDescent="0.25">
      <c r="F734" s="1">
        <f>'NOAA WLs'!Q726</f>
        <v>21641</v>
      </c>
      <c r="G734" s="8" cm="1">
        <f t="array" aca="1" ref="G734" ca="1">INDIRECT("'NOAA WLs'!"&amp;$G$15&amp;H734)</f>
        <v>10.016404199475065</v>
      </c>
      <c r="H734">
        <v>726</v>
      </c>
    </row>
    <row r="735" spans="6:8" x14ac:dyDescent="0.25">
      <c r="F735" s="1">
        <f>'NOAA WLs'!Q727</f>
        <v>21671</v>
      </c>
      <c r="G735" s="8" cm="1">
        <f t="array" aca="1" ref="G735" ca="1">INDIRECT("'NOAA WLs'!"&amp;$G$15&amp;H735)</f>
        <v>9.6194225721784772</v>
      </c>
      <c r="H735">
        <v>727</v>
      </c>
    </row>
    <row r="736" spans="6:8" x14ac:dyDescent="0.25">
      <c r="F736" s="1">
        <f>'NOAA WLs'!Q728</f>
        <v>21702</v>
      </c>
      <c r="G736" s="8" cm="1">
        <f t="array" aca="1" ref="G736" ca="1">INDIRECT("'NOAA WLs'!"&amp;$G$15&amp;H736)</f>
        <v>9.6194225721784772</v>
      </c>
      <c r="H736">
        <v>728</v>
      </c>
    </row>
    <row r="737" spans="6:8" x14ac:dyDescent="0.25">
      <c r="F737" s="1">
        <f>'NOAA WLs'!Q729</f>
        <v>21732</v>
      </c>
      <c r="G737" s="8" cm="1">
        <f t="array" aca="1" ref="G737" ca="1">INDIRECT("'NOAA WLs'!"&amp;$G$15&amp;H737)</f>
        <v>9.5177165354330704</v>
      </c>
      <c r="H737">
        <v>729</v>
      </c>
    </row>
    <row r="738" spans="6:8" x14ac:dyDescent="0.25">
      <c r="F738" s="1">
        <f>'NOAA WLs'!Q730</f>
        <v>21763</v>
      </c>
      <c r="G738" s="8" cm="1">
        <f t="array" aca="1" ref="G738" ca="1">INDIRECT("'NOAA WLs'!"&amp;$G$15&amp;H738)</f>
        <v>9.2191601049868765</v>
      </c>
      <c r="H738">
        <v>730</v>
      </c>
    </row>
    <row r="739" spans="6:8" x14ac:dyDescent="0.25">
      <c r="F739" s="1">
        <f>'NOAA WLs'!Q731</f>
        <v>21794</v>
      </c>
      <c r="G739" s="8" cm="1">
        <f t="array" aca="1" ref="G739" ca="1">INDIRECT("'NOAA WLs'!"&amp;$G$15&amp;H739)</f>
        <v>9.8162729658792642</v>
      </c>
      <c r="H739">
        <v>731</v>
      </c>
    </row>
    <row r="740" spans="6:8" x14ac:dyDescent="0.25">
      <c r="F740" s="1">
        <f>'NOAA WLs'!Q732</f>
        <v>21824</v>
      </c>
      <c r="G740" s="8" cm="1">
        <f t="array" aca="1" ref="G740" ca="1">INDIRECT("'NOAA WLs'!"&amp;$G$15&amp;H740)</f>
        <v>9.1174540682414698</v>
      </c>
      <c r="H740">
        <v>732</v>
      </c>
    </row>
    <row r="741" spans="6:8" x14ac:dyDescent="0.25">
      <c r="F741" s="1">
        <f>'NOAA WLs'!Q733</f>
        <v>21855</v>
      </c>
      <c r="G741" s="8" cm="1">
        <f t="array" aca="1" ref="G741" ca="1">INDIRECT("'NOAA WLs'!"&amp;$G$15&amp;H741)</f>
        <v>9.8162729658792642</v>
      </c>
      <c r="H741">
        <v>733</v>
      </c>
    </row>
    <row r="742" spans="6:8" x14ac:dyDescent="0.25">
      <c r="F742" s="1">
        <f>'NOAA WLs'!Q734</f>
        <v>21885</v>
      </c>
      <c r="G742" s="8" cm="1">
        <f t="array" aca="1" ref="G742" ca="1">INDIRECT("'NOAA WLs'!"&amp;$G$15&amp;H742)</f>
        <v>9.917979002624671</v>
      </c>
      <c r="H742">
        <v>734</v>
      </c>
    </row>
    <row r="743" spans="6:8" x14ac:dyDescent="0.25">
      <c r="F743" s="1">
        <f>'NOAA WLs'!Q735</f>
        <v>21916</v>
      </c>
      <c r="G743" s="8" cm="1">
        <f t="array" aca="1" ref="G743" ca="1">INDIRECT("'NOAA WLs'!"&amp;$G$15&amp;H743)</f>
        <v>10.718503937007872</v>
      </c>
      <c r="H743">
        <v>735</v>
      </c>
    </row>
    <row r="744" spans="6:8" x14ac:dyDescent="0.25">
      <c r="F744" s="1">
        <f>'NOAA WLs'!Q736</f>
        <v>21947</v>
      </c>
      <c r="G744" s="8" cm="1">
        <f t="array" aca="1" ref="G744" ca="1">INDIRECT("'NOAA WLs'!"&amp;$G$15&amp;H744)</f>
        <v>10.918635170603674</v>
      </c>
      <c r="H744">
        <v>736</v>
      </c>
    </row>
    <row r="745" spans="6:8" x14ac:dyDescent="0.25">
      <c r="F745" s="1">
        <f>'NOAA WLs'!Q737</f>
        <v>21976</v>
      </c>
      <c r="G745" s="8" cm="1">
        <f t="array" aca="1" ref="G745" ca="1">INDIRECT("'NOAA WLs'!"&amp;$G$15&amp;H745)</f>
        <v>9.6194225721784772</v>
      </c>
      <c r="H745">
        <v>737</v>
      </c>
    </row>
    <row r="746" spans="6:8" x14ac:dyDescent="0.25">
      <c r="F746" s="1">
        <f>'NOAA WLs'!Q738</f>
        <v>22007</v>
      </c>
      <c r="G746" s="8" cm="1">
        <f t="array" aca="1" ref="G746" ca="1">INDIRECT("'NOAA WLs'!"&amp;$G$15&amp;H746)</f>
        <v>9.917979002624671</v>
      </c>
      <c r="H746">
        <v>738</v>
      </c>
    </row>
    <row r="747" spans="6:8" x14ac:dyDescent="0.25">
      <c r="F747" s="1">
        <f>'NOAA WLs'!Q739</f>
        <v>22037</v>
      </c>
      <c r="G747" s="8" cm="1">
        <f t="array" aca="1" ref="G747" ca="1">INDIRECT("'NOAA WLs'!"&amp;$G$15&amp;H747)</f>
        <v>9.419291338582676</v>
      </c>
      <c r="H747">
        <v>739</v>
      </c>
    </row>
    <row r="748" spans="6:8" x14ac:dyDescent="0.25">
      <c r="F748" s="1">
        <f>'NOAA WLs'!Q740</f>
        <v>22068</v>
      </c>
      <c r="G748" s="8" cm="1">
        <f t="array" aca="1" ref="G748" ca="1">INDIRECT("'NOAA WLs'!"&amp;$G$15&amp;H748)</f>
        <v>9.6194225721784772</v>
      </c>
      <c r="H748">
        <v>740</v>
      </c>
    </row>
    <row r="749" spans="6:8" x14ac:dyDescent="0.25">
      <c r="F749" s="1">
        <f>'NOAA WLs'!Q741</f>
        <v>22098</v>
      </c>
      <c r="G749" s="8" cm="1">
        <f t="array" aca="1" ref="G749" ca="1">INDIRECT("'NOAA WLs'!"&amp;$G$15&amp;H749)</f>
        <v>9.7178477690288716</v>
      </c>
      <c r="H749">
        <v>741</v>
      </c>
    </row>
    <row r="750" spans="6:8" x14ac:dyDescent="0.25">
      <c r="F750" s="1">
        <f>'NOAA WLs'!Q742</f>
        <v>22129</v>
      </c>
      <c r="G750" s="8" cm="1">
        <f t="array" aca="1" ref="G750" ca="1">INDIRECT("'NOAA WLs'!"&amp;$G$15&amp;H750)</f>
        <v>9.7178477690288716</v>
      </c>
      <c r="H750">
        <v>742</v>
      </c>
    </row>
    <row r="751" spans="6:8" x14ac:dyDescent="0.25">
      <c r="F751" s="1">
        <f>'NOAA WLs'!Q743</f>
        <v>22160</v>
      </c>
      <c r="G751" s="8" cm="1">
        <f t="array" aca="1" ref="G751" ca="1">INDIRECT("'NOAA WLs'!"&amp;$G$15&amp;H751)</f>
        <v>9.3175853018372692</v>
      </c>
      <c r="H751">
        <v>743</v>
      </c>
    </row>
    <row r="752" spans="6:8" x14ac:dyDescent="0.25">
      <c r="F752" s="1">
        <f>'NOAA WLs'!Q744</f>
        <v>22190</v>
      </c>
      <c r="G752" s="8" cm="1">
        <f t="array" aca="1" ref="G752" ca="1">INDIRECT("'NOAA WLs'!"&amp;$G$15&amp;H752)</f>
        <v>9.419291338582676</v>
      </c>
      <c r="H752">
        <v>744</v>
      </c>
    </row>
    <row r="753" spans="6:8" x14ac:dyDescent="0.25">
      <c r="F753" s="1">
        <f>'NOAA WLs'!Q745</f>
        <v>22221</v>
      </c>
      <c r="G753" s="8" cm="1">
        <f t="array" aca="1" ref="G753" ca="1">INDIRECT("'NOAA WLs'!"&amp;$G$15&amp;H753)</f>
        <v>10.816929133858268</v>
      </c>
      <c r="H753">
        <v>745</v>
      </c>
    </row>
    <row r="754" spans="6:8" x14ac:dyDescent="0.25">
      <c r="F754" s="1">
        <f>'NOAA WLs'!Q746</f>
        <v>22251</v>
      </c>
      <c r="G754" s="8" cm="1">
        <f t="array" aca="1" ref="G754" ca="1">INDIRECT("'NOAA WLs'!"&amp;$G$15&amp;H754)</f>
        <v>10.616797900262467</v>
      </c>
      <c r="H754">
        <v>746</v>
      </c>
    </row>
    <row r="755" spans="6:8" x14ac:dyDescent="0.25">
      <c r="F755" s="1">
        <f>'NOAA WLs'!Q747</f>
        <v>22282</v>
      </c>
      <c r="G755" s="8" cm="1">
        <f t="array" aca="1" ref="G755" ca="1">INDIRECT("'NOAA WLs'!"&amp;$G$15&amp;H755)</f>
        <v>10.298556430446194</v>
      </c>
      <c r="H755">
        <v>747</v>
      </c>
    </row>
    <row r="756" spans="6:8" x14ac:dyDescent="0.25">
      <c r="F756" s="1">
        <f>'NOAA WLs'!Q748</f>
        <v>22313</v>
      </c>
      <c r="G756" s="8" cm="1">
        <f t="array" aca="1" ref="G756" ca="1">INDIRECT("'NOAA WLs'!"&amp;$G$15&amp;H756)</f>
        <v>10.498687664041995</v>
      </c>
      <c r="H756">
        <v>748</v>
      </c>
    </row>
    <row r="757" spans="6:8" x14ac:dyDescent="0.25">
      <c r="F757" s="1">
        <f>'NOAA WLs'!Q749</f>
        <v>22341</v>
      </c>
      <c r="G757" s="8" cm="1">
        <f t="array" aca="1" ref="G757" ca="1">INDIRECT("'NOAA WLs'!"&amp;$G$15&amp;H757)</f>
        <v>10.498687664041995</v>
      </c>
      <c r="H757">
        <v>749</v>
      </c>
    </row>
    <row r="758" spans="6:8" x14ac:dyDescent="0.25">
      <c r="F758" s="1">
        <f>'NOAA WLs'!Q750</f>
        <v>22372</v>
      </c>
      <c r="G758" s="8" cm="1">
        <f t="array" aca="1" ref="G758" ca="1">INDIRECT("'NOAA WLs'!"&amp;$G$15&amp;H758)</f>
        <v>9.3996062992125982</v>
      </c>
      <c r="H758">
        <v>750</v>
      </c>
    </row>
    <row r="759" spans="6:8" x14ac:dyDescent="0.25">
      <c r="F759" s="1">
        <f>'NOAA WLs'!Q751</f>
        <v>22402</v>
      </c>
      <c r="G759" s="8" cm="1">
        <f t="array" aca="1" ref="G759" ca="1">INDIRECT("'NOAA WLs'!"&amp;$G$15&amp;H759)</f>
        <v>9.3996062992125982</v>
      </c>
      <c r="H759">
        <v>751</v>
      </c>
    </row>
    <row r="760" spans="6:8" x14ac:dyDescent="0.25">
      <c r="F760" s="1">
        <f>'NOAA WLs'!Q752</f>
        <v>22433</v>
      </c>
      <c r="G760" s="8" cm="1">
        <f t="array" aca="1" ref="G760" ca="1">INDIRECT("'NOAA WLs'!"&amp;$G$15&amp;H760)</f>
        <v>9.8982939632545932</v>
      </c>
      <c r="H760">
        <v>752</v>
      </c>
    </row>
    <row r="761" spans="6:8" x14ac:dyDescent="0.25">
      <c r="F761" s="1">
        <f>'NOAA WLs'!Q753</f>
        <v>22463</v>
      </c>
      <c r="G761" s="8" cm="1">
        <f t="array" aca="1" ref="G761" ca="1">INDIRECT("'NOAA WLs'!"&amp;$G$15&amp;H761)</f>
        <v>9.698162729658792</v>
      </c>
      <c r="H761">
        <v>753</v>
      </c>
    </row>
    <row r="762" spans="6:8" x14ac:dyDescent="0.25">
      <c r="F762" s="1">
        <f>'NOAA WLs'!Q754</f>
        <v>22494</v>
      </c>
      <c r="G762" s="8" cm="1">
        <f t="array" aca="1" ref="G762" ca="1">INDIRECT("'NOAA WLs'!"&amp;$G$15&amp;H762)</f>
        <v>9.5997375328083994</v>
      </c>
      <c r="H762">
        <v>754</v>
      </c>
    </row>
    <row r="763" spans="6:8" x14ac:dyDescent="0.25">
      <c r="F763" s="1">
        <f>'NOAA WLs'!Q755</f>
        <v>22525</v>
      </c>
      <c r="G763" s="8" cm="1">
        <f t="array" aca="1" ref="G763" ca="1">INDIRECT("'NOAA WLs'!"&amp;$G$15&amp;H763)</f>
        <v>9.199475065616797</v>
      </c>
      <c r="H763">
        <v>755</v>
      </c>
    </row>
    <row r="764" spans="6:8" x14ac:dyDescent="0.25">
      <c r="F764" s="1">
        <f>'NOAA WLs'!Q756</f>
        <v>22555</v>
      </c>
      <c r="G764" s="8" cm="1">
        <f t="array" aca="1" ref="G764" ca="1">INDIRECT("'NOAA WLs'!"&amp;$G$15&amp;H764)</f>
        <v>9.5997375328083994</v>
      </c>
      <c r="H764">
        <v>756</v>
      </c>
    </row>
    <row r="765" spans="6:8" x14ac:dyDescent="0.25">
      <c r="F765" s="1">
        <f>'NOAA WLs'!Q757</f>
        <v>22586</v>
      </c>
      <c r="G765" s="8" cm="1">
        <f t="array" aca="1" ref="G765" ca="1">INDIRECT("'NOAA WLs'!"&amp;$G$15&amp;H765)</f>
        <v>9.8982939632545932</v>
      </c>
      <c r="H765">
        <v>757</v>
      </c>
    </row>
    <row r="766" spans="6:8" x14ac:dyDescent="0.25">
      <c r="F766" s="1">
        <f>'NOAA WLs'!Q758</f>
        <v>22616</v>
      </c>
      <c r="G766" s="8" cm="1">
        <f t="array" aca="1" ref="G766" ca="1">INDIRECT("'NOAA WLs'!"&amp;$G$15&amp;H766)</f>
        <v>9.8982939632545932</v>
      </c>
      <c r="H766">
        <v>758</v>
      </c>
    </row>
    <row r="767" spans="6:8" x14ac:dyDescent="0.25">
      <c r="F767" s="1">
        <f>'NOAA WLs'!Q759</f>
        <v>22647</v>
      </c>
      <c r="G767" s="8" cm="1">
        <f t="array" aca="1" ref="G767" ca="1">INDIRECT("'NOAA WLs'!"&amp;$G$15&amp;H767)</f>
        <v>10.016404199475065</v>
      </c>
      <c r="H767">
        <v>759</v>
      </c>
    </row>
    <row r="768" spans="6:8" x14ac:dyDescent="0.25">
      <c r="F768" s="1">
        <f>'NOAA WLs'!Q760</f>
        <v>22678</v>
      </c>
      <c r="G768" s="8" cm="1">
        <f t="array" aca="1" ref="G768" ca="1">INDIRECT("'NOAA WLs'!"&amp;$G$15&amp;H768)</f>
        <v>10.718503937007872</v>
      </c>
      <c r="H768">
        <v>760</v>
      </c>
    </row>
    <row r="769" spans="6:8" x14ac:dyDescent="0.25">
      <c r="F769" s="1">
        <f>'NOAA WLs'!Q761</f>
        <v>22706</v>
      </c>
      <c r="G769" s="8" cm="1">
        <f t="array" aca="1" ref="G769" ca="1">INDIRECT("'NOAA WLs'!"&amp;$G$15&amp;H769)</f>
        <v>9.7178477690288716</v>
      </c>
      <c r="H769">
        <v>761</v>
      </c>
    </row>
    <row r="770" spans="6:8" x14ac:dyDescent="0.25">
      <c r="F770" s="1">
        <f>'NOAA WLs'!Q762</f>
        <v>22737</v>
      </c>
      <c r="G770" s="8" cm="1">
        <f t="array" aca="1" ref="G770" ca="1">INDIRECT("'NOAA WLs'!"&amp;$G$15&amp;H770)</f>
        <v>9.1174540682414698</v>
      </c>
      <c r="H770">
        <v>762</v>
      </c>
    </row>
    <row r="771" spans="6:8" x14ac:dyDescent="0.25">
      <c r="F771" s="1">
        <f>'NOAA WLs'!Q763</f>
        <v>22767</v>
      </c>
      <c r="G771" s="8" cm="1">
        <f t="array" aca="1" ref="G771" ca="1">INDIRECT("'NOAA WLs'!"&amp;$G$15&amp;H771)</f>
        <v>9.6194225721784772</v>
      </c>
      <c r="H771">
        <v>763</v>
      </c>
    </row>
    <row r="772" spans="6:8" x14ac:dyDescent="0.25">
      <c r="F772" s="1">
        <f>'NOAA WLs'!Q764</f>
        <v>22798</v>
      </c>
      <c r="G772" s="8" cm="1">
        <f t="array" aca="1" ref="G772" ca="1">INDIRECT("'NOAA WLs'!"&amp;$G$15&amp;H772)</f>
        <v>9.2191601049868765</v>
      </c>
      <c r="H772">
        <v>764</v>
      </c>
    </row>
    <row r="773" spans="6:8" x14ac:dyDescent="0.25">
      <c r="F773" s="1">
        <f>'NOAA WLs'!Q765</f>
        <v>22828</v>
      </c>
      <c r="G773" s="8" cm="1">
        <f t="array" aca="1" ref="G773" ca="1">INDIRECT("'NOAA WLs'!"&amp;$G$15&amp;H773)</f>
        <v>9.6194225721784772</v>
      </c>
      <c r="H773">
        <v>765</v>
      </c>
    </row>
    <row r="774" spans="6:8" x14ac:dyDescent="0.25">
      <c r="F774" s="1">
        <f>'NOAA WLs'!Q766</f>
        <v>22859</v>
      </c>
      <c r="G774" s="8" cm="1">
        <f t="array" aca="1" ref="G774" ca="1">INDIRECT("'NOAA WLs'!"&amp;$G$15&amp;H774)</f>
        <v>9.419291338582676</v>
      </c>
      <c r="H774">
        <v>766</v>
      </c>
    </row>
    <row r="775" spans="6:8" x14ac:dyDescent="0.25">
      <c r="F775" s="1">
        <f>'NOAA WLs'!Q767</f>
        <v>22890</v>
      </c>
      <c r="G775" s="8" cm="1">
        <f t="array" aca="1" ref="G775" ca="1">INDIRECT("'NOAA WLs'!"&amp;$G$15&amp;H775)</f>
        <v>9.3175853018372692</v>
      </c>
      <c r="H775">
        <v>767</v>
      </c>
    </row>
    <row r="776" spans="6:8" x14ac:dyDescent="0.25">
      <c r="F776" s="1">
        <f>'NOAA WLs'!Q768</f>
        <v>22920</v>
      </c>
      <c r="G776" s="8" cm="1">
        <f t="array" aca="1" ref="G776" ca="1">INDIRECT("'NOAA WLs'!"&amp;$G$15&amp;H776)</f>
        <v>10.718503937007872</v>
      </c>
      <c r="H776">
        <v>768</v>
      </c>
    </row>
    <row r="777" spans="6:8" x14ac:dyDescent="0.25">
      <c r="F777" s="1">
        <f>'NOAA WLs'!Q769</f>
        <v>22951</v>
      </c>
      <c r="G777" s="8" cm="1">
        <f t="array" aca="1" ref="G777" ca="1">INDIRECT("'NOAA WLs'!"&amp;$G$15&amp;H777)</f>
        <v>10.118110236220472</v>
      </c>
      <c r="H777">
        <v>769</v>
      </c>
    </row>
    <row r="778" spans="6:8" x14ac:dyDescent="0.25">
      <c r="F778" s="1">
        <f>'NOAA WLs'!Q770</f>
        <v>22981</v>
      </c>
      <c r="G778" s="8" cm="1">
        <f t="array" aca="1" ref="G778" ca="1">INDIRECT("'NOAA WLs'!"&amp;$G$15&amp;H778)</f>
        <v>10.718503937007872</v>
      </c>
      <c r="H778">
        <v>770</v>
      </c>
    </row>
    <row r="779" spans="6:8" x14ac:dyDescent="0.25">
      <c r="F779" s="1">
        <f>'NOAA WLs'!Q771</f>
        <v>23012</v>
      </c>
      <c r="G779" s="8" cm="1">
        <f t="array" aca="1" ref="G779" ca="1">INDIRECT("'NOAA WLs'!"&amp;$G$15&amp;H779)</f>
        <v>10.436351706036746</v>
      </c>
      <c r="H779">
        <v>771</v>
      </c>
    </row>
    <row r="780" spans="6:8" x14ac:dyDescent="0.25">
      <c r="F780" s="1">
        <f>'NOAA WLs'!Q772</f>
        <v>23043</v>
      </c>
      <c r="G780" s="8" cm="1">
        <f t="array" aca="1" ref="G780" ca="1">INDIRECT("'NOAA WLs'!"&amp;$G$15&amp;H780)</f>
        <v>9.9376640419947506</v>
      </c>
      <c r="H780">
        <v>772</v>
      </c>
    </row>
    <row r="781" spans="6:8" x14ac:dyDescent="0.25">
      <c r="F781" s="1">
        <f>'NOAA WLs'!Q773</f>
        <v>23071</v>
      </c>
      <c r="G781" s="8" cm="1">
        <f t="array" aca="1" ref="G781" ca="1">INDIRECT("'NOAA WLs'!"&amp;$G$15&amp;H781)</f>
        <v>10.538057742782152</v>
      </c>
      <c r="H781">
        <v>773</v>
      </c>
    </row>
    <row r="782" spans="6:8" x14ac:dyDescent="0.25">
      <c r="F782" s="1">
        <f>'NOAA WLs'!Q774</f>
        <v>23102</v>
      </c>
      <c r="G782" s="8" cm="1">
        <f t="array" aca="1" ref="G782" ca="1">INDIRECT("'NOAA WLs'!"&amp;$G$15&amp;H782)</f>
        <v>9.9376640419947506</v>
      </c>
      <c r="H782">
        <v>774</v>
      </c>
    </row>
    <row r="783" spans="6:8" x14ac:dyDescent="0.25">
      <c r="F783" s="1">
        <f>'NOAA WLs'!Q775</f>
        <v>23132</v>
      </c>
      <c r="G783" s="8" cm="1">
        <f t="array" aca="1" ref="G783" ca="1">INDIRECT("'NOAA WLs'!"&amp;$G$15&amp;H783)</f>
        <v>9.7375328083989494</v>
      </c>
      <c r="H783">
        <v>775</v>
      </c>
    </row>
    <row r="784" spans="6:8" x14ac:dyDescent="0.25">
      <c r="F784" s="1">
        <f>'NOAA WLs'!Q776</f>
        <v>23163</v>
      </c>
      <c r="G784" s="8" cm="1">
        <f t="array" aca="1" ref="G784" ca="1">INDIRECT("'NOAA WLs'!"&amp;$G$15&amp;H784)</f>
        <v>9.6391076115485568</v>
      </c>
      <c r="H784">
        <v>776</v>
      </c>
    </row>
    <row r="785" spans="6:8" x14ac:dyDescent="0.25">
      <c r="F785" s="1">
        <f>'NOAA WLs'!Q777</f>
        <v>23193</v>
      </c>
      <c r="G785" s="8" cm="1">
        <f t="array" aca="1" ref="G785" ca="1">INDIRECT("'NOAA WLs'!"&amp;$G$15&amp;H785)</f>
        <v>9.3372703412073488</v>
      </c>
      <c r="H785">
        <v>777</v>
      </c>
    </row>
    <row r="786" spans="6:8" x14ac:dyDescent="0.25">
      <c r="F786" s="1">
        <f>'NOAA WLs'!Q778</f>
        <v>23224</v>
      </c>
      <c r="G786" s="8" cm="1">
        <f t="array" aca="1" ref="G786" ca="1">INDIRECT("'NOAA WLs'!"&amp;$G$15&amp;H786)</f>
        <v>9.3372703412073488</v>
      </c>
      <c r="H786">
        <v>778</v>
      </c>
    </row>
    <row r="787" spans="6:8" x14ac:dyDescent="0.25">
      <c r="F787" s="1">
        <f>'NOAA WLs'!Q779</f>
        <v>23255</v>
      </c>
      <c r="G787" s="8" cm="1">
        <f t="array" aca="1" ref="G787" ca="1">INDIRECT("'NOAA WLs'!"&amp;$G$15&amp;H787)</f>
        <v>9.4389763779527556</v>
      </c>
      <c r="H787">
        <v>779</v>
      </c>
    </row>
    <row r="788" spans="6:8" x14ac:dyDescent="0.25">
      <c r="F788" s="1">
        <f>'NOAA WLs'!Q780</f>
        <v>23285</v>
      </c>
      <c r="G788" s="8" cm="1">
        <f t="array" aca="1" ref="G788" ca="1">INDIRECT("'NOAA WLs'!"&amp;$G$15&amp;H788)</f>
        <v>9.7375328083989494</v>
      </c>
      <c r="H788">
        <v>780</v>
      </c>
    </row>
    <row r="789" spans="6:8" x14ac:dyDescent="0.25">
      <c r="F789" s="1">
        <f>'NOAA WLs'!Q781</f>
        <v>23316</v>
      </c>
      <c r="G789" s="8" cm="1">
        <f t="array" aca="1" ref="G789" ca="1">INDIRECT("'NOAA WLs'!"&amp;$G$15&amp;H789)</f>
        <v>10.538057742782152</v>
      </c>
      <c r="H789">
        <v>781</v>
      </c>
    </row>
    <row r="790" spans="6:8" x14ac:dyDescent="0.25">
      <c r="F790" s="1">
        <f>'NOAA WLs'!Q782</f>
        <v>23346</v>
      </c>
      <c r="G790" s="8" cm="1">
        <f t="array" aca="1" ref="G790" ca="1">INDIRECT("'NOAA WLs'!"&amp;$G$15&amp;H790)</f>
        <v>10.337926509186351</v>
      </c>
      <c r="H790">
        <v>782</v>
      </c>
    </row>
    <row r="791" spans="6:8" x14ac:dyDescent="0.25">
      <c r="F791" s="1">
        <f>'NOAA WLs'!Q783</f>
        <v>23377</v>
      </c>
      <c r="G791" s="8" cm="1">
        <f t="array" aca="1" ref="G791" ca="1">INDIRECT("'NOAA WLs'!"&amp;$G$15&amp;H791)</f>
        <v>11.118766404199473</v>
      </c>
      <c r="H791">
        <v>783</v>
      </c>
    </row>
    <row r="792" spans="6:8" x14ac:dyDescent="0.25">
      <c r="F792" s="1">
        <f>'NOAA WLs'!Q784</f>
        <v>23408</v>
      </c>
      <c r="G792" s="8" cm="1">
        <f t="array" aca="1" ref="G792" ca="1">INDIRECT("'NOAA WLs'!"&amp;$G$15&amp;H792)</f>
        <v>9.8162729658792642</v>
      </c>
      <c r="H792">
        <v>784</v>
      </c>
    </row>
    <row r="793" spans="6:8" x14ac:dyDescent="0.25">
      <c r="F793" s="1">
        <f>'NOAA WLs'!Q785</f>
        <v>23437</v>
      </c>
      <c r="G793" s="8" cm="1">
        <f t="array" aca="1" ref="G793" ca="1">INDIRECT("'NOAA WLs'!"&amp;$G$15&amp;H793)</f>
        <v>9.2191601049868765</v>
      </c>
      <c r="H793">
        <v>785</v>
      </c>
    </row>
    <row r="794" spans="6:8" x14ac:dyDescent="0.25">
      <c r="F794" s="1">
        <f>'NOAA WLs'!Q786</f>
        <v>23468</v>
      </c>
      <c r="G794" s="8" cm="1">
        <f t="array" aca="1" ref="G794" ca="1">INDIRECT("'NOAA WLs'!"&amp;$G$15&amp;H794)</f>
        <v>9.419291338582676</v>
      </c>
      <c r="H794">
        <v>786</v>
      </c>
    </row>
    <row r="795" spans="6:8" x14ac:dyDescent="0.25">
      <c r="F795" s="1">
        <f>'NOAA WLs'!Q787</f>
        <v>23498</v>
      </c>
      <c r="G795" s="8" cm="1">
        <f t="array" aca="1" ref="G795" ca="1">INDIRECT("'NOAA WLs'!"&amp;$G$15&amp;H795)</f>
        <v>9.1174540682414698</v>
      </c>
      <c r="H795">
        <v>787</v>
      </c>
    </row>
    <row r="796" spans="6:8" x14ac:dyDescent="0.25">
      <c r="F796" s="1">
        <f>'NOAA WLs'!Q788</f>
        <v>23529</v>
      </c>
      <c r="G796" s="8" cm="1">
        <f t="array" aca="1" ref="G796" ca="1">INDIRECT("'NOAA WLs'!"&amp;$G$15&amp;H796)</f>
        <v>9.7178477690288716</v>
      </c>
      <c r="H796">
        <v>788</v>
      </c>
    </row>
    <row r="797" spans="6:8" x14ac:dyDescent="0.25">
      <c r="F797" s="1">
        <f>'NOAA WLs'!Q789</f>
        <v>23559</v>
      </c>
      <c r="G797" s="8" cm="1">
        <f t="array" aca="1" ref="G797" ca="1">INDIRECT("'NOAA WLs'!"&amp;$G$15&amp;H797)</f>
        <v>9.7178477690288716</v>
      </c>
      <c r="H797">
        <v>789</v>
      </c>
    </row>
    <row r="798" spans="6:8" x14ac:dyDescent="0.25">
      <c r="F798" s="1">
        <f>'NOAA WLs'!Q790</f>
        <v>23590</v>
      </c>
      <c r="G798" s="8" cm="1">
        <f t="array" aca="1" ref="G798" ca="1">INDIRECT("'NOAA WLs'!"&amp;$G$15&amp;H798)</f>
        <v>9.419291338582676</v>
      </c>
      <c r="H798">
        <v>790</v>
      </c>
    </row>
    <row r="799" spans="6:8" x14ac:dyDescent="0.25">
      <c r="F799" s="1">
        <f>'NOAA WLs'!Q791</f>
        <v>23621</v>
      </c>
      <c r="G799" s="8" cm="1">
        <f t="array" aca="1" ref="G799" ca="1">INDIRECT("'NOAA WLs'!"&amp;$G$15&amp;H799)</f>
        <v>9.2191601049868765</v>
      </c>
      <c r="H799">
        <v>791</v>
      </c>
    </row>
    <row r="800" spans="6:8" x14ac:dyDescent="0.25">
      <c r="F800" s="1">
        <f>'NOAA WLs'!Q792</f>
        <v>23651</v>
      </c>
      <c r="G800" s="8" cm="1">
        <f t="array" aca="1" ref="G800" ca="1">INDIRECT("'NOAA WLs'!"&amp;$G$15&amp;H800)</f>
        <v>9.419291338582676</v>
      </c>
      <c r="H800">
        <v>792</v>
      </c>
    </row>
    <row r="801" spans="6:8" x14ac:dyDescent="0.25">
      <c r="F801" s="1">
        <f>'NOAA WLs'!Q793</f>
        <v>23682</v>
      </c>
      <c r="G801" s="8" cm="1">
        <f t="array" aca="1" ref="G801" ca="1">INDIRECT("'NOAA WLs'!"&amp;$G$15&amp;H801)</f>
        <v>10.646325459317586</v>
      </c>
      <c r="H801">
        <v>793</v>
      </c>
    </row>
    <row r="802" spans="6:8" x14ac:dyDescent="0.25">
      <c r="F802" s="1">
        <f>'NOAA WLs'!Q794</f>
        <v>23712</v>
      </c>
      <c r="G802" s="8" cm="1">
        <f t="array" aca="1" ref="G802" ca="1">INDIRECT("'NOAA WLs'!"&amp;$G$15&amp;H802)</f>
        <v>11.61745406824147</v>
      </c>
      <c r="H802">
        <v>794</v>
      </c>
    </row>
    <row r="803" spans="6:8" x14ac:dyDescent="0.25">
      <c r="F803" s="1">
        <f>'NOAA WLs'!Q795</f>
        <v>23743</v>
      </c>
      <c r="G803" s="8" cm="1">
        <f t="array" aca="1" ref="G803" ca="1">INDIRECT("'NOAA WLs'!"&amp;$G$15&amp;H803)</f>
        <v>10.666010498687664</v>
      </c>
      <c r="H803">
        <v>795</v>
      </c>
    </row>
    <row r="804" spans="6:8" x14ac:dyDescent="0.25">
      <c r="F804" s="1">
        <f>'NOAA WLs'!Q796</f>
        <v>23774</v>
      </c>
      <c r="G804" s="8" cm="1">
        <f t="array" aca="1" ref="G804" ca="1">INDIRECT("'NOAA WLs'!"&amp;$G$15&amp;H804)</f>
        <v>10.065616797900262</v>
      </c>
      <c r="H804">
        <v>796</v>
      </c>
    </row>
    <row r="805" spans="6:8" x14ac:dyDescent="0.25">
      <c r="F805" s="1">
        <f>'NOAA WLs'!Q797</f>
        <v>23802</v>
      </c>
      <c r="G805" s="8" cm="1">
        <f t="array" aca="1" ref="G805" ca="1">INDIRECT("'NOAA WLs'!"&amp;$G$15&amp;H805)</f>
        <v>9.2683727034120729</v>
      </c>
      <c r="H805">
        <v>797</v>
      </c>
    </row>
    <row r="806" spans="6:8" x14ac:dyDescent="0.25">
      <c r="F806" s="1">
        <f>'NOAA WLs'!Q798</f>
        <v>23833</v>
      </c>
      <c r="G806" s="8" cm="1">
        <f t="array" aca="1" ref="G806" ca="1">INDIRECT("'NOAA WLs'!"&amp;$G$15&amp;H806)</f>
        <v>9.2683727034120729</v>
      </c>
      <c r="H806">
        <v>798</v>
      </c>
    </row>
    <row r="807" spans="6:8" x14ac:dyDescent="0.25">
      <c r="F807" s="1">
        <f>'NOAA WLs'!Q799</f>
        <v>23863</v>
      </c>
      <c r="G807" s="8" cm="1">
        <f t="array" aca="1" ref="G807" ca="1">INDIRECT("'NOAA WLs'!"&amp;$G$15&amp;H807)</f>
        <v>8.7664041994750654</v>
      </c>
      <c r="H807">
        <v>799</v>
      </c>
    </row>
    <row r="808" spans="6:8" x14ac:dyDescent="0.25">
      <c r="F808" s="1">
        <f>'NOAA WLs'!Q800</f>
        <v>23894</v>
      </c>
      <c r="G808" s="8" cm="1">
        <f t="array" aca="1" ref="G808" ca="1">INDIRECT("'NOAA WLs'!"&amp;$G$15&amp;H808)</f>
        <v>9.3667979002624673</v>
      </c>
      <c r="H808">
        <v>800</v>
      </c>
    </row>
    <row r="809" spans="6:8" x14ac:dyDescent="0.25">
      <c r="F809" s="1">
        <f>'NOAA WLs'!Q801</f>
        <v>23924</v>
      </c>
      <c r="G809" s="8" cm="1">
        <f t="array" aca="1" ref="G809" ca="1">INDIRECT("'NOAA WLs'!"&amp;$G$15&amp;H809)</f>
        <v>9.6653543307086611</v>
      </c>
      <c r="H809">
        <v>801</v>
      </c>
    </row>
    <row r="810" spans="6:8" x14ac:dyDescent="0.25">
      <c r="F810" s="1">
        <f>'NOAA WLs'!Q802</f>
        <v>23955</v>
      </c>
      <c r="G810" s="8" cm="1">
        <f t="array" aca="1" ref="G810" ca="1">INDIRECT("'NOAA WLs'!"&amp;$G$15&amp;H810)</f>
        <v>9.6653543307086611</v>
      </c>
      <c r="H810">
        <v>802</v>
      </c>
    </row>
    <row r="811" spans="6:8" x14ac:dyDescent="0.25">
      <c r="F811" s="1">
        <f>'NOAA WLs'!Q803</f>
        <v>23986</v>
      </c>
      <c r="G811" s="8" cm="1">
        <f t="array" aca="1" ref="G811" ca="1">INDIRECT("'NOAA WLs'!"&amp;$G$15&amp;H811)</f>
        <v>9.5669291338582667</v>
      </c>
      <c r="H811">
        <v>803</v>
      </c>
    </row>
    <row r="812" spans="6:8" x14ac:dyDescent="0.25">
      <c r="F812" s="1">
        <f>'NOAA WLs'!Q804</f>
        <v>24016</v>
      </c>
      <c r="G812" s="8" cm="1">
        <f t="array" aca="1" ref="G812" ca="1">INDIRECT("'NOAA WLs'!"&amp;$G$15&amp;H812)</f>
        <v>9.0682414698162717</v>
      </c>
      <c r="H812">
        <v>804</v>
      </c>
    </row>
    <row r="813" spans="6:8" x14ac:dyDescent="0.25">
      <c r="F813" s="1">
        <f>'NOAA WLs'!Q805</f>
        <v>24047</v>
      </c>
      <c r="G813" s="8" cm="1">
        <f t="array" aca="1" ref="G813" ca="1">INDIRECT("'NOAA WLs'!"&amp;$G$15&amp;H813)</f>
        <v>10.465879265091862</v>
      </c>
      <c r="H813">
        <v>805</v>
      </c>
    </row>
    <row r="814" spans="6:8" x14ac:dyDescent="0.25">
      <c r="F814" s="1">
        <f>'NOAA WLs'!Q806</f>
        <v>24077</v>
      </c>
      <c r="G814" s="8" cm="1">
        <f t="array" aca="1" ref="G814" ca="1">INDIRECT("'NOAA WLs'!"&amp;$G$15&amp;H814)</f>
        <v>10.866141732283463</v>
      </c>
      <c r="H814">
        <v>806</v>
      </c>
    </row>
    <row r="815" spans="6:8" x14ac:dyDescent="0.25">
      <c r="F815" s="1">
        <f>'NOAA WLs'!Q807</f>
        <v>24108</v>
      </c>
      <c r="G815" s="8" cm="1">
        <f t="array" aca="1" ref="G815" ca="1">INDIRECT("'NOAA WLs'!"&amp;$G$15&amp;H815)</f>
        <v>11.328740157480313</v>
      </c>
      <c r="H815">
        <v>807</v>
      </c>
    </row>
    <row r="816" spans="6:8" x14ac:dyDescent="0.25">
      <c r="F816" s="1">
        <f>'NOAA WLs'!Q808</f>
        <v>24139</v>
      </c>
      <c r="G816" s="8" cm="1">
        <f t="array" aca="1" ref="G816" ca="1">INDIRECT("'NOAA WLs'!"&amp;$G$15&amp;H816)</f>
        <v>11.148293963254593</v>
      </c>
      <c r="H816">
        <v>808</v>
      </c>
    </row>
    <row r="817" spans="6:8" x14ac:dyDescent="0.25">
      <c r="F817" s="1">
        <f>'NOAA WLs'!Q809</f>
        <v>24167</v>
      </c>
      <c r="G817" s="8" cm="1">
        <f t="array" aca="1" ref="G817" ca="1">INDIRECT("'NOAA WLs'!"&amp;$G$15&amp;H817)</f>
        <v>10.459317585301838</v>
      </c>
      <c r="H817">
        <v>809</v>
      </c>
    </row>
    <row r="818" spans="6:8" x14ac:dyDescent="0.25">
      <c r="F818" s="1">
        <f>'NOAA WLs'!Q810</f>
        <v>24198</v>
      </c>
      <c r="G818" s="8" cm="1">
        <f t="array" aca="1" ref="G818" ca="1">INDIRECT("'NOAA WLs'!"&amp;$G$15&amp;H818)</f>
        <v>9.5177165354330704</v>
      </c>
      <c r="H818">
        <v>810</v>
      </c>
    </row>
    <row r="819" spans="6:8" x14ac:dyDescent="0.25">
      <c r="F819" s="1">
        <f>'NOAA WLs'!Q811</f>
        <v>24228</v>
      </c>
      <c r="G819" s="8" cm="1">
        <f t="array" aca="1" ref="G819" ca="1">INDIRECT("'NOAA WLs'!"&amp;$G$15&amp;H819)</f>
        <v>9.2486876640419933</v>
      </c>
      <c r="H819">
        <v>811</v>
      </c>
    </row>
    <row r="820" spans="6:8" x14ac:dyDescent="0.25">
      <c r="F820" s="1">
        <f>'NOAA WLs'!Q812</f>
        <v>24259</v>
      </c>
      <c r="G820" s="8" cm="1">
        <f t="array" aca="1" ref="G820" ca="1">INDIRECT("'NOAA WLs'!"&amp;$G$15&amp;H820)</f>
        <v>9.5275590551181093</v>
      </c>
      <c r="H820">
        <v>812</v>
      </c>
    </row>
    <row r="821" spans="6:8" x14ac:dyDescent="0.25">
      <c r="F821" s="1">
        <f>'NOAA WLs'!Q813</f>
        <v>24289</v>
      </c>
      <c r="G821" s="8" cm="1">
        <f t="array" aca="1" ref="G821" ca="1">INDIRECT("'NOAA WLs'!"&amp;$G$15&amp;H821)</f>
        <v>9.6062992125984241</v>
      </c>
      <c r="H821">
        <v>813</v>
      </c>
    </row>
    <row r="822" spans="6:8" x14ac:dyDescent="0.25">
      <c r="F822" s="1">
        <f>'NOAA WLs'!Q814</f>
        <v>24320</v>
      </c>
      <c r="G822" s="8" cm="1">
        <f t="array" aca="1" ref="G822" ca="1">INDIRECT("'NOAA WLs'!"&amp;$G$15&amp;H822)</f>
        <v>9.4488188976377945</v>
      </c>
      <c r="H822">
        <v>814</v>
      </c>
    </row>
    <row r="823" spans="6:8" x14ac:dyDescent="0.25">
      <c r="F823" s="1">
        <f>'NOAA WLs'!Q815</f>
        <v>24351</v>
      </c>
      <c r="G823" s="8" cm="1">
        <f t="array" aca="1" ref="G823" ca="1">INDIRECT("'NOAA WLs'!"&amp;$G$15&amp;H823)</f>
        <v>9.9278215223097099</v>
      </c>
      <c r="H823">
        <v>815</v>
      </c>
    </row>
    <row r="824" spans="6:8" x14ac:dyDescent="0.25">
      <c r="F824" s="1">
        <f>'NOAA WLs'!Q816</f>
        <v>24381</v>
      </c>
      <c r="G824" s="8" cm="1">
        <f t="array" aca="1" ref="G824" ca="1">INDIRECT("'NOAA WLs'!"&amp;$G$15&amp;H824)</f>
        <v>9.3175853018372692</v>
      </c>
      <c r="H824">
        <v>816</v>
      </c>
    </row>
    <row r="825" spans="6:8" x14ac:dyDescent="0.25">
      <c r="F825" s="1">
        <f>'NOAA WLs'!Q817</f>
        <v>24412</v>
      </c>
      <c r="G825" s="8" cm="1">
        <f t="array" aca="1" ref="G825" ca="1">INDIRECT("'NOAA WLs'!"&amp;$G$15&amp;H825)</f>
        <v>10.13779527559055</v>
      </c>
      <c r="H825">
        <v>817</v>
      </c>
    </row>
    <row r="826" spans="6:8" x14ac:dyDescent="0.25">
      <c r="F826" s="1">
        <f>'NOAA WLs'!Q818</f>
        <v>24442</v>
      </c>
      <c r="G826" s="8" cm="1">
        <f t="array" aca="1" ref="G826" ca="1">INDIRECT("'NOAA WLs'!"&amp;$G$15&amp;H826)</f>
        <v>11.348425196850393</v>
      </c>
      <c r="H826">
        <v>818</v>
      </c>
    </row>
    <row r="827" spans="6:8" x14ac:dyDescent="0.25">
      <c r="F827" s="1">
        <f>'NOAA WLs'!Q819</f>
        <v>24473</v>
      </c>
      <c r="G827" s="8" cm="1">
        <f t="array" aca="1" ref="G827" ca="1">INDIRECT("'NOAA WLs'!"&amp;$G$15&amp;H827)</f>
        <v>11.246719160104986</v>
      </c>
      <c r="H827">
        <v>819</v>
      </c>
    </row>
    <row r="828" spans="6:8" x14ac:dyDescent="0.25">
      <c r="F828" s="1">
        <f>'NOAA WLs'!Q820</f>
        <v>24504</v>
      </c>
      <c r="G828" s="8" cm="1">
        <f t="array" aca="1" ref="G828" ca="1">INDIRECT("'NOAA WLs'!"&amp;$G$15&amp;H828)</f>
        <v>10.396981627296588</v>
      </c>
      <c r="H828">
        <v>820</v>
      </c>
    </row>
    <row r="829" spans="6:8" x14ac:dyDescent="0.25">
      <c r="F829" s="1">
        <f>'NOAA WLs'!Q821</f>
        <v>24532</v>
      </c>
      <c r="G829" s="8" cm="1">
        <f t="array" aca="1" ref="G829" ca="1">INDIRECT("'NOAA WLs'!"&amp;$G$15&amp;H829)</f>
        <v>10.387139107611548</v>
      </c>
      <c r="H829">
        <v>821</v>
      </c>
    </row>
    <row r="830" spans="6:8" x14ac:dyDescent="0.25">
      <c r="F830" s="1">
        <f>'NOAA WLs'!Q822</f>
        <v>24563</v>
      </c>
      <c r="G830" s="8" cm="1">
        <f t="array" aca="1" ref="G830" ca="1">INDIRECT("'NOAA WLs'!"&amp;$G$15&amp;H830)</f>
        <v>9.7769028871391068</v>
      </c>
      <c r="H830">
        <v>822</v>
      </c>
    </row>
    <row r="831" spans="6:8" x14ac:dyDescent="0.25">
      <c r="F831" s="1">
        <f>'NOAA WLs'!Q823</f>
        <v>24593</v>
      </c>
      <c r="G831" s="8" cm="1">
        <f t="array" aca="1" ref="G831" ca="1">INDIRECT("'NOAA WLs'!"&amp;$G$15&amp;H831)</f>
        <v>9.2880577427821525</v>
      </c>
      <c r="H831">
        <v>823</v>
      </c>
    </row>
    <row r="832" spans="6:8" x14ac:dyDescent="0.25">
      <c r="F832" s="1">
        <f>'NOAA WLs'!Q824</f>
        <v>24624</v>
      </c>
      <c r="G832" s="8" cm="1">
        <f t="array" aca="1" ref="G832" ca="1">INDIRECT("'NOAA WLs'!"&amp;$G$15&amp;H832)</f>
        <v>9.6784776902887142</v>
      </c>
      <c r="H832">
        <v>824</v>
      </c>
    </row>
    <row r="833" spans="6:8" x14ac:dyDescent="0.25">
      <c r="F833" s="1">
        <f>'NOAA WLs'!Q825</f>
        <v>24654</v>
      </c>
      <c r="G833" s="8" cm="1">
        <f t="array" aca="1" ref="G833" ca="1">INDIRECT("'NOAA WLs'!"&amp;$G$15&amp;H833)</f>
        <v>9.4389763779527556</v>
      </c>
      <c r="H833">
        <v>825</v>
      </c>
    </row>
    <row r="834" spans="6:8" x14ac:dyDescent="0.25">
      <c r="F834" s="1">
        <f>'NOAA WLs'!Q826</f>
        <v>24685</v>
      </c>
      <c r="G834" s="8" cm="1">
        <f t="array" aca="1" ref="G834" ca="1">INDIRECT("'NOAA WLs'!"&amp;$G$15&amp;H834)</f>
        <v>9.6883202099737531</v>
      </c>
      <c r="H834">
        <v>826</v>
      </c>
    </row>
    <row r="835" spans="6:8" x14ac:dyDescent="0.25">
      <c r="F835" s="1">
        <f>'NOAA WLs'!Q827</f>
        <v>24716</v>
      </c>
      <c r="G835" s="8" cm="1">
        <f t="array" aca="1" ref="G835" ca="1">INDIRECT("'NOAA WLs'!"&amp;$G$15&amp;H835)</f>
        <v>9.5570866141732278</v>
      </c>
      <c r="H835">
        <v>827</v>
      </c>
    </row>
    <row r="836" spans="6:8" x14ac:dyDescent="0.25">
      <c r="F836" s="1">
        <f>'NOAA WLs'!Q828</f>
        <v>24746</v>
      </c>
      <c r="G836" s="8" cm="1">
        <f t="array" aca="1" ref="G836" ca="1">INDIRECT("'NOAA WLs'!"&amp;$G$15&amp;H836)</f>
        <v>10.288713910761155</v>
      </c>
      <c r="H836">
        <v>828</v>
      </c>
    </row>
    <row r="837" spans="6:8" x14ac:dyDescent="0.25">
      <c r="F837" s="1">
        <f>'NOAA WLs'!Q829</f>
        <v>24777</v>
      </c>
      <c r="G837" s="8" cm="1">
        <f t="array" aca="1" ref="G837" ca="1">INDIRECT("'NOAA WLs'!"&amp;$G$15&amp;H837)</f>
        <v>10.259186351706035</v>
      </c>
      <c r="H837">
        <v>829</v>
      </c>
    </row>
    <row r="838" spans="6:8" x14ac:dyDescent="0.25">
      <c r="F838" s="1">
        <f>'NOAA WLs'!Q830</f>
        <v>24807</v>
      </c>
      <c r="G838" s="8" cm="1">
        <f t="array" aca="1" ref="G838" ca="1">INDIRECT("'NOAA WLs'!"&amp;$G$15&amp;H838)</f>
        <v>11.856955380577427</v>
      </c>
      <c r="H838">
        <v>830</v>
      </c>
    </row>
    <row r="839" spans="6:8" x14ac:dyDescent="0.25">
      <c r="F839" s="1">
        <f>'NOAA WLs'!Q831</f>
        <v>24838</v>
      </c>
      <c r="G839" s="8" cm="1">
        <f t="array" aca="1" ref="G839" ca="1">INDIRECT("'NOAA WLs'!"&amp;$G$15&amp;H839)</f>
        <v>10.787401574803148</v>
      </c>
      <c r="H839">
        <v>831</v>
      </c>
    </row>
    <row r="840" spans="6:8" x14ac:dyDescent="0.25">
      <c r="F840" s="1">
        <f>'NOAA WLs'!Q832</f>
        <v>24869</v>
      </c>
      <c r="G840" s="8" cm="1">
        <f t="array" aca="1" ref="G840" ca="1">INDIRECT("'NOAA WLs'!"&amp;$G$15&amp;H840)</f>
        <v>10.718503937007872</v>
      </c>
      <c r="H840">
        <v>832</v>
      </c>
    </row>
    <row r="841" spans="6:8" x14ac:dyDescent="0.25">
      <c r="F841" s="1">
        <f>'NOAA WLs'!Q833</f>
        <v>24898</v>
      </c>
      <c r="G841" s="8" cm="1">
        <f t="array" aca="1" ref="G841" ca="1">INDIRECT("'NOAA WLs'!"&amp;$G$15&amp;H841)</f>
        <v>10.547900262467191</v>
      </c>
      <c r="H841">
        <v>833</v>
      </c>
    </row>
    <row r="842" spans="6:8" x14ac:dyDescent="0.25">
      <c r="F842" s="1">
        <f>'NOAA WLs'!Q834</f>
        <v>24929</v>
      </c>
      <c r="G842" s="8" cm="1">
        <f t="array" aca="1" ref="G842" ca="1">INDIRECT("'NOAA WLs'!"&amp;$G$15&amp;H842)</f>
        <v>9.419291338582676</v>
      </c>
      <c r="H842">
        <v>834</v>
      </c>
    </row>
    <row r="843" spans="6:8" x14ac:dyDescent="0.25">
      <c r="F843" s="1">
        <f>'NOAA WLs'!Q835</f>
        <v>24959</v>
      </c>
      <c r="G843" s="8" cm="1">
        <f t="array" aca="1" ref="G843" ca="1">INDIRECT("'NOAA WLs'!"&amp;$G$15&amp;H843)</f>
        <v>9.917979002624671</v>
      </c>
      <c r="H843">
        <v>835</v>
      </c>
    </row>
    <row r="844" spans="6:8" x14ac:dyDescent="0.25">
      <c r="F844" s="1">
        <f>'NOAA WLs'!Q836</f>
        <v>24990</v>
      </c>
      <c r="G844" s="8" cm="1">
        <f t="array" aca="1" ref="G844" ca="1">INDIRECT("'NOAA WLs'!"&amp;$G$15&amp;H844)</f>
        <v>9.53740157480315</v>
      </c>
      <c r="H844">
        <v>836</v>
      </c>
    </row>
    <row r="845" spans="6:8" x14ac:dyDescent="0.25">
      <c r="F845" s="1">
        <f>'NOAA WLs'!Q837</f>
        <v>25020</v>
      </c>
      <c r="G845" s="8" cm="1">
        <f t="array" aca="1" ref="G845" ca="1">INDIRECT("'NOAA WLs'!"&amp;$G$15&amp;H845)</f>
        <v>9.8786089238845136</v>
      </c>
      <c r="H845">
        <v>837</v>
      </c>
    </row>
    <row r="846" spans="6:8" x14ac:dyDescent="0.25">
      <c r="F846" s="1">
        <f>'NOAA WLs'!Q838</f>
        <v>25051</v>
      </c>
      <c r="G846" s="8" cm="1">
        <f t="array" aca="1" ref="G846" ca="1">INDIRECT("'NOAA WLs'!"&amp;$G$15&amp;H846)</f>
        <v>9.5669291338582667</v>
      </c>
      <c r="H846">
        <v>838</v>
      </c>
    </row>
    <row r="847" spans="6:8" x14ac:dyDescent="0.25">
      <c r="F847" s="1">
        <f>'NOAA WLs'!Q839</f>
        <v>25082</v>
      </c>
      <c r="G847" s="8" cm="1">
        <f t="array" aca="1" ref="G847" ca="1">INDIRECT("'NOAA WLs'!"&amp;$G$15&amp;H847)</f>
        <v>9.2486876640419933</v>
      </c>
      <c r="H847">
        <v>839</v>
      </c>
    </row>
    <row r="848" spans="6:8" x14ac:dyDescent="0.25">
      <c r="F848" s="1">
        <f>'NOAA WLs'!Q840</f>
        <v>25112</v>
      </c>
      <c r="G848" s="8" cm="1">
        <f t="array" aca="1" ref="G848" ca="1">INDIRECT("'NOAA WLs'!"&amp;$G$15&amp;H848)</f>
        <v>10.269028871391075</v>
      </c>
      <c r="H848">
        <v>840</v>
      </c>
    </row>
    <row r="849" spans="6:8" x14ac:dyDescent="0.25">
      <c r="F849" s="1">
        <f>'NOAA WLs'!Q841</f>
        <v>25143</v>
      </c>
      <c r="G849" s="8" cm="1">
        <f t="array" aca="1" ref="G849" ca="1">INDIRECT("'NOAA WLs'!"&amp;$G$15&amp;H849)</f>
        <v>10.616797900262467</v>
      </c>
      <c r="H849">
        <v>841</v>
      </c>
    </row>
    <row r="850" spans="6:8" x14ac:dyDescent="0.25">
      <c r="F850" s="1">
        <f>'NOAA WLs'!Q842</f>
        <v>25173</v>
      </c>
      <c r="G850" s="8" cm="1">
        <f t="array" aca="1" ref="G850" ca="1">INDIRECT("'NOAA WLs'!"&amp;$G$15&amp;H850)</f>
        <v>11.738845144356954</v>
      </c>
      <c r="H850">
        <v>842</v>
      </c>
    </row>
    <row r="851" spans="6:8" x14ac:dyDescent="0.25">
      <c r="F851" s="1">
        <f>'NOAA WLs'!Q843</f>
        <v>25204</v>
      </c>
      <c r="G851" s="8" cm="1">
        <f t="array" aca="1" ref="G851" ca="1">INDIRECT("'NOAA WLs'!"&amp;$G$15&amp;H851)</f>
        <v>10.738188976377952</v>
      </c>
      <c r="H851">
        <v>843</v>
      </c>
    </row>
    <row r="852" spans="6:8" x14ac:dyDescent="0.25">
      <c r="F852" s="1">
        <f>'NOAA WLs'!Q844</f>
        <v>25235</v>
      </c>
      <c r="G852" s="8" cm="1">
        <f t="array" aca="1" ref="G852" ca="1">INDIRECT("'NOAA WLs'!"&amp;$G$15&amp;H852)</f>
        <v>10.908792650918635</v>
      </c>
      <c r="H852">
        <v>844</v>
      </c>
    </row>
    <row r="853" spans="6:8" x14ac:dyDescent="0.25">
      <c r="F853" s="1">
        <f>'NOAA WLs'!Q845</f>
        <v>25263</v>
      </c>
      <c r="G853" s="8" cm="1">
        <f t="array" aca="1" ref="G853" ca="1">INDIRECT("'NOAA WLs'!"&amp;$G$15&amp;H853)</f>
        <v>9.7080052493438309</v>
      </c>
      <c r="H853">
        <v>845</v>
      </c>
    </row>
    <row r="854" spans="6:8" x14ac:dyDescent="0.25">
      <c r="F854" s="1">
        <f>'NOAA WLs'!Q846</f>
        <v>25294</v>
      </c>
      <c r="G854" s="8" cm="1">
        <f t="array" aca="1" ref="G854" ca="1">INDIRECT("'NOAA WLs'!"&amp;$G$15&amp;H854)</f>
        <v>10.396981627296588</v>
      </c>
      <c r="H854">
        <v>846</v>
      </c>
    </row>
    <row r="855" spans="6:8" x14ac:dyDescent="0.25">
      <c r="F855" s="1">
        <f>'NOAA WLs'!Q847</f>
        <v>25324</v>
      </c>
      <c r="G855" s="8" cm="1">
        <f t="array" aca="1" ref="G855" ca="1">INDIRECT("'NOAA WLs'!"&amp;$G$15&amp;H855)</f>
        <v>9.4488188976377945</v>
      </c>
      <c r="H855">
        <v>847</v>
      </c>
    </row>
    <row r="856" spans="6:8" x14ac:dyDescent="0.25">
      <c r="F856" s="1">
        <f>'NOAA WLs'!Q848</f>
        <v>25355</v>
      </c>
      <c r="G856" s="8" cm="1">
        <f t="array" aca="1" ref="G856" ca="1">INDIRECT("'NOAA WLs'!"&amp;$G$15&amp;H856)</f>
        <v>10.059055118110235</v>
      </c>
      <c r="H856">
        <v>848</v>
      </c>
    </row>
    <row r="857" spans="6:8" x14ac:dyDescent="0.25">
      <c r="F857" s="1">
        <f>'NOAA WLs'!Q849</f>
        <v>25385</v>
      </c>
      <c r="G857" s="8" cm="1">
        <f t="array" aca="1" ref="G857" ca="1">INDIRECT("'NOAA WLs'!"&amp;$G$15&amp;H857)</f>
        <v>9.7375328083989494</v>
      </c>
      <c r="H857">
        <v>849</v>
      </c>
    </row>
    <row r="858" spans="6:8" x14ac:dyDescent="0.25">
      <c r="F858" s="1">
        <f>'NOAA WLs'!Q850</f>
        <v>25416</v>
      </c>
      <c r="G858" s="8" cm="1">
        <f t="array" aca="1" ref="G858" ca="1">INDIRECT("'NOAA WLs'!"&amp;$G$15&amp;H858)</f>
        <v>9.478346456692913</v>
      </c>
      <c r="H858">
        <v>850</v>
      </c>
    </row>
    <row r="859" spans="6:8" x14ac:dyDescent="0.25">
      <c r="F859" s="1">
        <f>'NOAA WLs'!Q851</f>
        <v>25447</v>
      </c>
      <c r="G859" s="8" cm="1">
        <f t="array" aca="1" ref="G859" ca="1">INDIRECT("'NOAA WLs'!"&amp;$G$15&amp;H859)</f>
        <v>9.5767716535433074</v>
      </c>
      <c r="H859">
        <v>851</v>
      </c>
    </row>
    <row r="860" spans="6:8" x14ac:dyDescent="0.25">
      <c r="F860" s="1">
        <f>'NOAA WLs'!Q852</f>
        <v>25477</v>
      </c>
      <c r="G860" s="8" cm="1">
        <f t="array" aca="1" ref="G860" ca="1">INDIRECT("'NOAA WLs'!"&amp;$G$15&amp;H860)</f>
        <v>9.3274278215223099</v>
      </c>
      <c r="H860">
        <v>852</v>
      </c>
    </row>
    <row r="861" spans="6:8" x14ac:dyDescent="0.25">
      <c r="F861" s="1">
        <f>'NOAA WLs'!Q853</f>
        <v>25508</v>
      </c>
      <c r="G861" s="8" cm="1">
        <f t="array" aca="1" ref="G861" ca="1">INDIRECT("'NOAA WLs'!"&amp;$G$15&amp;H861)</f>
        <v>10.078740157480315</v>
      </c>
      <c r="H861">
        <v>853</v>
      </c>
    </row>
    <row r="862" spans="6:8" x14ac:dyDescent="0.25">
      <c r="F862" s="1">
        <f>'NOAA WLs'!Q854</f>
        <v>25538</v>
      </c>
      <c r="G862" s="8" cm="1">
        <f t="array" aca="1" ref="G862" ca="1">INDIRECT("'NOAA WLs'!"&amp;$G$15&amp;H862)</f>
        <v>11.089238845144356</v>
      </c>
      <c r="H862">
        <v>854</v>
      </c>
    </row>
    <row r="863" spans="6:8" x14ac:dyDescent="0.25">
      <c r="F863" s="1">
        <f>'NOAA WLs'!Q855</f>
        <v>25569</v>
      </c>
      <c r="G863" s="8" cm="1">
        <f t="array" aca="1" ref="G863" ca="1">INDIRECT("'NOAA WLs'!"&amp;$G$15&amp;H863)</f>
        <v>10.967847769028872</v>
      </c>
      <c r="H863">
        <v>855</v>
      </c>
    </row>
    <row r="864" spans="6:8" x14ac:dyDescent="0.25">
      <c r="F864" s="1">
        <f>'NOAA WLs'!Q856</f>
        <v>25600</v>
      </c>
      <c r="G864" s="8" cm="1">
        <f t="array" aca="1" ref="G864" ca="1">INDIRECT("'NOAA WLs'!"&amp;$G$15&amp;H864)</f>
        <v>10.068897637795274</v>
      </c>
      <c r="H864">
        <v>856</v>
      </c>
    </row>
    <row r="865" spans="6:8" x14ac:dyDescent="0.25">
      <c r="F865" s="1">
        <f>'NOAA WLs'!Q857</f>
        <v>25628</v>
      </c>
      <c r="G865" s="8" cm="1">
        <f t="array" aca="1" ref="G865" ca="1">INDIRECT("'NOAA WLs'!"&amp;$G$15&amp;H865)</f>
        <v>10.318241469816272</v>
      </c>
      <c r="H865">
        <v>857</v>
      </c>
    </row>
    <row r="866" spans="6:8" x14ac:dyDescent="0.25">
      <c r="F866" s="1">
        <f>'NOAA WLs'!Q858</f>
        <v>25659</v>
      </c>
      <c r="G866" s="8" cm="1">
        <f t="array" aca="1" ref="G866" ca="1">INDIRECT("'NOAA WLs'!"&amp;$G$15&amp;H866)</f>
        <v>9.7473753280839901</v>
      </c>
      <c r="H866">
        <v>858</v>
      </c>
    </row>
    <row r="867" spans="6:8" x14ac:dyDescent="0.25">
      <c r="F867" s="1">
        <f>'NOAA WLs'!Q859</f>
        <v>25689</v>
      </c>
      <c r="G867" s="8" cm="1">
        <f t="array" aca="1" ref="G867" ca="1">INDIRECT("'NOAA WLs'!"&amp;$G$15&amp;H867)</f>
        <v>9.396325459317584</v>
      </c>
      <c r="H867">
        <v>859</v>
      </c>
    </row>
    <row r="868" spans="6:8" x14ac:dyDescent="0.25">
      <c r="F868" s="1">
        <f>'NOAA WLs'!Q860</f>
        <v>25720</v>
      </c>
      <c r="G868" s="8" cm="1">
        <f t="array" aca="1" ref="G868" ca="1">INDIRECT("'NOAA WLs'!"&amp;$G$15&amp;H868)</f>
        <v>9.8064304461942253</v>
      </c>
      <c r="H868">
        <v>860</v>
      </c>
    </row>
    <row r="869" spans="6:8" x14ac:dyDescent="0.25">
      <c r="F869" s="1">
        <f>'NOAA WLs'!Q861</f>
        <v>25750</v>
      </c>
      <c r="G869" s="8" cm="1">
        <f t="array" aca="1" ref="G869" ca="1">INDIRECT("'NOAA WLs'!"&amp;$G$15&amp;H869)</f>
        <v>9.7178477690288716</v>
      </c>
      <c r="H869">
        <v>861</v>
      </c>
    </row>
    <row r="870" spans="6:8" x14ac:dyDescent="0.25">
      <c r="F870" s="1">
        <f>'NOAA WLs'!Q862</f>
        <v>25781</v>
      </c>
      <c r="G870" s="8" cm="1">
        <f t="array" aca="1" ref="G870" ca="1">INDIRECT("'NOAA WLs'!"&amp;$G$15&amp;H870)</f>
        <v>9.7670603674540679</v>
      </c>
      <c r="H870">
        <v>862</v>
      </c>
    </row>
    <row r="871" spans="6:8" x14ac:dyDescent="0.25">
      <c r="F871" s="1">
        <f>'NOAA WLs'!Q863</f>
        <v>25812</v>
      </c>
      <c r="G871" s="8" cm="1">
        <f t="array" aca="1" ref="G871" ca="1">INDIRECT("'NOAA WLs'!"&amp;$G$15&amp;H871)</f>
        <v>9.7080052493438309</v>
      </c>
      <c r="H871">
        <v>863</v>
      </c>
    </row>
    <row r="872" spans="6:8" x14ac:dyDescent="0.25">
      <c r="F872" s="1">
        <f>'NOAA WLs'!Q864</f>
        <v>25842</v>
      </c>
      <c r="G872" s="8" cm="1">
        <f t="array" aca="1" ref="G872" ca="1">INDIRECT("'NOAA WLs'!"&amp;$G$15&amp;H872)</f>
        <v>9.6489501312335939</v>
      </c>
      <c r="H872">
        <v>864</v>
      </c>
    </row>
    <row r="873" spans="6:8" x14ac:dyDescent="0.25">
      <c r="F873" s="1">
        <f>'NOAA WLs'!Q865</f>
        <v>25873</v>
      </c>
      <c r="G873" s="8" cm="1">
        <f t="array" aca="1" ref="G873" ca="1">INDIRECT("'NOAA WLs'!"&amp;$G$15&amp;H873)</f>
        <v>10.216535433070865</v>
      </c>
      <c r="H873">
        <v>865</v>
      </c>
    </row>
    <row r="874" spans="6:8" x14ac:dyDescent="0.25">
      <c r="F874" s="1">
        <f>'NOAA WLs'!Q866</f>
        <v>25903</v>
      </c>
      <c r="G874" s="8" cm="1">
        <f t="array" aca="1" ref="G874" ca="1">INDIRECT("'NOAA WLs'!"&amp;$G$15&amp;H874)</f>
        <v>11.266404199475065</v>
      </c>
      <c r="H874">
        <v>866</v>
      </c>
    </row>
    <row r="875" spans="6:8" x14ac:dyDescent="0.25">
      <c r="F875" s="1">
        <f>'NOAA WLs'!Q867</f>
        <v>25934</v>
      </c>
      <c r="G875" s="8" cm="1">
        <f t="array" aca="1" ref="G875" ca="1">INDIRECT("'NOAA WLs'!"&amp;$G$15&amp;H875)</f>
        <v>10.967847769028872</v>
      </c>
      <c r="H875">
        <v>867</v>
      </c>
    </row>
    <row r="876" spans="6:8" x14ac:dyDescent="0.25">
      <c r="F876" s="1">
        <f>'NOAA WLs'!Q868</f>
        <v>25965</v>
      </c>
      <c r="G876" s="8" cm="1">
        <f t="array" aca="1" ref="G876" ca="1">INDIRECT("'NOAA WLs'!"&amp;$G$15&amp;H876)</f>
        <v>9.8687664041994747</v>
      </c>
      <c r="H876">
        <v>868</v>
      </c>
    </row>
    <row r="877" spans="6:8" x14ac:dyDescent="0.25">
      <c r="F877" s="1">
        <f>'NOAA WLs'!Q869</f>
        <v>25993</v>
      </c>
      <c r="G877" s="8" cm="1">
        <f t="array" aca="1" ref="G877" ca="1">INDIRECT("'NOAA WLs'!"&amp;$G$15&amp;H877)</f>
        <v>10.57742782152231</v>
      </c>
      <c r="H877">
        <v>869</v>
      </c>
    </row>
    <row r="878" spans="6:8" x14ac:dyDescent="0.25">
      <c r="F878" s="1">
        <f>'NOAA WLs'!Q870</f>
        <v>26024</v>
      </c>
      <c r="G878" s="8" cm="1">
        <f t="array" aca="1" ref="G878" ca="1">INDIRECT("'NOAA WLs'!"&amp;$G$15&amp;H878)</f>
        <v>9.478346456692913</v>
      </c>
      <c r="H878">
        <v>870</v>
      </c>
    </row>
    <row r="879" spans="6:8" x14ac:dyDescent="0.25">
      <c r="F879" s="1">
        <f>'NOAA WLs'!Q871</f>
        <v>26054</v>
      </c>
      <c r="G879" s="8" cm="1">
        <f t="array" aca="1" ref="G879" ca="1">INDIRECT("'NOAA WLs'!"&amp;$G$15&amp;H879)</f>
        <v>9.478346456692913</v>
      </c>
      <c r="H879">
        <v>871</v>
      </c>
    </row>
    <row r="880" spans="6:8" x14ac:dyDescent="0.25">
      <c r="F880" s="1">
        <f>'NOAA WLs'!Q872</f>
        <v>26085</v>
      </c>
      <c r="G880" s="8" cm="1">
        <f t="array" aca="1" ref="G880" ca="1">INDIRECT("'NOAA WLs'!"&amp;$G$15&amp;H880)</f>
        <v>9.9573490813648302</v>
      </c>
      <c r="H880">
        <v>872</v>
      </c>
    </row>
    <row r="881" spans="6:8" x14ac:dyDescent="0.25">
      <c r="F881" s="1">
        <f>'NOAA WLs'!Q873</f>
        <v>26115</v>
      </c>
      <c r="G881" s="8" cm="1">
        <f t="array" aca="1" ref="G881" ca="1">INDIRECT("'NOAA WLs'!"&amp;$G$15&amp;H881)</f>
        <v>9.6883202099737531</v>
      </c>
      <c r="H881">
        <v>873</v>
      </c>
    </row>
    <row r="882" spans="6:8" x14ac:dyDescent="0.25">
      <c r="F882" s="1">
        <f>'NOAA WLs'!Q874</f>
        <v>26146</v>
      </c>
      <c r="G882" s="8" cm="1">
        <f t="array" aca="1" ref="G882" ca="1">INDIRECT("'NOAA WLs'!"&amp;$G$15&amp;H882)</f>
        <v>9.9868766404199469</v>
      </c>
      <c r="H882">
        <v>874</v>
      </c>
    </row>
    <row r="883" spans="6:8" x14ac:dyDescent="0.25">
      <c r="F883" s="1">
        <f>'NOAA WLs'!Q875</f>
        <v>26177</v>
      </c>
      <c r="G883" s="8" cm="1">
        <f t="array" aca="1" ref="G883" ca="1">INDIRECT("'NOAA WLs'!"&amp;$G$15&amp;H883)</f>
        <v>9.6391076115485568</v>
      </c>
      <c r="H883">
        <v>875</v>
      </c>
    </row>
    <row r="884" spans="6:8" x14ac:dyDescent="0.25">
      <c r="F884" s="1">
        <f>'NOAA WLs'!Q876</f>
        <v>26207</v>
      </c>
      <c r="G884" s="8" cm="1">
        <f t="array" aca="1" ref="G884" ca="1">INDIRECT("'NOAA WLs'!"&amp;$G$15&amp;H884)</f>
        <v>9.5866141732283463</v>
      </c>
      <c r="H884">
        <v>876</v>
      </c>
    </row>
    <row r="885" spans="6:8" x14ac:dyDescent="0.25">
      <c r="F885" s="1">
        <f>'NOAA WLs'!Q877</f>
        <v>26238</v>
      </c>
      <c r="G885" s="8" cm="1">
        <f t="array" aca="1" ref="G885" ca="1">INDIRECT("'NOAA WLs'!"&amp;$G$15&amp;H885)</f>
        <v>10.216535433070865</v>
      </c>
      <c r="H885">
        <v>877</v>
      </c>
    </row>
    <row r="886" spans="6:8" x14ac:dyDescent="0.25">
      <c r="F886" s="1">
        <f>'NOAA WLs'!Q878</f>
        <v>26268</v>
      </c>
      <c r="G886" s="8" cm="1">
        <f t="array" aca="1" ref="G886" ca="1">INDIRECT("'NOAA WLs'!"&amp;$G$15&amp;H886)</f>
        <v>10.748031496062991</v>
      </c>
      <c r="H886">
        <v>878</v>
      </c>
    </row>
    <row r="887" spans="6:8" x14ac:dyDescent="0.25">
      <c r="F887" s="1">
        <f>'NOAA WLs'!Q879</f>
        <v>26299</v>
      </c>
      <c r="G887" s="8" cm="1">
        <f t="array" aca="1" ref="G887" ca="1">INDIRECT("'NOAA WLs'!"&amp;$G$15&amp;H887)</f>
        <v>11.046587926509186</v>
      </c>
      <c r="H887">
        <v>879</v>
      </c>
    </row>
    <row r="888" spans="6:8" x14ac:dyDescent="0.25">
      <c r="F888" s="1">
        <f>'NOAA WLs'!Q880</f>
        <v>26330</v>
      </c>
      <c r="G888" s="8" cm="1">
        <f t="array" aca="1" ref="G888" ca="1">INDIRECT("'NOAA WLs'!"&amp;$G$15&amp;H888)</f>
        <v>10.816929133858268</v>
      </c>
      <c r="H888">
        <v>880</v>
      </c>
    </row>
    <row r="889" spans="6:8" x14ac:dyDescent="0.25">
      <c r="F889" s="1">
        <f>'NOAA WLs'!Q881</f>
        <v>26359</v>
      </c>
      <c r="G889" s="8" cm="1">
        <f t="array" aca="1" ref="G889" ca="1">INDIRECT("'NOAA WLs'!"&amp;$G$15&amp;H889)</f>
        <v>10.226377952755906</v>
      </c>
      <c r="H889">
        <v>881</v>
      </c>
    </row>
    <row r="890" spans="6:8" x14ac:dyDescent="0.25">
      <c r="F890" s="1">
        <f>'NOAA WLs'!Q882</f>
        <v>26390</v>
      </c>
      <c r="G890" s="8" cm="1">
        <f t="array" aca="1" ref="G890" ca="1">INDIRECT("'NOAA WLs'!"&amp;$G$15&amp;H890)</f>
        <v>10.337926509186351</v>
      </c>
      <c r="H890">
        <v>882</v>
      </c>
    </row>
    <row r="891" spans="6:8" x14ac:dyDescent="0.25">
      <c r="F891" s="1">
        <f>'NOAA WLs'!Q883</f>
        <v>26420</v>
      </c>
      <c r="G891" s="8" cm="1">
        <f t="array" aca="1" ref="G891" ca="1">INDIRECT("'NOAA WLs'!"&amp;$G$15&amp;H891)</f>
        <v>9.6194225721784772</v>
      </c>
      <c r="H891">
        <v>883</v>
      </c>
    </row>
    <row r="892" spans="6:8" x14ac:dyDescent="0.25">
      <c r="F892" s="1">
        <f>'NOAA WLs'!Q884</f>
        <v>26451</v>
      </c>
      <c r="G892" s="8" cm="1">
        <f t="array" aca="1" ref="G892" ca="1">INDIRECT("'NOAA WLs'!"&amp;$G$15&amp;H892)</f>
        <v>9.757217847769029</v>
      </c>
      <c r="H892">
        <v>884</v>
      </c>
    </row>
    <row r="893" spans="6:8" x14ac:dyDescent="0.25">
      <c r="F893" s="1">
        <f>'NOAA WLs'!Q885</f>
        <v>26481</v>
      </c>
      <c r="G893" s="8" cm="1">
        <f t="array" aca="1" ref="G893" ca="1">INDIRECT("'NOAA WLs'!"&amp;$G$15&amp;H893)</f>
        <v>9.7080052493438309</v>
      </c>
      <c r="H893">
        <v>885</v>
      </c>
    </row>
    <row r="894" spans="6:8" x14ac:dyDescent="0.25">
      <c r="F894" s="1">
        <f>'NOAA WLs'!Q886</f>
        <v>26512</v>
      </c>
      <c r="G894" s="8" cm="1">
        <f t="array" aca="1" ref="G894" ca="1">INDIRECT("'NOAA WLs'!"&amp;$G$15&amp;H894)</f>
        <v>9.7769028871391068</v>
      </c>
      <c r="H894">
        <v>886</v>
      </c>
    </row>
    <row r="895" spans="6:8" x14ac:dyDescent="0.25">
      <c r="F895" s="1">
        <f>'NOAA WLs'!Q887</f>
        <v>26543</v>
      </c>
      <c r="G895" s="8" cm="1">
        <f t="array" aca="1" ref="G895" ca="1">INDIRECT("'NOAA WLs'!"&amp;$G$15&amp;H895)</f>
        <v>9.7178477690288716</v>
      </c>
      <c r="H895">
        <v>887</v>
      </c>
    </row>
    <row r="896" spans="6:8" x14ac:dyDescent="0.25">
      <c r="F896" s="1">
        <f>'NOAA WLs'!Q888</f>
        <v>26573</v>
      </c>
      <c r="G896" s="8" cm="1">
        <f t="array" aca="1" ref="G896" ca="1">INDIRECT("'NOAA WLs'!"&amp;$G$15&amp;H896)</f>
        <v>9.3766404199475062</v>
      </c>
      <c r="H896">
        <v>888</v>
      </c>
    </row>
    <row r="897" spans="6:8" x14ac:dyDescent="0.25">
      <c r="F897" s="1">
        <f>'NOAA WLs'!Q889</f>
        <v>26604</v>
      </c>
      <c r="G897" s="8" cm="1">
        <f t="array" aca="1" ref="G897" ca="1">INDIRECT("'NOAA WLs'!"&amp;$G$15&amp;H897)</f>
        <v>10.34776902887139</v>
      </c>
      <c r="H897">
        <v>889</v>
      </c>
    </row>
    <row r="898" spans="6:8" x14ac:dyDescent="0.25">
      <c r="F898" s="1">
        <f>'NOAA WLs'!Q890</f>
        <v>26634</v>
      </c>
      <c r="G898" s="8" cm="1">
        <f t="array" aca="1" ref="G898" ca="1">INDIRECT("'NOAA WLs'!"&amp;$G$15&amp;H898)</f>
        <v>11.578083989501312</v>
      </c>
      <c r="H898">
        <v>890</v>
      </c>
    </row>
    <row r="899" spans="6:8" x14ac:dyDescent="0.25">
      <c r="F899" s="1">
        <f>'NOAA WLs'!Q891</f>
        <v>26665</v>
      </c>
      <c r="G899" s="8" cm="1">
        <f t="array" aca="1" ref="G899" ca="1">INDIRECT("'NOAA WLs'!"&amp;$G$15&amp;H899)</f>
        <v>10.958005249343831</v>
      </c>
      <c r="H899">
        <v>891</v>
      </c>
    </row>
    <row r="900" spans="6:8" x14ac:dyDescent="0.25">
      <c r="F900" s="1">
        <f>'NOAA WLs'!Q892</f>
        <v>26696</v>
      </c>
      <c r="G900" s="8" cm="1">
        <f t="array" aca="1" ref="G900" ca="1">INDIRECT("'NOAA WLs'!"&amp;$G$15&amp;H900)</f>
        <v>9.9376640419947506</v>
      </c>
      <c r="H900">
        <v>892</v>
      </c>
    </row>
    <row r="901" spans="6:8" x14ac:dyDescent="0.25">
      <c r="F901" s="1">
        <f>'NOAA WLs'!Q893</f>
        <v>26724</v>
      </c>
      <c r="G901" s="8" cm="1">
        <f t="array" aca="1" ref="G901" ca="1">INDIRECT("'NOAA WLs'!"&amp;$G$15&amp;H901)</f>
        <v>9.9376640419947506</v>
      </c>
      <c r="H901">
        <v>893</v>
      </c>
    </row>
    <row r="902" spans="6:8" x14ac:dyDescent="0.25">
      <c r="F902" s="1">
        <f>'NOAA WLs'!Q894</f>
        <v>26755</v>
      </c>
      <c r="G902" s="8" cm="1">
        <f t="array" aca="1" ref="G902" ca="1">INDIRECT("'NOAA WLs'!"&amp;$G$15&amp;H902)</f>
        <v>8.8188976377952759</v>
      </c>
      <c r="H902">
        <v>894</v>
      </c>
    </row>
    <row r="903" spans="6:8" x14ac:dyDescent="0.25">
      <c r="F903" s="1">
        <f>'NOAA WLs'!Q895</f>
        <v>26785</v>
      </c>
      <c r="G903" s="8" cm="1">
        <f t="array" aca="1" ref="G903" ca="1">INDIRECT("'NOAA WLs'!"&amp;$G$15&amp;H903)</f>
        <v>9.0780839895013123</v>
      </c>
      <c r="H903">
        <v>895</v>
      </c>
    </row>
    <row r="904" spans="6:8" x14ac:dyDescent="0.25">
      <c r="F904" s="1">
        <f>'NOAA WLs'!Q896</f>
        <v>26816</v>
      </c>
      <c r="G904" s="8" cm="1">
        <f t="array" aca="1" ref="G904" ca="1">INDIRECT("'NOAA WLs'!"&amp;$G$15&amp;H904)</f>
        <v>9.3766404199475062</v>
      </c>
      <c r="H904">
        <v>896</v>
      </c>
    </row>
    <row r="905" spans="6:8" x14ac:dyDescent="0.25">
      <c r="F905" s="1">
        <f>'NOAA WLs'!Q897</f>
        <v>26846</v>
      </c>
      <c r="G905" s="8" cm="1">
        <f t="array" aca="1" ref="G905" ca="1">INDIRECT("'NOAA WLs'!"&amp;$G$15&amp;H905)</f>
        <v>9.396325459317584</v>
      </c>
      <c r="H905">
        <v>897</v>
      </c>
    </row>
    <row r="906" spans="6:8" x14ac:dyDescent="0.25">
      <c r="F906" s="1">
        <f>'NOAA WLs'!Q898</f>
        <v>26877</v>
      </c>
      <c r="G906" s="8" cm="1">
        <f t="array" aca="1" ref="G906" ca="1">INDIRECT("'NOAA WLs'!"&amp;$G$15&amp;H906)</f>
        <v>9.4291338582677167</v>
      </c>
      <c r="H906">
        <v>898</v>
      </c>
    </row>
    <row r="907" spans="6:8" x14ac:dyDescent="0.25">
      <c r="F907" s="1">
        <f>'NOAA WLs'!Q899</f>
        <v>26908</v>
      </c>
      <c r="G907" s="8" cm="1">
        <f t="array" aca="1" ref="G907" ca="1">INDIRECT("'NOAA WLs'!"&amp;$G$15&amp;H907)</f>
        <v>9.2191601049868765</v>
      </c>
      <c r="H907">
        <v>899</v>
      </c>
    </row>
    <row r="908" spans="6:8" x14ac:dyDescent="0.25">
      <c r="F908" s="1">
        <f>'NOAA WLs'!Q900</f>
        <v>26938</v>
      </c>
      <c r="G908" s="8" cm="1">
        <f t="array" aca="1" ref="G908" ca="1">INDIRECT("'NOAA WLs'!"&amp;$G$15&amp;H908)</f>
        <v>9.4980314960629926</v>
      </c>
      <c r="H908">
        <v>900</v>
      </c>
    </row>
    <row r="909" spans="6:8" x14ac:dyDescent="0.25">
      <c r="F909" s="1">
        <f>'NOAA WLs'!Q901</f>
        <v>26969</v>
      </c>
      <c r="G909" s="8" cm="1">
        <f t="array" aca="1" ref="G909" ca="1">INDIRECT("'NOAA WLs'!"&amp;$G$15&amp;H909)</f>
        <v>10.898950131233596</v>
      </c>
      <c r="H909">
        <v>901</v>
      </c>
    </row>
    <row r="910" spans="6:8" x14ac:dyDescent="0.25">
      <c r="F910" s="1">
        <f>'NOAA WLs'!Q902</f>
        <v>26999</v>
      </c>
      <c r="G910" s="8" cm="1">
        <f t="array" aca="1" ref="G910" ca="1">INDIRECT("'NOAA WLs'!"&amp;$G$15&amp;H910)</f>
        <v>11.19750656167979</v>
      </c>
      <c r="H910">
        <v>902</v>
      </c>
    </row>
    <row r="911" spans="6:8" x14ac:dyDescent="0.25">
      <c r="F911" s="1">
        <f>'NOAA WLs'!Q903</f>
        <v>27030</v>
      </c>
      <c r="G911" s="8" cm="1">
        <f t="array" aca="1" ref="G911" ca="1">INDIRECT("'NOAA WLs'!"&amp;$G$15&amp;H911)</f>
        <v>11.738845144356954</v>
      </c>
      <c r="H911">
        <v>903</v>
      </c>
    </row>
    <row r="912" spans="6:8" x14ac:dyDescent="0.25">
      <c r="F912" s="1">
        <f>'NOAA WLs'!Q904</f>
        <v>27061</v>
      </c>
      <c r="G912" s="8" cm="1">
        <f t="array" aca="1" ref="G912" ca="1">INDIRECT("'NOAA WLs'!"&amp;$G$15&amp;H912)</f>
        <v>10.127952755905511</v>
      </c>
      <c r="H912">
        <v>904</v>
      </c>
    </row>
    <row r="913" spans="6:8" x14ac:dyDescent="0.25">
      <c r="F913" s="1">
        <f>'NOAA WLs'!Q905</f>
        <v>27089</v>
      </c>
      <c r="G913" s="8" cm="1">
        <f t="array" aca="1" ref="G913" ca="1">INDIRECT("'NOAA WLs'!"&amp;$G$15&amp;H913)</f>
        <v>10.236220472440944</v>
      </c>
      <c r="H913">
        <v>905</v>
      </c>
    </row>
    <row r="914" spans="6:8" x14ac:dyDescent="0.25">
      <c r="F914" s="1">
        <f>'NOAA WLs'!Q906</f>
        <v>27120</v>
      </c>
      <c r="G914" s="8" cm="1">
        <f t="array" aca="1" ref="G914" ca="1">INDIRECT("'NOAA WLs'!"&amp;$G$15&amp;H914)</f>
        <v>9.8162729658792642</v>
      </c>
      <c r="H914">
        <v>906</v>
      </c>
    </row>
    <row r="915" spans="6:8" x14ac:dyDescent="0.25">
      <c r="F915" s="1">
        <f>'NOAA WLs'!Q907</f>
        <v>27150</v>
      </c>
      <c r="G915" s="8" cm="1">
        <f t="array" aca="1" ref="G915" ca="1">INDIRECT("'NOAA WLs'!"&amp;$G$15&amp;H915)</f>
        <v>9.5078740157480315</v>
      </c>
      <c r="H915">
        <v>907</v>
      </c>
    </row>
    <row r="916" spans="6:8" x14ac:dyDescent="0.25">
      <c r="F916" s="1">
        <f>'NOAA WLs'!Q908</f>
        <v>27181</v>
      </c>
      <c r="G916" s="8" cm="1">
        <f t="array" aca="1" ref="G916" ca="1">INDIRECT("'NOAA WLs'!"&amp;$G$15&amp;H916)</f>
        <v>9.6587926509186346</v>
      </c>
      <c r="H916">
        <v>908</v>
      </c>
    </row>
    <row r="917" spans="6:8" x14ac:dyDescent="0.25">
      <c r="F917" s="1">
        <f>'NOAA WLs'!Q909</f>
        <v>27211</v>
      </c>
      <c r="G917" s="8" cm="1">
        <f t="array" aca="1" ref="G917" ca="1">INDIRECT("'NOAA WLs'!"&amp;$G$15&amp;H917)</f>
        <v>9.8392388451443562</v>
      </c>
      <c r="H917">
        <v>909</v>
      </c>
    </row>
    <row r="918" spans="6:8" x14ac:dyDescent="0.25">
      <c r="F918" s="1">
        <f>'NOAA WLs'!Q910</f>
        <v>27242</v>
      </c>
      <c r="G918" s="8" cm="1">
        <f t="array" aca="1" ref="G918" ca="1">INDIRECT("'NOAA WLs'!"&amp;$G$15&amp;H918)</f>
        <v>9.6686351706036735</v>
      </c>
      <c r="H918">
        <v>910</v>
      </c>
    </row>
    <row r="919" spans="6:8" x14ac:dyDescent="0.25">
      <c r="F919" s="1">
        <f>'NOAA WLs'!Q911</f>
        <v>27273</v>
      </c>
      <c r="G919" s="8" cm="1">
        <f t="array" aca="1" ref="G919" ca="1">INDIRECT("'NOAA WLs'!"&amp;$G$15&amp;H919)</f>
        <v>9.396325459317584</v>
      </c>
      <c r="H919">
        <v>911</v>
      </c>
    </row>
    <row r="920" spans="6:8" x14ac:dyDescent="0.25">
      <c r="F920" s="1">
        <f>'NOAA WLs'!Q912</f>
        <v>27303</v>
      </c>
      <c r="G920" s="8" cm="1">
        <f t="array" aca="1" ref="G920" ca="1">INDIRECT("'NOAA WLs'!"&amp;$G$15&amp;H920)</f>
        <v>8.8188976377952759</v>
      </c>
      <c r="H920">
        <v>912</v>
      </c>
    </row>
    <row r="921" spans="6:8" x14ac:dyDescent="0.25">
      <c r="F921" s="1">
        <f>'NOAA WLs'!Q913</f>
        <v>27334</v>
      </c>
      <c r="G921" s="8" cm="1">
        <f t="array" aca="1" ref="G921" ca="1">INDIRECT("'NOAA WLs'!"&amp;$G$15&amp;H921)</f>
        <v>9.7473753280839901</v>
      </c>
      <c r="H921">
        <v>913</v>
      </c>
    </row>
    <row r="922" spans="6:8" x14ac:dyDescent="0.25">
      <c r="F922" s="1">
        <f>'NOAA WLs'!Q914</f>
        <v>27364</v>
      </c>
      <c r="G922" s="8" cm="1">
        <f t="array" aca="1" ref="G922" ca="1">INDIRECT("'NOAA WLs'!"&amp;$G$15&amp;H922)</f>
        <v>10.616797900262467</v>
      </c>
      <c r="H922">
        <v>914</v>
      </c>
    </row>
    <row r="923" spans="6:8" x14ac:dyDescent="0.25">
      <c r="F923" s="1">
        <f>'NOAA WLs'!Q915</f>
        <v>27395</v>
      </c>
      <c r="G923" s="8" cm="1">
        <f t="array" aca="1" ref="G923" ca="1">INDIRECT("'NOAA WLs'!"&amp;$G$15&amp;H923)</f>
        <v>10.898950131233596</v>
      </c>
      <c r="H923">
        <v>915</v>
      </c>
    </row>
    <row r="924" spans="6:8" x14ac:dyDescent="0.25">
      <c r="F924" s="1">
        <f>'NOAA WLs'!Q916</f>
        <v>27426</v>
      </c>
      <c r="G924" s="8" cm="1">
        <f t="array" aca="1" ref="G924" ca="1">INDIRECT("'NOAA WLs'!"&amp;$G$15&amp;H924)</f>
        <v>10.708661417322833</v>
      </c>
      <c r="H924">
        <v>916</v>
      </c>
    </row>
    <row r="925" spans="6:8" x14ac:dyDescent="0.25">
      <c r="F925" s="1">
        <f>'NOAA WLs'!Q917</f>
        <v>27454</v>
      </c>
      <c r="G925" s="8" cm="1">
        <f t="array" aca="1" ref="G925" ca="1">INDIRECT("'NOAA WLs'!"&amp;$G$15&amp;H925)</f>
        <v>10.337926509186351</v>
      </c>
      <c r="H925">
        <v>917</v>
      </c>
    </row>
    <row r="926" spans="6:8" x14ac:dyDescent="0.25">
      <c r="F926" s="1">
        <f>'NOAA WLs'!Q918</f>
        <v>27485</v>
      </c>
      <c r="G926" s="8" cm="1">
        <f t="array" aca="1" ref="G926" ca="1">INDIRECT("'NOAA WLs'!"&amp;$G$15&amp;H926)</f>
        <v>9.8786089238845136</v>
      </c>
      <c r="H926">
        <v>918</v>
      </c>
    </row>
    <row r="927" spans="6:8" x14ac:dyDescent="0.25">
      <c r="F927" s="1">
        <f>'NOAA WLs'!Q919</f>
        <v>27515</v>
      </c>
      <c r="G927" s="8" cm="1">
        <f t="array" aca="1" ref="G927" ca="1">INDIRECT("'NOAA WLs'!"&amp;$G$15&amp;H927)</f>
        <v>9.0190288713910753</v>
      </c>
      <c r="H927">
        <v>919</v>
      </c>
    </row>
    <row r="928" spans="6:8" x14ac:dyDescent="0.25">
      <c r="F928" s="1">
        <f>'NOAA WLs'!Q920</f>
        <v>27546</v>
      </c>
      <c r="G928" s="8" cm="1">
        <f t="array" aca="1" ref="G928" ca="1">INDIRECT("'NOAA WLs'!"&amp;$G$15&amp;H928)</f>
        <v>9.419291338582676</v>
      </c>
      <c r="H928">
        <v>920</v>
      </c>
    </row>
    <row r="929" spans="6:8" x14ac:dyDescent="0.25">
      <c r="F929" s="1">
        <f>'NOAA WLs'!Q921</f>
        <v>27576</v>
      </c>
      <c r="G929" s="8" cm="1">
        <f t="array" aca="1" ref="G929" ca="1">INDIRECT("'NOAA WLs'!"&amp;$G$15&amp;H929)</f>
        <v>9.9278215223097099</v>
      </c>
      <c r="H929">
        <v>921</v>
      </c>
    </row>
    <row r="930" spans="6:8" x14ac:dyDescent="0.25">
      <c r="F930" s="1">
        <f>'NOAA WLs'!Q922</f>
        <v>27607</v>
      </c>
      <c r="G930" s="8" cm="1">
        <f t="array" aca="1" ref="G930" ca="1">INDIRECT("'NOAA WLs'!"&amp;$G$15&amp;H930)</f>
        <v>9.4389763779527556</v>
      </c>
      <c r="H930">
        <v>922</v>
      </c>
    </row>
    <row r="931" spans="6:8" x14ac:dyDescent="0.25">
      <c r="F931" s="1">
        <f>'NOAA WLs'!Q923</f>
        <v>27638</v>
      </c>
      <c r="G931" s="8" cm="1">
        <f t="array" aca="1" ref="G931" ca="1">INDIRECT("'NOAA WLs'!"&amp;$G$15&amp;H931)</f>
        <v>9.6062992125984241</v>
      </c>
      <c r="H931">
        <v>923</v>
      </c>
    </row>
    <row r="932" spans="6:8" x14ac:dyDescent="0.25">
      <c r="F932" s="1">
        <f>'NOAA WLs'!Q924</f>
        <v>27668</v>
      </c>
      <c r="G932" s="8" cm="1">
        <f t="array" aca="1" ref="G932" ca="1">INDIRECT("'NOAA WLs'!"&amp;$G$15&amp;H932)</f>
        <v>10.15748031496063</v>
      </c>
      <c r="H932">
        <v>924</v>
      </c>
    </row>
    <row r="933" spans="6:8" x14ac:dyDescent="0.25">
      <c r="F933" s="1">
        <f>'NOAA WLs'!Q925</f>
        <v>27699</v>
      </c>
      <c r="G933" s="8" cm="1">
        <f t="array" aca="1" ref="G933" ca="1">INDIRECT("'NOAA WLs'!"&amp;$G$15&amp;H933)</f>
        <v>9.917979002624671</v>
      </c>
      <c r="H933">
        <v>925</v>
      </c>
    </row>
    <row r="934" spans="6:8" x14ac:dyDescent="0.25">
      <c r="F934" s="1">
        <f>'NOAA WLs'!Q926</f>
        <v>27729</v>
      </c>
      <c r="G934" s="8" cm="1">
        <f t="array" aca="1" ref="G934" ca="1">INDIRECT("'NOAA WLs'!"&amp;$G$15&amp;H934)</f>
        <v>11.017060367454068</v>
      </c>
      <c r="H934">
        <v>926</v>
      </c>
    </row>
    <row r="935" spans="6:8" x14ac:dyDescent="0.25">
      <c r="F935" s="1">
        <f>'NOAA WLs'!Q927</f>
        <v>27760</v>
      </c>
      <c r="G935" s="8" cm="1">
        <f t="array" aca="1" ref="G935" ca="1">INDIRECT("'NOAA WLs'!"&amp;$G$15&amp;H935)</f>
        <v>10.026246719160104</v>
      </c>
      <c r="H935">
        <v>927</v>
      </c>
    </row>
    <row r="936" spans="6:8" x14ac:dyDescent="0.25">
      <c r="F936" s="1">
        <f>'NOAA WLs'!Q928</f>
        <v>27791</v>
      </c>
      <c r="G936" s="8" cm="1">
        <f t="array" aca="1" ref="G936" ca="1">INDIRECT("'NOAA WLs'!"&amp;$G$15&amp;H936)</f>
        <v>10.757874015748031</v>
      </c>
      <c r="H936">
        <v>928</v>
      </c>
    </row>
    <row r="937" spans="6:8" x14ac:dyDescent="0.25">
      <c r="F937" s="1">
        <f>'NOAA WLs'!Q929</f>
        <v>27820</v>
      </c>
      <c r="G937" s="8" cm="1">
        <f t="array" aca="1" ref="G937" ca="1">INDIRECT("'NOAA WLs'!"&amp;$G$15&amp;H937)</f>
        <v>10.406824146981627</v>
      </c>
      <c r="H937">
        <v>929</v>
      </c>
    </row>
    <row r="938" spans="6:8" x14ac:dyDescent="0.25">
      <c r="F938" s="1">
        <f>'NOAA WLs'!Q930</f>
        <v>27851</v>
      </c>
      <c r="G938" s="8" cm="1">
        <f t="array" aca="1" ref="G938" ca="1">INDIRECT("'NOAA WLs'!"&amp;$G$15&amp;H938)</f>
        <v>10.236220472440944</v>
      </c>
      <c r="H938">
        <v>930</v>
      </c>
    </row>
    <row r="939" spans="6:8" x14ac:dyDescent="0.25">
      <c r="F939" s="1">
        <f>'NOAA WLs'!Q931</f>
        <v>27881</v>
      </c>
      <c r="G939" s="8" cm="1">
        <f t="array" aca="1" ref="G939" ca="1">INDIRECT("'NOAA WLs'!"&amp;$G$15&amp;H939)</f>
        <v>9.4980314960629926</v>
      </c>
      <c r="H939">
        <v>931</v>
      </c>
    </row>
    <row r="940" spans="6:8" x14ac:dyDescent="0.25">
      <c r="F940" s="1">
        <f>'NOAA WLs'!Q932</f>
        <v>27912</v>
      </c>
      <c r="G940" s="8" cm="1">
        <f t="array" aca="1" ref="G940" ca="1">INDIRECT("'NOAA WLs'!"&amp;$G$15&amp;H940)</f>
        <v>9.5275590551181093</v>
      </c>
      <c r="H940">
        <v>932</v>
      </c>
    </row>
    <row r="941" spans="6:8" x14ac:dyDescent="0.25">
      <c r="F941" s="1">
        <f>'NOAA WLs'!Q933</f>
        <v>27942</v>
      </c>
      <c r="G941" s="8" cm="1">
        <f t="array" aca="1" ref="G941" ca="1">INDIRECT("'NOAA WLs'!"&amp;$G$15&amp;H941)</f>
        <v>9.6883202099737531</v>
      </c>
      <c r="H941">
        <v>933</v>
      </c>
    </row>
    <row r="942" spans="6:8" x14ac:dyDescent="0.25">
      <c r="F942" s="1">
        <f>'NOAA WLs'!Q934</f>
        <v>27973</v>
      </c>
      <c r="G942" s="8" cm="1">
        <f t="array" aca="1" ref="G942" ca="1">INDIRECT("'NOAA WLs'!"&amp;$G$15&amp;H942)</f>
        <v>9.5866141732283463</v>
      </c>
      <c r="H942">
        <v>934</v>
      </c>
    </row>
    <row r="943" spans="6:8" x14ac:dyDescent="0.25">
      <c r="F943" s="1">
        <f>'NOAA WLs'!Q935</f>
        <v>28004</v>
      </c>
      <c r="G943" s="8" cm="1">
        <f t="array" aca="1" ref="G943" ca="1">INDIRECT("'NOAA WLs'!"&amp;$G$15&amp;H943)</f>
        <v>10.206692913385828</v>
      </c>
      <c r="H943">
        <v>935</v>
      </c>
    </row>
    <row r="944" spans="6:8" x14ac:dyDescent="0.25">
      <c r="F944" s="1">
        <f>'NOAA WLs'!Q936</f>
        <v>28034</v>
      </c>
      <c r="G944" s="8" cm="1">
        <f t="array" aca="1" ref="G944" ca="1">INDIRECT("'NOAA WLs'!"&amp;$G$15&amp;H944)</f>
        <v>10.436351706036746</v>
      </c>
      <c r="H944">
        <v>936</v>
      </c>
    </row>
    <row r="945" spans="6:8" x14ac:dyDescent="0.25">
      <c r="F945" s="1">
        <f>'NOAA WLs'!Q937</f>
        <v>28065</v>
      </c>
      <c r="G945" s="8" cm="1">
        <f t="array" aca="1" ref="G945" ca="1">INDIRECT("'NOAA WLs'!"&amp;$G$15&amp;H945)</f>
        <v>9.9081364829396321</v>
      </c>
      <c r="H945">
        <v>937</v>
      </c>
    </row>
    <row r="946" spans="6:8" x14ac:dyDescent="0.25">
      <c r="F946" s="1">
        <f>'NOAA WLs'!Q938</f>
        <v>28095</v>
      </c>
      <c r="G946" s="8" cm="1">
        <f t="array" aca="1" ref="G946" ca="1">INDIRECT("'NOAA WLs'!"&amp;$G$15&amp;H946)</f>
        <v>10.328083989501312</v>
      </c>
      <c r="H946">
        <v>938</v>
      </c>
    </row>
    <row r="947" spans="6:8" x14ac:dyDescent="0.25">
      <c r="F947" s="1">
        <f>'NOAA WLs'!Q939</f>
        <v>28126</v>
      </c>
      <c r="G947" s="8" cm="1">
        <f t="array" aca="1" ref="G947" ca="1">INDIRECT("'NOAA WLs'!"&amp;$G$15&amp;H947)</f>
        <v>9.8490813648293951</v>
      </c>
      <c r="H947">
        <v>939</v>
      </c>
    </row>
    <row r="948" spans="6:8" x14ac:dyDescent="0.25">
      <c r="F948" s="1">
        <f>'NOAA WLs'!Q940</f>
        <v>28157</v>
      </c>
      <c r="G948" s="8" cm="1">
        <f t="array" aca="1" ref="G948" ca="1">INDIRECT("'NOAA WLs'!"&amp;$G$15&amp;H948)</f>
        <v>10.508530183727034</v>
      </c>
      <c r="H948">
        <v>940</v>
      </c>
    </row>
    <row r="949" spans="6:8" x14ac:dyDescent="0.25">
      <c r="F949" s="1">
        <f>'NOAA WLs'!Q941</f>
        <v>28185</v>
      </c>
      <c r="G949" s="8" cm="1">
        <f t="array" aca="1" ref="G949" ca="1">INDIRECT("'NOAA WLs'!"&amp;$G$15&amp;H949)</f>
        <v>10.259186351706035</v>
      </c>
      <c r="H949">
        <v>941</v>
      </c>
    </row>
    <row r="950" spans="6:8" x14ac:dyDescent="0.25">
      <c r="F950" s="1">
        <f>'NOAA WLs'!Q942</f>
        <v>28216</v>
      </c>
      <c r="G950" s="8" cm="1">
        <f t="array" aca="1" ref="G950" ca="1">INDIRECT("'NOAA WLs'!"&amp;$G$15&amp;H950)</f>
        <v>8.9665354330708666</v>
      </c>
      <c r="H950">
        <v>942</v>
      </c>
    </row>
    <row r="951" spans="6:8" x14ac:dyDescent="0.25">
      <c r="F951" s="1">
        <f>'NOAA WLs'!Q943</f>
        <v>28246</v>
      </c>
      <c r="G951" s="8" cm="1">
        <f t="array" aca="1" ref="G951" ca="1">INDIRECT("'NOAA WLs'!"&amp;$G$15&amp;H951)</f>
        <v>9.8392388451443562</v>
      </c>
      <c r="H951">
        <v>943</v>
      </c>
    </row>
    <row r="952" spans="6:8" x14ac:dyDescent="0.25">
      <c r="F952" s="1">
        <f>'NOAA WLs'!Q944</f>
        <v>28277</v>
      </c>
      <c r="G952" s="8" cm="1">
        <f t="array" aca="1" ref="G952" ca="1">INDIRECT("'NOAA WLs'!"&amp;$G$15&amp;H952)</f>
        <v>9.7769028871391068</v>
      </c>
      <c r="H952">
        <v>944</v>
      </c>
    </row>
    <row r="953" spans="6:8" x14ac:dyDescent="0.25">
      <c r="F953" s="1">
        <f>'NOAA WLs'!Q945</f>
        <v>28307</v>
      </c>
      <c r="G953" s="8" cm="1">
        <f t="array" aca="1" ref="G953" ca="1">INDIRECT("'NOAA WLs'!"&amp;$G$15&amp;H953)</f>
        <v>9.5078740157480315</v>
      </c>
      <c r="H953">
        <v>945</v>
      </c>
    </row>
    <row r="954" spans="6:8" x14ac:dyDescent="0.25">
      <c r="F954" s="1">
        <f>'NOAA WLs'!Q946</f>
        <v>28338</v>
      </c>
      <c r="G954" s="8" cm="1">
        <f t="array" aca="1" ref="G954" ca="1">INDIRECT("'NOAA WLs'!"&amp;$G$15&amp;H954)</f>
        <v>9.4685039370078741</v>
      </c>
      <c r="H954">
        <v>946</v>
      </c>
    </row>
    <row r="955" spans="6:8" x14ac:dyDescent="0.25">
      <c r="F955" s="1">
        <f>'NOAA WLs'!Q947</f>
        <v>28369</v>
      </c>
      <c r="G955" s="8" cm="1">
        <f t="array" aca="1" ref="G955" ca="1">INDIRECT("'NOAA WLs'!"&amp;$G$15&amp;H955)</f>
        <v>9.4685039370078741</v>
      </c>
      <c r="H955">
        <v>947</v>
      </c>
    </row>
    <row r="956" spans="6:8" x14ac:dyDescent="0.25">
      <c r="F956" s="1">
        <f>'NOAA WLs'!Q948</f>
        <v>28399</v>
      </c>
      <c r="G956" s="8" cm="1">
        <f t="array" aca="1" ref="G956" ca="1">INDIRECT("'NOAA WLs'!"&amp;$G$15&amp;H956)</f>
        <v>9.8490813648293951</v>
      </c>
      <c r="H956">
        <v>948</v>
      </c>
    </row>
    <row r="957" spans="6:8" x14ac:dyDescent="0.25">
      <c r="F957" s="1">
        <f>'NOAA WLs'!Q949</f>
        <v>28430</v>
      </c>
      <c r="G957" s="8" cm="1">
        <f t="array" aca="1" ref="G957" ca="1">INDIRECT("'NOAA WLs'!"&amp;$G$15&amp;H957)</f>
        <v>10.718503937007872</v>
      </c>
      <c r="H957">
        <v>949</v>
      </c>
    </row>
    <row r="958" spans="6:8" x14ac:dyDescent="0.25">
      <c r="F958" s="1">
        <f>'NOAA WLs'!Q950</f>
        <v>28460</v>
      </c>
      <c r="G958" s="8" cm="1">
        <f t="array" aca="1" ref="G958" ca="1">INDIRECT("'NOAA WLs'!"&amp;$G$15&amp;H958)</f>
        <v>12.148950131233594</v>
      </c>
      <c r="H958">
        <v>950</v>
      </c>
    </row>
    <row r="959" spans="6:8" x14ac:dyDescent="0.25">
      <c r="F959" s="1">
        <f>'NOAA WLs'!Q951</f>
        <v>28491</v>
      </c>
      <c r="G959" s="8" cm="1">
        <f t="array" aca="1" ref="G959" ca="1">INDIRECT("'NOAA WLs'!"&amp;$G$15&amp;H959)</f>
        <v>11.276246719160104</v>
      </c>
      <c r="H959">
        <v>951</v>
      </c>
    </row>
    <row r="960" spans="6:8" x14ac:dyDescent="0.25">
      <c r="F960" s="1">
        <f>'NOAA WLs'!Q952</f>
        <v>28522</v>
      </c>
      <c r="G960" s="8" cm="1">
        <f t="array" aca="1" ref="G960" ca="1">INDIRECT("'NOAA WLs'!"&amp;$G$15&amp;H960)</f>
        <v>11.788057742782151</v>
      </c>
      <c r="H960">
        <v>952</v>
      </c>
    </row>
    <row r="961" spans="6:8" x14ac:dyDescent="0.25">
      <c r="F961" s="1">
        <f>'NOAA WLs'!Q953</f>
        <v>28550</v>
      </c>
      <c r="G961" s="8" cm="1">
        <f t="array" aca="1" ref="G961" ca="1">INDIRECT("'NOAA WLs'!"&amp;$G$15&amp;H961)</f>
        <v>9.8786089238845136</v>
      </c>
      <c r="H961">
        <v>953</v>
      </c>
    </row>
    <row r="962" spans="6:8" x14ac:dyDescent="0.25">
      <c r="F962" s="1">
        <f>'NOAA WLs'!Q954</f>
        <v>28581</v>
      </c>
      <c r="G962" s="8" cm="1">
        <f t="array" aca="1" ref="G962" ca="1">INDIRECT("'NOAA WLs'!"&amp;$G$15&amp;H962)</f>
        <v>9.5669291338582667</v>
      </c>
      <c r="H962">
        <v>954</v>
      </c>
    </row>
    <row r="963" spans="6:8" x14ac:dyDescent="0.25">
      <c r="F963" s="1">
        <f>'NOAA WLs'!Q955</f>
        <v>28611</v>
      </c>
      <c r="G963" s="8" cm="1">
        <f t="array" aca="1" ref="G963" ca="1">INDIRECT("'NOAA WLs'!"&amp;$G$15&amp;H963)</f>
        <v>9.4586614173228334</v>
      </c>
      <c r="H963">
        <v>955</v>
      </c>
    </row>
    <row r="964" spans="6:8" x14ac:dyDescent="0.25">
      <c r="F964" s="1">
        <f>'NOAA WLs'!Q956</f>
        <v>28642</v>
      </c>
      <c r="G964" s="8" cm="1">
        <f t="array" aca="1" ref="G964" ca="1">INDIRECT("'NOAA WLs'!"&amp;$G$15&amp;H964)</f>
        <v>9.6062992125984241</v>
      </c>
      <c r="H964">
        <v>956</v>
      </c>
    </row>
    <row r="965" spans="6:8" x14ac:dyDescent="0.25">
      <c r="F965" s="1">
        <f>'NOAA WLs'!Q957</f>
        <v>28672</v>
      </c>
      <c r="G965" s="8" cm="1">
        <f t="array" aca="1" ref="G965" ca="1">INDIRECT("'NOAA WLs'!"&amp;$G$15&amp;H965)</f>
        <v>10.108267716535432</v>
      </c>
      <c r="H965">
        <v>957</v>
      </c>
    </row>
    <row r="966" spans="6:8" x14ac:dyDescent="0.25">
      <c r="F966" s="1">
        <f>'NOAA WLs'!Q958</f>
        <v>28703</v>
      </c>
      <c r="G966" s="8" cm="1">
        <f t="array" aca="1" ref="G966" ca="1">INDIRECT("'NOAA WLs'!"&amp;$G$15&amp;H966)</f>
        <v>9.8064304461942253</v>
      </c>
      <c r="H966">
        <v>958</v>
      </c>
    </row>
    <row r="967" spans="6:8" x14ac:dyDescent="0.25">
      <c r="F967" s="1">
        <f>'NOAA WLs'!Q959</f>
        <v>28734</v>
      </c>
      <c r="G967" s="8" cm="1">
        <f t="array" aca="1" ref="G967" ca="1">INDIRECT("'NOAA WLs'!"&amp;$G$15&amp;H967)</f>
        <v>9.2191601049868765</v>
      </c>
      <c r="H967">
        <v>959</v>
      </c>
    </row>
    <row r="968" spans="6:8" x14ac:dyDescent="0.25">
      <c r="F968" s="1">
        <f>'NOAA WLs'!Q960</f>
        <v>28764</v>
      </c>
      <c r="G968" s="8" cm="1">
        <f t="array" aca="1" ref="G968" ca="1">INDIRECT("'NOAA WLs'!"&amp;$G$15&amp;H968)</f>
        <v>9.3864829396325469</v>
      </c>
      <c r="H968">
        <v>960</v>
      </c>
    </row>
    <row r="969" spans="6:8" x14ac:dyDescent="0.25">
      <c r="F969" s="1">
        <f>'NOAA WLs'!Q961</f>
        <v>28795</v>
      </c>
      <c r="G969" s="8" cm="1">
        <f t="array" aca="1" ref="G969" ca="1">INDIRECT("'NOAA WLs'!"&amp;$G$15&amp;H969)</f>
        <v>9.5964566929133852</v>
      </c>
      <c r="H969">
        <v>961</v>
      </c>
    </row>
    <row r="970" spans="6:8" x14ac:dyDescent="0.25">
      <c r="F970" s="1">
        <f>'NOAA WLs'!Q962</f>
        <v>28825</v>
      </c>
      <c r="G970" s="8" cm="1">
        <f t="array" aca="1" ref="G970" ca="1">INDIRECT("'NOAA WLs'!"&amp;$G$15&amp;H970)</f>
        <v>9.8982939632545932</v>
      </c>
      <c r="H970">
        <v>962</v>
      </c>
    </row>
    <row r="971" spans="6:8" x14ac:dyDescent="0.25">
      <c r="F971" s="1">
        <f>'NOAA WLs'!Q963</f>
        <v>28856</v>
      </c>
      <c r="G971" s="8" cm="1">
        <f t="array" aca="1" ref="G971" ca="1">INDIRECT("'NOAA WLs'!"&amp;$G$15&amp;H971)</f>
        <v>9.8293963254593173</v>
      </c>
      <c r="H971">
        <v>963</v>
      </c>
    </row>
    <row r="972" spans="6:8" x14ac:dyDescent="0.25">
      <c r="F972" s="1">
        <f>'NOAA WLs'!Q964</f>
        <v>28887</v>
      </c>
      <c r="G972" s="8" cm="1">
        <f t="array" aca="1" ref="G972" ca="1">INDIRECT("'NOAA WLs'!"&amp;$G$15&amp;H972)</f>
        <v>10.449475065616797</v>
      </c>
      <c r="H972">
        <v>964</v>
      </c>
    </row>
    <row r="973" spans="6:8" x14ac:dyDescent="0.25">
      <c r="F973" s="1">
        <f>'NOAA WLs'!Q965</f>
        <v>28915</v>
      </c>
      <c r="G973" s="8" cm="1">
        <f t="array" aca="1" ref="G973" ca="1">INDIRECT("'NOAA WLs'!"&amp;$G$15&amp;H973)</f>
        <v>10.206692913385828</v>
      </c>
      <c r="H973">
        <v>965</v>
      </c>
    </row>
    <row r="974" spans="6:8" x14ac:dyDescent="0.25">
      <c r="F974" s="1">
        <f>'NOAA WLs'!Q966</f>
        <v>28946</v>
      </c>
      <c r="G974" s="8" cm="1">
        <f t="array" aca="1" ref="G974" ca="1">INDIRECT("'NOAA WLs'!"&amp;$G$15&amp;H974)</f>
        <v>9.3274278215223099</v>
      </c>
      <c r="H974">
        <v>966</v>
      </c>
    </row>
    <row r="975" spans="6:8" x14ac:dyDescent="0.25">
      <c r="F975" s="1">
        <f>'NOAA WLs'!Q967</f>
        <v>28976</v>
      </c>
      <c r="G975" s="8" cm="1">
        <f t="array" aca="1" ref="G975" ca="1">INDIRECT("'NOAA WLs'!"&amp;$G$15&amp;H975)</f>
        <v>9.1765091863517068</v>
      </c>
      <c r="H975">
        <v>967</v>
      </c>
    </row>
    <row r="976" spans="6:8" x14ac:dyDescent="0.25">
      <c r="F976" s="1">
        <f>'NOAA WLs'!Q968</f>
        <v>29007</v>
      </c>
      <c r="G976" s="8" cm="1">
        <f t="array" aca="1" ref="G976" ca="1">INDIRECT("'NOAA WLs'!"&amp;$G$15&amp;H976)</f>
        <v>9.5177165354330704</v>
      </c>
      <c r="H976">
        <v>968</v>
      </c>
    </row>
    <row r="977" spans="6:8" x14ac:dyDescent="0.25">
      <c r="F977" s="1">
        <f>'NOAA WLs'!Q969</f>
        <v>29037</v>
      </c>
      <c r="G977" s="8" cm="1">
        <f t="array" aca="1" ref="G977" ca="1">INDIRECT("'NOAA WLs'!"&amp;$G$15&amp;H977)</f>
        <v>9.6292650918635161</v>
      </c>
      <c r="H977">
        <v>969</v>
      </c>
    </row>
    <row r="978" spans="6:8" x14ac:dyDescent="0.25">
      <c r="F978" s="1">
        <f>'NOAA WLs'!Q970</f>
        <v>29068</v>
      </c>
      <c r="G978" s="8" cm="1">
        <f t="array" aca="1" ref="G978" ca="1">INDIRECT("'NOAA WLs'!"&amp;$G$15&amp;H978)</f>
        <v>9.8162729658792642</v>
      </c>
      <c r="H978">
        <v>970</v>
      </c>
    </row>
    <row r="979" spans="6:8" x14ac:dyDescent="0.25">
      <c r="F979" s="1">
        <f>'NOAA WLs'!Q971</f>
        <v>29099</v>
      </c>
      <c r="G979" s="8" cm="1">
        <f t="array" aca="1" ref="G979" ca="1">INDIRECT("'NOAA WLs'!"&amp;$G$15&amp;H979)</f>
        <v>10.078740157480315</v>
      </c>
      <c r="H979">
        <v>971</v>
      </c>
    </row>
    <row r="980" spans="6:8" x14ac:dyDescent="0.25">
      <c r="F980" s="1">
        <f>'NOAA WLs'!Q972</f>
        <v>29129</v>
      </c>
      <c r="G980" s="8" cm="1">
        <f t="array" aca="1" ref="G980" ca="1">INDIRECT("'NOAA WLs'!"&amp;$G$15&amp;H980)</f>
        <v>9.6587926509186346</v>
      </c>
      <c r="H980">
        <v>972</v>
      </c>
    </row>
    <row r="981" spans="6:8" x14ac:dyDescent="0.25">
      <c r="F981" s="1">
        <f>'NOAA WLs'!Q973</f>
        <v>29160</v>
      </c>
      <c r="G981" s="8" cm="1">
        <f t="array" aca="1" ref="G981" ca="1">INDIRECT("'NOAA WLs'!"&amp;$G$15&amp;H981)</f>
        <v>9.977034120734908</v>
      </c>
      <c r="H981">
        <v>973</v>
      </c>
    </row>
    <row r="982" spans="6:8" x14ac:dyDescent="0.25">
      <c r="F982" s="1">
        <f>'NOAA WLs'!Q974</f>
        <v>29190</v>
      </c>
      <c r="G982" s="8" cm="1">
        <f t="array" aca="1" ref="G982" ca="1">INDIRECT("'NOAA WLs'!"&amp;$G$15&amp;H982)</f>
        <v>11.309055118110235</v>
      </c>
      <c r="H982">
        <v>974</v>
      </c>
    </row>
    <row r="983" spans="6:8" x14ac:dyDescent="0.25">
      <c r="F983" s="1">
        <f>'NOAA WLs'!Q975</f>
        <v>29221</v>
      </c>
      <c r="G983" s="8" cm="1">
        <f t="array" aca="1" ref="G983" ca="1">INDIRECT("'NOAA WLs'!"&amp;$G$15&amp;H983)</f>
        <v>10.196850393700787</v>
      </c>
      <c r="H983">
        <v>975</v>
      </c>
    </row>
    <row r="984" spans="6:8" x14ac:dyDescent="0.25">
      <c r="F984" s="1">
        <f>'NOAA WLs'!Q976</f>
        <v>29252</v>
      </c>
      <c r="G984" s="8" cm="1">
        <f t="array" aca="1" ref="G984" ca="1">INDIRECT("'NOAA WLs'!"&amp;$G$15&amp;H984)</f>
        <v>11.017060367454068</v>
      </c>
      <c r="H984">
        <v>976</v>
      </c>
    </row>
    <row r="985" spans="6:8" x14ac:dyDescent="0.25">
      <c r="F985" s="1">
        <f>'NOAA WLs'!Q977</f>
        <v>29281</v>
      </c>
      <c r="G985" s="8" cm="1">
        <f t="array" aca="1" ref="G985" ca="1">INDIRECT("'NOAA WLs'!"&amp;$G$15&amp;H985)</f>
        <v>9.8786089238845136</v>
      </c>
      <c r="H985">
        <v>977</v>
      </c>
    </row>
    <row r="986" spans="6:8" x14ac:dyDescent="0.25">
      <c r="F986" s="1">
        <f>'NOAA WLs'!Q978</f>
        <v>29312</v>
      </c>
      <c r="G986" s="8" cm="1">
        <f t="array" aca="1" ref="G986" ca="1">INDIRECT("'NOAA WLs'!"&amp;$G$15&amp;H986)</f>
        <v>10.636482939632545</v>
      </c>
      <c r="H986">
        <v>978</v>
      </c>
    </row>
    <row r="987" spans="6:8" x14ac:dyDescent="0.25">
      <c r="F987" s="1">
        <f>'NOAA WLs'!Q979</f>
        <v>29342</v>
      </c>
      <c r="G987" s="8" cm="1">
        <f t="array" aca="1" ref="G987" ca="1">INDIRECT("'NOAA WLs'!"&amp;$G$15&amp;H987)</f>
        <v>9.4881889763779519</v>
      </c>
      <c r="H987">
        <v>979</v>
      </c>
    </row>
    <row r="988" spans="6:8" x14ac:dyDescent="0.25">
      <c r="F988" s="1">
        <f>'NOAA WLs'!Q980</f>
        <v>29373</v>
      </c>
      <c r="G988" s="8" cm="1">
        <f t="array" aca="1" ref="G988" ca="1">INDIRECT("'NOAA WLs'!"&amp;$G$15&amp;H988)</f>
        <v>9.3766404199475062</v>
      </c>
      <c r="H988">
        <v>980</v>
      </c>
    </row>
    <row r="989" spans="6:8" x14ac:dyDescent="0.25">
      <c r="F989" s="1">
        <f>'NOAA WLs'!Q981</f>
        <v>29403</v>
      </c>
      <c r="G989" s="8" cm="1">
        <f t="array" aca="1" ref="G989" ca="1">INDIRECT("'NOAA WLs'!"&amp;$G$15&amp;H989)</f>
        <v>9.6391076115485568</v>
      </c>
      <c r="H989">
        <v>981</v>
      </c>
    </row>
    <row r="990" spans="6:8" x14ac:dyDescent="0.25">
      <c r="F990" s="1">
        <f>'NOAA WLs'!Q982</f>
        <v>29434</v>
      </c>
      <c r="G990" s="8" cm="1">
        <f t="array" aca="1" ref="G990" ca="1">INDIRECT("'NOAA WLs'!"&amp;$G$15&amp;H990)</f>
        <v>9.5570866141732278</v>
      </c>
      <c r="H990">
        <v>982</v>
      </c>
    </row>
    <row r="991" spans="6:8" x14ac:dyDescent="0.25">
      <c r="F991" s="1">
        <f>'NOAA WLs'!Q983</f>
        <v>29465</v>
      </c>
      <c r="G991" s="8" cm="1">
        <f t="array" aca="1" ref="G991" ca="1">INDIRECT("'NOAA WLs'!"&amp;$G$15&amp;H991)</f>
        <v>9.858923884514434</v>
      </c>
      <c r="H991">
        <v>983</v>
      </c>
    </row>
    <row r="992" spans="6:8" x14ac:dyDescent="0.25">
      <c r="F992" s="1">
        <f>'NOAA WLs'!Q984</f>
        <v>29495</v>
      </c>
      <c r="G992" s="8" cm="1">
        <f t="array" aca="1" ref="G992" ca="1">INDIRECT("'NOAA WLs'!"&amp;$G$15&amp;H992)</f>
        <v>9.7867454068241475</v>
      </c>
      <c r="H992">
        <v>984</v>
      </c>
    </row>
    <row r="993" spans="6:8" x14ac:dyDescent="0.25">
      <c r="F993" s="1">
        <f>'NOAA WLs'!Q985</f>
        <v>29526</v>
      </c>
      <c r="G993" s="8" cm="1">
        <f t="array" aca="1" ref="G993" ca="1">INDIRECT("'NOAA WLs'!"&amp;$G$15&amp;H993)</f>
        <v>10.518372703412073</v>
      </c>
      <c r="H993">
        <v>985</v>
      </c>
    </row>
    <row r="994" spans="6:8" x14ac:dyDescent="0.25">
      <c r="F994" s="1">
        <f>'NOAA WLs'!Q986</f>
        <v>29556</v>
      </c>
      <c r="G994" s="8" cm="1">
        <f t="array" aca="1" ref="G994" ca="1">INDIRECT("'NOAA WLs'!"&amp;$G$15&amp;H994)</f>
        <v>10.997375328083988</v>
      </c>
      <c r="H994">
        <v>986</v>
      </c>
    </row>
    <row r="995" spans="6:8" x14ac:dyDescent="0.25">
      <c r="F995" s="1">
        <f>'NOAA WLs'!Q987</f>
        <v>29587</v>
      </c>
      <c r="G995" s="8" cm="1">
        <f t="array" aca="1" ref="G995" ca="1">INDIRECT("'NOAA WLs'!"&amp;$G$15&amp;H995)</f>
        <v>10.688976377952756</v>
      </c>
      <c r="H995">
        <v>987</v>
      </c>
    </row>
    <row r="996" spans="6:8" x14ac:dyDescent="0.25">
      <c r="F996" s="1">
        <f>'NOAA WLs'!Q988</f>
        <v>29618</v>
      </c>
      <c r="G996" s="8" cm="1">
        <f t="array" aca="1" ref="G996" ca="1">INDIRECT("'NOAA WLs'!"&amp;$G$15&amp;H996)</f>
        <v>10.718503937007872</v>
      </c>
      <c r="H996">
        <v>988</v>
      </c>
    </row>
    <row r="997" spans="6:8" x14ac:dyDescent="0.25">
      <c r="F997" s="1">
        <f>'NOAA WLs'!Q989</f>
        <v>29646</v>
      </c>
      <c r="G997" s="8" cm="1">
        <f t="array" aca="1" ref="G997" ca="1">INDIRECT("'NOAA WLs'!"&amp;$G$15&amp;H997)</f>
        <v>9.3569553805774266</v>
      </c>
      <c r="H997">
        <v>989</v>
      </c>
    </row>
    <row r="998" spans="6:8" x14ac:dyDescent="0.25">
      <c r="F998" s="1">
        <f>'NOAA WLs'!Q990</f>
        <v>29677</v>
      </c>
      <c r="G998" s="8" cm="1">
        <f t="array" aca="1" ref="G998" ca="1">INDIRECT("'NOAA WLs'!"&amp;$G$15&amp;H998)</f>
        <v>9.3766404199475062</v>
      </c>
      <c r="H998">
        <v>990</v>
      </c>
    </row>
    <row r="999" spans="6:8" x14ac:dyDescent="0.25">
      <c r="F999" s="1">
        <f>'NOAA WLs'!Q991</f>
        <v>29707</v>
      </c>
      <c r="G999" s="8" cm="1">
        <f t="array" aca="1" ref="G999" ca="1">INDIRECT("'NOAA WLs'!"&amp;$G$15&amp;H999)</f>
        <v>9.7375328083989494</v>
      </c>
      <c r="H999">
        <v>991</v>
      </c>
    </row>
    <row r="1000" spans="6:8" x14ac:dyDescent="0.25">
      <c r="F1000" s="1">
        <f>'NOAA WLs'!Q992</f>
        <v>29738</v>
      </c>
      <c r="G1000" s="8" cm="1">
        <f t="array" aca="1" ref="G1000" ca="1">INDIRECT("'NOAA WLs'!"&amp;$G$15&amp;H1000)</f>
        <v>9.8884514435695525</v>
      </c>
      <c r="H1000">
        <v>992</v>
      </c>
    </row>
    <row r="1001" spans="6:8" x14ac:dyDescent="0.25">
      <c r="F1001" s="1">
        <f>'NOAA WLs'!Q993</f>
        <v>29768</v>
      </c>
      <c r="G1001" s="8" cm="1">
        <f t="array" aca="1" ref="G1001" ca="1">INDIRECT("'NOAA WLs'!"&amp;$G$15&amp;H1001)</f>
        <v>9.4488188976377945</v>
      </c>
      <c r="H1001">
        <v>993</v>
      </c>
    </row>
    <row r="1002" spans="6:8" x14ac:dyDescent="0.25">
      <c r="F1002" s="1">
        <f>'NOAA WLs'!Q994</f>
        <v>29799</v>
      </c>
      <c r="G1002" s="8" cm="1">
        <f t="array" aca="1" ref="G1002" ca="1">INDIRECT("'NOAA WLs'!"&amp;$G$15&amp;H1002)</f>
        <v>9.4291338582677167</v>
      </c>
      <c r="H1002">
        <v>994</v>
      </c>
    </row>
    <row r="1003" spans="6:8" x14ac:dyDescent="0.25">
      <c r="F1003" s="1">
        <f>'NOAA WLs'!Q995</f>
        <v>29830</v>
      </c>
      <c r="G1003" s="8" cm="1">
        <f t="array" aca="1" ref="G1003" ca="1">INDIRECT("'NOAA WLs'!"&amp;$G$15&amp;H1003)</f>
        <v>9.478346456692913</v>
      </c>
      <c r="H1003">
        <v>995</v>
      </c>
    </row>
    <row r="1004" spans="6:8" x14ac:dyDescent="0.25">
      <c r="F1004" s="1">
        <f>'NOAA WLs'!Q996</f>
        <v>29860</v>
      </c>
      <c r="G1004" s="8" cm="1">
        <f t="array" aca="1" ref="G1004" ca="1">INDIRECT("'NOAA WLs'!"&amp;$G$15&amp;H1004)</f>
        <v>9.4488188976377945</v>
      </c>
      <c r="H1004">
        <v>996</v>
      </c>
    </row>
    <row r="1005" spans="6:8" x14ac:dyDescent="0.25">
      <c r="F1005" s="1">
        <f>'NOAA WLs'!Q997</f>
        <v>29891</v>
      </c>
      <c r="G1005" s="8" cm="1">
        <f t="array" aca="1" ref="G1005" ca="1">INDIRECT("'NOAA WLs'!"&amp;$G$15&amp;H1005)</f>
        <v>11.207349081364828</v>
      </c>
      <c r="H1005">
        <v>997</v>
      </c>
    </row>
    <row r="1006" spans="6:8" x14ac:dyDescent="0.25">
      <c r="F1006" s="1">
        <f>'NOAA WLs'!Q998</f>
        <v>29921</v>
      </c>
      <c r="G1006" s="8" cm="1">
        <f t="array" aca="1" ref="G1006" ca="1">INDIRECT("'NOAA WLs'!"&amp;$G$15&amp;H1006)</f>
        <v>11.207349081364828</v>
      </c>
      <c r="H1006">
        <v>998</v>
      </c>
    </row>
    <row r="1007" spans="6:8" x14ac:dyDescent="0.25">
      <c r="F1007" s="1">
        <f>'NOAA WLs'!Q999</f>
        <v>29952</v>
      </c>
      <c r="G1007" s="8" cm="1">
        <f t="array" aca="1" ref="G1007" ca="1">INDIRECT("'NOAA WLs'!"&amp;$G$15&amp;H1007)</f>
        <v>10.269028871391075</v>
      </c>
      <c r="H1007">
        <v>999</v>
      </c>
    </row>
    <row r="1008" spans="6:8" x14ac:dyDescent="0.25">
      <c r="F1008" s="1">
        <f>'NOAA WLs'!Q1000</f>
        <v>29983</v>
      </c>
      <c r="G1008" s="8" cm="1">
        <f t="array" aca="1" ref="G1008" ca="1">INDIRECT("'NOAA WLs'!"&amp;$G$15&amp;H1008)</f>
        <v>10.068897637795274</v>
      </c>
      <c r="H1008">
        <v>1000</v>
      </c>
    </row>
    <row r="1009" spans="6:8" x14ac:dyDescent="0.25">
      <c r="F1009" s="1">
        <f>'NOAA WLs'!Q1001</f>
        <v>30011</v>
      </c>
      <c r="G1009" s="8" cm="1">
        <f t="array" aca="1" ref="G1009" ca="1">INDIRECT("'NOAA WLs'!"&amp;$G$15&amp;H1009)</f>
        <v>10.538057742782152</v>
      </c>
      <c r="H1009">
        <v>1001</v>
      </c>
    </row>
    <row r="1010" spans="6:8" x14ac:dyDescent="0.25">
      <c r="F1010" s="1">
        <f>'NOAA WLs'!Q1002</f>
        <v>30042</v>
      </c>
      <c r="G1010" s="8" cm="1">
        <f t="array" aca="1" ref="G1010" ca="1">INDIRECT("'NOAA WLs'!"&amp;$G$15&amp;H1010)</f>
        <v>9.9475065616797895</v>
      </c>
      <c r="H1010">
        <v>1002</v>
      </c>
    </row>
    <row r="1011" spans="6:8" x14ac:dyDescent="0.25">
      <c r="F1011" s="1">
        <f>'NOAA WLs'!Q1003</f>
        <v>30072</v>
      </c>
      <c r="G1011" s="8" cm="1">
        <f t="array" aca="1" ref="G1011" ca="1">INDIRECT("'NOAA WLs'!"&amp;$G$15&amp;H1011)</f>
        <v>9.3667979002624673</v>
      </c>
      <c r="H1011">
        <v>1003</v>
      </c>
    </row>
    <row r="1012" spans="6:8" x14ac:dyDescent="0.25">
      <c r="F1012" s="1">
        <f>'NOAA WLs'!Q1004</f>
        <v>30103</v>
      </c>
      <c r="G1012" s="8" cm="1">
        <f t="array" aca="1" ref="G1012" ca="1">INDIRECT("'NOAA WLs'!"&amp;$G$15&amp;H1012)</f>
        <v>10.167322834645669</v>
      </c>
      <c r="H1012">
        <v>1004</v>
      </c>
    </row>
    <row r="1013" spans="6:8" x14ac:dyDescent="0.25">
      <c r="F1013" s="1">
        <f>'NOAA WLs'!Q1005</f>
        <v>30133</v>
      </c>
      <c r="G1013" s="8" cm="1">
        <f t="array" aca="1" ref="G1013" ca="1">INDIRECT("'NOAA WLs'!"&amp;$G$15&amp;H1013)</f>
        <v>9.7375328083989494</v>
      </c>
      <c r="H1013">
        <v>1005</v>
      </c>
    </row>
    <row r="1014" spans="6:8" x14ac:dyDescent="0.25">
      <c r="F1014" s="1">
        <f>'NOAA WLs'!Q1006</f>
        <v>30164</v>
      </c>
      <c r="G1014" s="8" cm="1">
        <f t="array" aca="1" ref="G1014" ca="1">INDIRECT("'NOAA WLs'!"&amp;$G$15&amp;H1014)</f>
        <v>9.3372703412073488</v>
      </c>
      <c r="H1014">
        <v>1006</v>
      </c>
    </row>
    <row r="1015" spans="6:8" x14ac:dyDescent="0.25">
      <c r="F1015" s="1">
        <f>'NOAA WLs'!Q1007</f>
        <v>30195</v>
      </c>
      <c r="G1015" s="8" cm="1">
        <f t="array" aca="1" ref="G1015" ca="1">INDIRECT("'NOAA WLs'!"&amp;$G$15&amp;H1015)</f>
        <v>9.6062992125984241</v>
      </c>
      <c r="H1015">
        <v>1007</v>
      </c>
    </row>
    <row r="1016" spans="6:8" x14ac:dyDescent="0.25">
      <c r="F1016" s="1">
        <f>'NOAA WLs'!Q1008</f>
        <v>30225</v>
      </c>
      <c r="G1016" s="8" cm="1">
        <f t="array" aca="1" ref="G1016" ca="1">INDIRECT("'NOAA WLs'!"&amp;$G$15&amp;H1016)</f>
        <v>9.7867454068241475</v>
      </c>
      <c r="H1016">
        <v>1008</v>
      </c>
    </row>
    <row r="1017" spans="6:8" x14ac:dyDescent="0.25">
      <c r="F1017" s="1">
        <f>'NOAA WLs'!Q1009</f>
        <v>30256</v>
      </c>
      <c r="G1017" s="8" cm="1">
        <f t="array" aca="1" ref="G1017" ca="1">INDIRECT("'NOAA WLs'!"&amp;$G$15&amp;H1017)</f>
        <v>11.007217847769029</v>
      </c>
      <c r="H1017">
        <v>1009</v>
      </c>
    </row>
    <row r="1018" spans="6:8" x14ac:dyDescent="0.25">
      <c r="F1018" s="1">
        <f>'NOAA WLs'!Q1010</f>
        <v>30286</v>
      </c>
      <c r="G1018" s="8" cm="1">
        <f t="array" aca="1" ref="G1018" ca="1">INDIRECT("'NOAA WLs'!"&amp;$G$15&amp;H1018)</f>
        <v>11.778215223097112</v>
      </c>
      <c r="H1018">
        <v>1010</v>
      </c>
    </row>
    <row r="1019" spans="6:8" x14ac:dyDescent="0.25">
      <c r="F1019" s="1">
        <f>'NOAA WLs'!Q1011</f>
        <v>30317</v>
      </c>
      <c r="G1019" s="8" cm="1">
        <f t="array" aca="1" ref="G1019" ca="1">INDIRECT("'NOAA WLs'!"&amp;$G$15&amp;H1019)</f>
        <v>12.066929133858267</v>
      </c>
      <c r="H1019">
        <v>1011</v>
      </c>
    </row>
    <row r="1020" spans="6:8" x14ac:dyDescent="0.25">
      <c r="F1020" s="1">
        <f>'NOAA WLs'!Q1012</f>
        <v>30348</v>
      </c>
      <c r="G1020" s="8" cm="1">
        <f t="array" aca="1" ref="G1020" ca="1">INDIRECT("'NOAA WLs'!"&amp;$G$15&amp;H1020)</f>
        <v>11.026902887139109</v>
      </c>
      <c r="H1020">
        <v>1012</v>
      </c>
    </row>
    <row r="1021" spans="6:8" x14ac:dyDescent="0.25">
      <c r="F1021" s="1">
        <f>'NOAA WLs'!Q1013</f>
        <v>30376</v>
      </c>
      <c r="G1021" s="8" cm="1">
        <f t="array" aca="1" ref="G1021" ca="1">INDIRECT("'NOAA WLs'!"&amp;$G$15&amp;H1021)</f>
        <v>10.967847769028872</v>
      </c>
      <c r="H1021">
        <v>1013</v>
      </c>
    </row>
    <row r="1022" spans="6:8" x14ac:dyDescent="0.25">
      <c r="F1022" s="1">
        <f>'NOAA WLs'!Q1014</f>
        <v>30407</v>
      </c>
      <c r="G1022" s="8" cm="1">
        <f t="array" aca="1" ref="G1022" ca="1">INDIRECT("'NOAA WLs'!"&amp;$G$15&amp;H1022)</f>
        <v>10.006561679790025</v>
      </c>
      <c r="H1022">
        <v>1014</v>
      </c>
    </row>
    <row r="1023" spans="6:8" x14ac:dyDescent="0.25">
      <c r="F1023" s="1">
        <f>'NOAA WLs'!Q1015</f>
        <v>30437</v>
      </c>
      <c r="G1023" s="8" cm="1">
        <f t="array" aca="1" ref="G1023" ca="1">INDIRECT("'NOAA WLs'!"&amp;$G$15&amp;H1023)</f>
        <v>9.7178477690288716</v>
      </c>
      <c r="H1023">
        <v>1015</v>
      </c>
    </row>
    <row r="1024" spans="6:8" x14ac:dyDescent="0.25">
      <c r="F1024" s="1">
        <f>'NOAA WLs'!Q1016</f>
        <v>30468</v>
      </c>
      <c r="G1024" s="8" cm="1">
        <f t="array" aca="1" ref="G1024" ca="1">INDIRECT("'NOAA WLs'!"&amp;$G$15&amp;H1024)</f>
        <v>9.9573490813648302</v>
      </c>
      <c r="H1024">
        <v>1016</v>
      </c>
    </row>
    <row r="1025" spans="6:8" x14ac:dyDescent="0.25">
      <c r="F1025" s="1">
        <f>'NOAA WLs'!Q1017</f>
        <v>30498</v>
      </c>
      <c r="G1025" s="8" cm="1">
        <f t="array" aca="1" ref="G1025" ca="1">INDIRECT("'NOAA WLs'!"&amp;$G$15&amp;H1025)</f>
        <v>10.15748031496063</v>
      </c>
      <c r="H1025">
        <v>1017</v>
      </c>
    </row>
    <row r="1026" spans="6:8" x14ac:dyDescent="0.25">
      <c r="F1026" s="1">
        <f>'NOAA WLs'!Q1018</f>
        <v>30529</v>
      </c>
      <c r="G1026" s="8" cm="1">
        <f t="array" aca="1" ref="G1026" ca="1">INDIRECT("'NOAA WLs'!"&amp;$G$15&amp;H1026)</f>
        <v>9.8687664041994747</v>
      </c>
      <c r="H1026">
        <v>1018</v>
      </c>
    </row>
    <row r="1027" spans="6:8" x14ac:dyDescent="0.25">
      <c r="F1027" s="1">
        <f>'NOAA WLs'!Q1019</f>
        <v>30560</v>
      </c>
      <c r="G1027" s="8" cm="1">
        <f t="array" aca="1" ref="G1027" ca="1">INDIRECT("'NOAA WLs'!"&amp;$G$15&amp;H1027)</f>
        <v>9.698162729658792</v>
      </c>
      <c r="H1027">
        <v>1019</v>
      </c>
    </row>
    <row r="1028" spans="6:8" x14ac:dyDescent="0.25">
      <c r="F1028" s="1">
        <f>'NOAA WLs'!Q1020</f>
        <v>30590</v>
      </c>
      <c r="G1028" s="8" cm="1">
        <f t="array" aca="1" ref="G1028" ca="1">INDIRECT("'NOAA WLs'!"&amp;$G$15&amp;H1028)</f>
        <v>9.7276902887139105</v>
      </c>
      <c r="H1028">
        <v>1020</v>
      </c>
    </row>
    <row r="1029" spans="6:8" x14ac:dyDescent="0.25">
      <c r="F1029" s="1">
        <f>'NOAA WLs'!Q1021</f>
        <v>30621</v>
      </c>
      <c r="G1029" s="8" cm="1">
        <f t="array" aca="1" ref="G1029" ca="1">INDIRECT("'NOAA WLs'!"&amp;$G$15&amp;H1029)</f>
        <v>10.777559055118109</v>
      </c>
      <c r="H1029">
        <v>1021</v>
      </c>
    </row>
    <row r="1030" spans="6:8" x14ac:dyDescent="0.25">
      <c r="F1030" s="1">
        <f>'NOAA WLs'!Q1022</f>
        <v>30651</v>
      </c>
      <c r="G1030" s="8" cm="1">
        <f t="array" aca="1" ref="G1030" ca="1">INDIRECT("'NOAA WLs'!"&amp;$G$15&amp;H1030)</f>
        <v>10.459317585301838</v>
      </c>
      <c r="H1030">
        <v>1022</v>
      </c>
    </row>
    <row r="1031" spans="6:8" x14ac:dyDescent="0.25">
      <c r="F1031" s="1">
        <f>'NOAA WLs'!Q1023</f>
        <v>30682</v>
      </c>
      <c r="G1031" s="8" cm="1">
        <f t="array" aca="1" ref="G1031" ca="1">INDIRECT("'NOAA WLs'!"&amp;$G$15&amp;H1031)</f>
        <v>11.207349081364828</v>
      </c>
      <c r="H1031">
        <v>1023</v>
      </c>
    </row>
    <row r="1032" spans="6:8" x14ac:dyDescent="0.25">
      <c r="F1032" s="1">
        <f>'NOAA WLs'!Q1024</f>
        <v>30713</v>
      </c>
      <c r="G1032" s="8" cm="1">
        <f t="array" aca="1" ref="G1032" ca="1">INDIRECT("'NOAA WLs'!"&amp;$G$15&amp;H1032)</f>
        <v>10.508530183727034</v>
      </c>
      <c r="H1032">
        <v>1024</v>
      </c>
    </row>
    <row r="1033" spans="6:8" x14ac:dyDescent="0.25">
      <c r="F1033" s="1">
        <f>'NOAA WLs'!Q1025</f>
        <v>30742</v>
      </c>
      <c r="G1033" s="8" cm="1">
        <f t="array" aca="1" ref="G1033" ca="1">INDIRECT("'NOAA WLs'!"&amp;$G$15&amp;H1033)</f>
        <v>10.718503937007872</v>
      </c>
      <c r="H1033">
        <v>1025</v>
      </c>
    </row>
    <row r="1034" spans="6:8" x14ac:dyDescent="0.25">
      <c r="F1034" s="1">
        <f>'NOAA WLs'!Q1026</f>
        <v>30773</v>
      </c>
      <c r="G1034" s="8" cm="1">
        <f t="array" aca="1" ref="G1034" ca="1">INDIRECT("'NOAA WLs'!"&amp;$G$15&amp;H1034)</f>
        <v>10.147637795275591</v>
      </c>
      <c r="H1034">
        <v>1026</v>
      </c>
    </row>
    <row r="1035" spans="6:8" x14ac:dyDescent="0.25">
      <c r="F1035" s="1">
        <f>'NOAA WLs'!Q1027</f>
        <v>30803</v>
      </c>
      <c r="G1035" s="8" cm="1">
        <f t="array" aca="1" ref="G1035" ca="1">INDIRECT("'NOAA WLs'!"&amp;$G$15&amp;H1035)</f>
        <v>9.8064304461942253</v>
      </c>
      <c r="H1035">
        <v>1027</v>
      </c>
    </row>
    <row r="1036" spans="6:8" x14ac:dyDescent="0.25">
      <c r="F1036" s="1">
        <f>'NOAA WLs'!Q1028</f>
        <v>30834</v>
      </c>
      <c r="G1036" s="8" cm="1">
        <f t="array" aca="1" ref="G1036" ca="1">INDIRECT("'NOAA WLs'!"&amp;$G$15&amp;H1036)</f>
        <v>9.7473753280839901</v>
      </c>
      <c r="H1036">
        <v>1028</v>
      </c>
    </row>
    <row r="1037" spans="6:8" x14ac:dyDescent="0.25">
      <c r="F1037" s="1">
        <f>'NOAA WLs'!Q1029</f>
        <v>30864</v>
      </c>
      <c r="G1037" s="8" cm="1">
        <f t="array" aca="1" ref="G1037" ca="1">INDIRECT("'NOAA WLs'!"&amp;$G$15&amp;H1037)</f>
        <v>9.7670603674540679</v>
      </c>
      <c r="H1037">
        <v>1029</v>
      </c>
    </row>
    <row r="1038" spans="6:8" x14ac:dyDescent="0.25">
      <c r="F1038" s="1">
        <f>'NOAA WLs'!Q1030</f>
        <v>30895</v>
      </c>
      <c r="G1038" s="8" cm="1">
        <f t="array" aca="1" ref="G1038" ca="1">INDIRECT("'NOAA WLs'!"&amp;$G$15&amp;H1038)</f>
        <v>9.8786089238845136</v>
      </c>
      <c r="H1038">
        <v>1030</v>
      </c>
    </row>
    <row r="1039" spans="6:8" x14ac:dyDescent="0.25">
      <c r="F1039" s="1">
        <f>'NOAA WLs'!Q1031</f>
        <v>30926</v>
      </c>
      <c r="G1039" s="8" cm="1">
        <f t="array" aca="1" ref="G1039" ca="1">INDIRECT("'NOAA WLs'!"&amp;$G$15&amp;H1039)</f>
        <v>9.5275590551181093</v>
      </c>
      <c r="H1039">
        <v>1031</v>
      </c>
    </row>
    <row r="1040" spans="6:8" x14ac:dyDescent="0.25">
      <c r="F1040" s="1">
        <f>'NOAA WLs'!Q1032</f>
        <v>30956</v>
      </c>
      <c r="G1040" s="8" cm="1">
        <f t="array" aca="1" ref="G1040" ca="1">INDIRECT("'NOAA WLs'!"&amp;$G$15&amp;H1040)</f>
        <v>9.757217847769029</v>
      </c>
      <c r="H1040">
        <v>1032</v>
      </c>
    </row>
    <row r="1041" spans="6:8" x14ac:dyDescent="0.25">
      <c r="F1041" s="1">
        <f>'NOAA WLs'!Q1033</f>
        <v>30987</v>
      </c>
      <c r="G1041" s="8" cm="1">
        <f t="array" aca="1" ref="G1041" ca="1">INDIRECT("'NOAA WLs'!"&amp;$G$15&amp;H1041)</f>
        <v>10.898950131233596</v>
      </c>
      <c r="H1041">
        <v>1033</v>
      </c>
    </row>
    <row r="1042" spans="6:8" x14ac:dyDescent="0.25">
      <c r="F1042" s="1">
        <f>'NOAA WLs'!Q1034</f>
        <v>31017</v>
      </c>
      <c r="G1042" s="8" cm="1">
        <f t="array" aca="1" ref="G1042" ca="1">INDIRECT("'NOAA WLs'!"&amp;$G$15&amp;H1042)</f>
        <v>10.377296587926509</v>
      </c>
      <c r="H1042">
        <v>1034</v>
      </c>
    </row>
    <row r="1043" spans="6:8" x14ac:dyDescent="0.25">
      <c r="F1043" s="1">
        <f>'NOAA WLs'!Q1035</f>
        <v>31048</v>
      </c>
      <c r="G1043" s="8" cm="1">
        <f t="array" aca="1" ref="G1043" ca="1">INDIRECT("'NOAA WLs'!"&amp;$G$15&amp;H1043)</f>
        <v>10.039370078740157</v>
      </c>
      <c r="H1043">
        <v>1035</v>
      </c>
    </row>
    <row r="1044" spans="6:8" x14ac:dyDescent="0.25">
      <c r="F1044" s="1">
        <f>'NOAA WLs'!Q1036</f>
        <v>31079</v>
      </c>
      <c r="G1044" s="8" cm="1">
        <f t="array" aca="1" ref="G1044" ca="1">INDIRECT("'NOAA WLs'!"&amp;$G$15&amp;H1044)</f>
        <v>10.587270341207349</v>
      </c>
      <c r="H1044">
        <v>1036</v>
      </c>
    </row>
    <row r="1045" spans="6:8" x14ac:dyDescent="0.25">
      <c r="F1045" s="1">
        <f>'NOAA WLs'!Q1037</f>
        <v>31107</v>
      </c>
      <c r="G1045" s="8" cm="1">
        <f t="array" aca="1" ref="G1045" ca="1">INDIRECT("'NOAA WLs'!"&amp;$G$15&amp;H1045)</f>
        <v>9.6883202099737531</v>
      </c>
      <c r="H1045">
        <v>1037</v>
      </c>
    </row>
    <row r="1046" spans="6:8" x14ac:dyDescent="0.25">
      <c r="F1046" s="1">
        <f>'NOAA WLs'!Q1038</f>
        <v>31138</v>
      </c>
      <c r="G1046" s="8" cm="1">
        <f t="array" aca="1" ref="G1046" ca="1">INDIRECT("'NOAA WLs'!"&amp;$G$15&amp;H1046)</f>
        <v>9.6391076115485568</v>
      </c>
      <c r="H1046">
        <v>1038</v>
      </c>
    </row>
    <row r="1047" spans="6:8" x14ac:dyDescent="0.25">
      <c r="F1047" s="1">
        <f>'NOAA WLs'!Q1039</f>
        <v>31168</v>
      </c>
      <c r="G1047" s="8" cm="1">
        <f t="array" aca="1" ref="G1047" ca="1">INDIRECT("'NOAA WLs'!"&amp;$G$15&amp;H1047)</f>
        <v>9.7276902887139105</v>
      </c>
      <c r="H1047">
        <v>1039</v>
      </c>
    </row>
    <row r="1048" spans="6:8" x14ac:dyDescent="0.25">
      <c r="F1048" s="1">
        <f>'NOAA WLs'!Q1040</f>
        <v>31199</v>
      </c>
      <c r="G1048" s="8" cm="1">
        <f t="array" aca="1" ref="G1048" ca="1">INDIRECT("'NOAA WLs'!"&amp;$G$15&amp;H1048)</f>
        <v>9.8884514435695525</v>
      </c>
      <c r="H1048">
        <v>1040</v>
      </c>
    </row>
    <row r="1049" spans="6:8" x14ac:dyDescent="0.25">
      <c r="F1049" s="1">
        <f>'NOAA WLs'!Q1041</f>
        <v>31229</v>
      </c>
      <c r="G1049" s="8" cm="1">
        <f t="array" aca="1" ref="G1049" ca="1">INDIRECT("'NOAA WLs'!"&amp;$G$15&amp;H1049)</f>
        <v>9.6062992125984241</v>
      </c>
      <c r="H1049">
        <v>1041</v>
      </c>
    </row>
    <row r="1050" spans="6:8" x14ac:dyDescent="0.25">
      <c r="F1050" s="1">
        <f>'NOAA WLs'!Q1042</f>
        <v>31260</v>
      </c>
      <c r="G1050" s="8" cm="1">
        <f t="array" aca="1" ref="G1050" ca="1">INDIRECT("'NOAA WLs'!"&amp;$G$15&amp;H1050)</f>
        <v>9.3274278215223099</v>
      </c>
      <c r="H1050">
        <v>1042</v>
      </c>
    </row>
    <row r="1051" spans="6:8" x14ac:dyDescent="0.25">
      <c r="F1051" s="1">
        <f>'NOAA WLs'!Q1043</f>
        <v>31291</v>
      </c>
      <c r="G1051" s="8" cm="1">
        <f t="array" aca="1" ref="G1051" ca="1">INDIRECT("'NOAA WLs'!"&amp;$G$15&amp;H1051)</f>
        <v>10.108267716535432</v>
      </c>
      <c r="H1051">
        <v>1043</v>
      </c>
    </row>
    <row r="1052" spans="6:8" x14ac:dyDescent="0.25">
      <c r="F1052" s="1">
        <f>'NOAA WLs'!Q1044</f>
        <v>31321</v>
      </c>
      <c r="G1052" s="8" cm="1">
        <f t="array" aca="1" ref="G1052" ca="1">INDIRECT("'NOAA WLs'!"&amp;$G$15&amp;H1052)</f>
        <v>9.977034120734908</v>
      </c>
      <c r="H1052">
        <v>1044</v>
      </c>
    </row>
    <row r="1053" spans="6:8" x14ac:dyDescent="0.25">
      <c r="F1053" s="1">
        <f>'NOAA WLs'!Q1045</f>
        <v>31352</v>
      </c>
      <c r="G1053" s="8" cm="1">
        <f t="array" aca="1" ref="G1053" ca="1">INDIRECT("'NOAA WLs'!"&amp;$G$15&amp;H1053)</f>
        <v>9.9278215223097099</v>
      </c>
      <c r="H1053">
        <v>1045</v>
      </c>
    </row>
    <row r="1054" spans="6:8" x14ac:dyDescent="0.25">
      <c r="F1054" s="1">
        <f>'NOAA WLs'!Q1046</f>
        <v>31382</v>
      </c>
      <c r="G1054" s="8" cm="1">
        <f t="array" aca="1" ref="G1054" ca="1">INDIRECT("'NOAA WLs'!"&amp;$G$15&amp;H1054)</f>
        <v>10.127952755905511</v>
      </c>
      <c r="H1054">
        <v>1046</v>
      </c>
    </row>
    <row r="1055" spans="6:8" x14ac:dyDescent="0.25">
      <c r="F1055" s="1">
        <f>'NOAA WLs'!Q1047</f>
        <v>31413</v>
      </c>
      <c r="G1055" s="8" cm="1">
        <f t="array" aca="1" ref="G1055" ca="1">INDIRECT("'NOAA WLs'!"&amp;$G$15&amp;H1055)</f>
        <v>10.679133858267715</v>
      </c>
      <c r="H1055">
        <v>1047</v>
      </c>
    </row>
    <row r="1056" spans="6:8" x14ac:dyDescent="0.25">
      <c r="F1056" s="1">
        <f>'NOAA WLs'!Q1048</f>
        <v>31444</v>
      </c>
      <c r="G1056" s="8" cm="1">
        <f t="array" aca="1" ref="G1056" ca="1">INDIRECT("'NOAA WLs'!"&amp;$G$15&amp;H1056)</f>
        <v>10.646325459317586</v>
      </c>
      <c r="H1056">
        <v>1048</v>
      </c>
    </row>
    <row r="1057" spans="6:8" x14ac:dyDescent="0.25">
      <c r="F1057" s="1">
        <f>'NOAA WLs'!Q1049</f>
        <v>31472</v>
      </c>
      <c r="G1057" s="8" cm="1">
        <f t="array" aca="1" ref="G1057" ca="1">INDIRECT("'NOAA WLs'!"&amp;$G$15&amp;H1057)</f>
        <v>10.196850393700787</v>
      </c>
      <c r="H1057">
        <v>1049</v>
      </c>
    </row>
    <row r="1058" spans="6:8" x14ac:dyDescent="0.25">
      <c r="F1058" s="1">
        <f>'NOAA WLs'!Q1050</f>
        <v>31503</v>
      </c>
      <c r="G1058" s="8" cm="1">
        <f t="array" aca="1" ref="G1058" ca="1">INDIRECT("'NOAA WLs'!"&amp;$G$15&amp;H1058)</f>
        <v>9.8293963254593173</v>
      </c>
      <c r="H1058">
        <v>1050</v>
      </c>
    </row>
    <row r="1059" spans="6:8" x14ac:dyDescent="0.25">
      <c r="F1059" s="1">
        <f>'NOAA WLs'!Q1051</f>
        <v>31533</v>
      </c>
      <c r="G1059" s="8" cm="1">
        <f t="array" aca="1" ref="G1059" ca="1">INDIRECT("'NOAA WLs'!"&amp;$G$15&amp;H1059)</f>
        <v>10.098425196850393</v>
      </c>
      <c r="H1059">
        <v>1051</v>
      </c>
    </row>
    <row r="1060" spans="6:8" x14ac:dyDescent="0.25">
      <c r="F1060" s="1">
        <f>'NOAA WLs'!Q1052</f>
        <v>31564</v>
      </c>
      <c r="G1060" s="8" cm="1">
        <f t="array" aca="1" ref="G1060" ca="1">INDIRECT("'NOAA WLs'!"&amp;$G$15&amp;H1060)</f>
        <v>9.6391076115485568</v>
      </c>
      <c r="H1060">
        <v>1052</v>
      </c>
    </row>
    <row r="1061" spans="6:8" x14ac:dyDescent="0.25">
      <c r="F1061" s="1">
        <f>'NOAA WLs'!Q1053</f>
        <v>31594</v>
      </c>
      <c r="G1061" s="8" cm="1">
        <f t="array" aca="1" ref="G1061" ca="1">INDIRECT("'NOAA WLs'!"&amp;$G$15&amp;H1061)</f>
        <v>9.478346456692913</v>
      </c>
      <c r="H1061">
        <v>1053</v>
      </c>
    </row>
    <row r="1062" spans="6:8" x14ac:dyDescent="0.25">
      <c r="F1062" s="1">
        <f>'NOAA WLs'!Q1054</f>
        <v>31625</v>
      </c>
      <c r="G1062" s="8" cm="1">
        <f t="array" aca="1" ref="G1062" ca="1">INDIRECT("'NOAA WLs'!"&amp;$G$15&amp;H1062)</f>
        <v>9.4685039370078741</v>
      </c>
      <c r="H1062">
        <v>1054</v>
      </c>
    </row>
    <row r="1063" spans="6:8" x14ac:dyDescent="0.25">
      <c r="F1063" s="1">
        <f>'NOAA WLs'!Q1055</f>
        <v>31656</v>
      </c>
      <c r="G1063" s="8" cm="1">
        <f t="array" aca="1" ref="G1063" ca="1">INDIRECT("'NOAA WLs'!"&amp;$G$15&amp;H1063)</f>
        <v>9.3766404199475062</v>
      </c>
      <c r="H1063">
        <v>1055</v>
      </c>
    </row>
    <row r="1064" spans="6:8" x14ac:dyDescent="0.25">
      <c r="F1064" s="1">
        <f>'NOAA WLs'!Q1056</f>
        <v>31686</v>
      </c>
      <c r="G1064" s="8" cm="1">
        <f t="array" aca="1" ref="G1064" ca="1">INDIRECT("'NOAA WLs'!"&amp;$G$15&amp;H1064)</f>
        <v>9.2880577427821525</v>
      </c>
      <c r="H1064">
        <v>1056</v>
      </c>
    </row>
    <row r="1065" spans="6:8" x14ac:dyDescent="0.25">
      <c r="F1065" s="1">
        <f>'NOAA WLs'!Q1057</f>
        <v>31717</v>
      </c>
      <c r="G1065" s="8" cm="1">
        <f t="array" aca="1" ref="G1065" ca="1">INDIRECT("'NOAA WLs'!"&amp;$G$15&amp;H1065)</f>
        <v>10.328083989501312</v>
      </c>
      <c r="H1065">
        <v>1057</v>
      </c>
    </row>
    <row r="1066" spans="6:8" x14ac:dyDescent="0.25">
      <c r="F1066" s="1">
        <f>'NOAA WLs'!Q1058</f>
        <v>31747</v>
      </c>
      <c r="G1066" s="8" cm="1">
        <f t="array" aca="1" ref="G1066" ca="1">INDIRECT("'NOAA WLs'!"&amp;$G$15&amp;H1066)</f>
        <v>10.606955380577428</v>
      </c>
      <c r="H1066">
        <v>1058</v>
      </c>
    </row>
    <row r="1067" spans="6:8" x14ac:dyDescent="0.25">
      <c r="F1067" s="1">
        <f>'NOAA WLs'!Q1059</f>
        <v>31778</v>
      </c>
      <c r="G1067" s="8" cm="1">
        <f t="array" aca="1" ref="G1067" ca="1">INDIRECT("'NOAA WLs'!"&amp;$G$15&amp;H1067)</f>
        <v>11.929133858267717</v>
      </c>
      <c r="H1067">
        <v>1059</v>
      </c>
    </row>
    <row r="1068" spans="6:8" x14ac:dyDescent="0.25">
      <c r="F1068" s="1">
        <f>'NOAA WLs'!Q1060</f>
        <v>31809</v>
      </c>
      <c r="G1068" s="8" cm="1">
        <f t="array" aca="1" ref="G1068" ca="1">INDIRECT("'NOAA WLs'!"&amp;$G$15&amp;H1068)</f>
        <v>11.856955380577427</v>
      </c>
      <c r="H1068">
        <v>1060</v>
      </c>
    </row>
    <row r="1069" spans="6:8" x14ac:dyDescent="0.25">
      <c r="F1069" s="1">
        <f>'NOAA WLs'!Q1061</f>
        <v>31837</v>
      </c>
      <c r="G1069" s="8" cm="1">
        <f t="array" aca="1" ref="G1069" ca="1">INDIRECT("'NOAA WLs'!"&amp;$G$15&amp;H1069)</f>
        <v>10.738188976377952</v>
      </c>
      <c r="H1069">
        <v>1061</v>
      </c>
    </row>
    <row r="1070" spans="6:8" x14ac:dyDescent="0.25">
      <c r="F1070" s="1">
        <f>'NOAA WLs'!Q1062</f>
        <v>31868</v>
      </c>
      <c r="G1070" s="8" cm="1">
        <f t="array" aca="1" ref="G1070" ca="1">INDIRECT("'NOAA WLs'!"&amp;$G$15&amp;H1070)</f>
        <v>9.1666666666666661</v>
      </c>
      <c r="H1070">
        <v>1062</v>
      </c>
    </row>
    <row r="1071" spans="6:8" x14ac:dyDescent="0.25">
      <c r="F1071" s="1">
        <f>'NOAA WLs'!Q1063</f>
        <v>31898</v>
      </c>
      <c r="G1071" s="8" cm="1">
        <f t="array" aca="1" ref="G1071" ca="1">INDIRECT("'NOAA WLs'!"&amp;$G$15&amp;H1071)</f>
        <v>9.4586614173228334</v>
      </c>
      <c r="H1071">
        <v>1063</v>
      </c>
    </row>
    <row r="1072" spans="6:8" x14ac:dyDescent="0.25">
      <c r="F1072" s="1">
        <f>'NOAA WLs'!Q1064</f>
        <v>31929</v>
      </c>
      <c r="G1072" s="8" cm="1">
        <f t="array" aca="1" ref="G1072" ca="1">INDIRECT("'NOAA WLs'!"&amp;$G$15&amp;H1072)</f>
        <v>9.9081364829396321</v>
      </c>
      <c r="H1072">
        <v>1064</v>
      </c>
    </row>
    <row r="1073" spans="6:8" x14ac:dyDescent="0.25">
      <c r="F1073" s="1">
        <f>'NOAA WLs'!Q1065</f>
        <v>31959</v>
      </c>
      <c r="G1073" s="8" cm="1">
        <f t="array" aca="1" ref="G1073" ca="1">INDIRECT("'NOAA WLs'!"&amp;$G$15&amp;H1073)</f>
        <v>10.039370078740157</v>
      </c>
      <c r="H1073">
        <v>1065</v>
      </c>
    </row>
    <row r="1074" spans="6:8" x14ac:dyDescent="0.25">
      <c r="F1074" s="1">
        <f>'NOAA WLs'!Q1066</f>
        <v>31990</v>
      </c>
      <c r="G1074" s="8" cm="1">
        <f t="array" aca="1" ref="G1074" ca="1">INDIRECT("'NOAA WLs'!"&amp;$G$15&amp;H1074)</f>
        <v>10.396981627296588</v>
      </c>
      <c r="H1074">
        <v>1066</v>
      </c>
    </row>
    <row r="1075" spans="6:8" x14ac:dyDescent="0.25">
      <c r="F1075" s="1">
        <f>'NOAA WLs'!Q1067</f>
        <v>32021</v>
      </c>
      <c r="G1075" s="8" cm="1">
        <f t="array" aca="1" ref="G1075" ca="1">INDIRECT("'NOAA WLs'!"&amp;$G$15&amp;H1075)</f>
        <v>9.7375328083989494</v>
      </c>
      <c r="H1075">
        <v>1067</v>
      </c>
    </row>
    <row r="1076" spans="6:8" x14ac:dyDescent="0.25">
      <c r="F1076" s="1">
        <f>'NOAA WLs'!Q1068</f>
        <v>32051</v>
      </c>
      <c r="G1076" s="8" cm="1">
        <f t="array" aca="1" ref="G1076" ca="1">INDIRECT("'NOAA WLs'!"&amp;$G$15&amp;H1076)</f>
        <v>9.6587926509186346</v>
      </c>
      <c r="H1076">
        <v>1068</v>
      </c>
    </row>
    <row r="1077" spans="6:8" x14ac:dyDescent="0.25">
      <c r="F1077" s="1">
        <f>'NOAA WLs'!Q1069</f>
        <v>32082</v>
      </c>
      <c r="G1077" s="8" cm="1">
        <f t="array" aca="1" ref="G1077" ca="1">INDIRECT("'NOAA WLs'!"&amp;$G$15&amp;H1077)</f>
        <v>10.469160104986875</v>
      </c>
      <c r="H1077">
        <v>1069</v>
      </c>
    </row>
    <row r="1078" spans="6:8" x14ac:dyDescent="0.25">
      <c r="F1078" s="1">
        <f>'NOAA WLs'!Q1070</f>
        <v>32112</v>
      </c>
      <c r="G1078" s="8" cm="1">
        <f t="array" aca="1" ref="G1078" ca="1">INDIRECT("'NOAA WLs'!"&amp;$G$15&amp;H1078)</f>
        <v>11.729002624671915</v>
      </c>
      <c r="H1078">
        <v>1070</v>
      </c>
    </row>
    <row r="1079" spans="6:8" x14ac:dyDescent="0.25">
      <c r="F1079" s="1">
        <f>'NOAA WLs'!Q1071</f>
        <v>32143</v>
      </c>
      <c r="G1079" s="8" cm="1">
        <f t="array" aca="1" ref="G1079" ca="1">INDIRECT("'NOAA WLs'!"&amp;$G$15&amp;H1079)</f>
        <v>10.288713910761155</v>
      </c>
      <c r="H1079">
        <v>1071</v>
      </c>
    </row>
    <row r="1080" spans="6:8" x14ac:dyDescent="0.25">
      <c r="F1080" s="1">
        <f>'NOAA WLs'!Q1072</f>
        <v>32174</v>
      </c>
      <c r="G1080" s="8" cm="1">
        <f t="array" aca="1" ref="G1080" ca="1">INDIRECT("'NOAA WLs'!"&amp;$G$15&amp;H1080)</f>
        <v>9.3471128608923895</v>
      </c>
      <c r="H1080">
        <v>1072</v>
      </c>
    </row>
    <row r="1081" spans="6:8" x14ac:dyDescent="0.25">
      <c r="F1081" s="1">
        <f>'NOAA WLs'!Q1073</f>
        <v>32203</v>
      </c>
      <c r="G1081" s="8" cm="1">
        <f t="array" aca="1" ref="G1081" ca="1">INDIRECT("'NOAA WLs'!"&amp;$G$15&amp;H1081)</f>
        <v>10.078740157480315</v>
      </c>
      <c r="H1081">
        <v>1073</v>
      </c>
    </row>
    <row r="1082" spans="6:8" x14ac:dyDescent="0.25">
      <c r="F1082" s="1">
        <f>'NOAA WLs'!Q1074</f>
        <v>32234</v>
      </c>
      <c r="G1082" s="8" cm="1">
        <f t="array" aca="1" ref="G1082" ca="1">INDIRECT("'NOAA WLs'!"&amp;$G$15&amp;H1082)</f>
        <v>9.6883202099737531</v>
      </c>
      <c r="H1082">
        <v>1074</v>
      </c>
    </row>
    <row r="1083" spans="6:8" x14ac:dyDescent="0.25">
      <c r="F1083" s="1">
        <f>'NOAA WLs'!Q1075</f>
        <v>32264</v>
      </c>
      <c r="G1083" s="8" cm="1">
        <f t="array" aca="1" ref="G1083" ca="1">INDIRECT("'NOAA WLs'!"&amp;$G$15&amp;H1083)</f>
        <v>9.5275590551181093</v>
      </c>
      <c r="H1083">
        <v>1075</v>
      </c>
    </row>
    <row r="1084" spans="6:8" x14ac:dyDescent="0.25">
      <c r="F1084" s="1">
        <f>'NOAA WLs'!Q1076</f>
        <v>32295</v>
      </c>
      <c r="G1084" s="8" cm="1">
        <f t="array" aca="1" ref="G1084" ca="1">INDIRECT("'NOAA WLs'!"&amp;$G$15&amp;H1084)</f>
        <v>10.026246719160104</v>
      </c>
      <c r="H1084">
        <v>1076</v>
      </c>
    </row>
    <row r="1085" spans="6:8" x14ac:dyDescent="0.25">
      <c r="F1085" s="1">
        <f>'NOAA WLs'!Q1077</f>
        <v>32325</v>
      </c>
      <c r="G1085" s="8" cm="1">
        <f t="array" aca="1" ref="G1085" ca="1">INDIRECT("'NOAA WLs'!"&amp;$G$15&amp;H1085)</f>
        <v>9.9278215223097099</v>
      </c>
      <c r="H1085">
        <v>1077</v>
      </c>
    </row>
    <row r="1086" spans="6:8" x14ac:dyDescent="0.25">
      <c r="F1086" s="1">
        <f>'NOAA WLs'!Q1078</f>
        <v>32356</v>
      </c>
      <c r="G1086" s="8" cm="1">
        <f t="array" aca="1" ref="G1086" ca="1">INDIRECT("'NOAA WLs'!"&amp;$G$15&amp;H1086)</f>
        <v>9.9081364829396321</v>
      </c>
      <c r="H1086">
        <v>1078</v>
      </c>
    </row>
    <row r="1087" spans="6:8" x14ac:dyDescent="0.25">
      <c r="F1087" s="1">
        <f>'NOAA WLs'!Q1079</f>
        <v>32387</v>
      </c>
      <c r="G1087" s="8" cm="1">
        <f t="array" aca="1" ref="G1087" ca="1">INDIRECT("'NOAA WLs'!"&amp;$G$15&amp;H1087)</f>
        <v>9.8162729658792642</v>
      </c>
      <c r="H1087">
        <v>1079</v>
      </c>
    </row>
    <row r="1088" spans="6:8" x14ac:dyDescent="0.25">
      <c r="F1088" s="1">
        <f>'NOAA WLs'!Q1080</f>
        <v>32417</v>
      </c>
      <c r="G1088" s="8" cm="1">
        <f t="array" aca="1" ref="G1088" ca="1">INDIRECT("'NOAA WLs'!"&amp;$G$15&amp;H1088)</f>
        <v>9.478346456692913</v>
      </c>
      <c r="H1088">
        <v>1080</v>
      </c>
    </row>
    <row r="1089" spans="6:8" x14ac:dyDescent="0.25">
      <c r="F1089" s="1">
        <f>'NOAA WLs'!Q1081</f>
        <v>32448</v>
      </c>
      <c r="G1089" s="8" cm="1">
        <f t="array" aca="1" ref="G1089" ca="1">INDIRECT("'NOAA WLs'!"&amp;$G$15&amp;H1089)</f>
        <v>11.089238845144356</v>
      </c>
      <c r="H1089">
        <v>1081</v>
      </c>
    </row>
    <row r="1090" spans="6:8" x14ac:dyDescent="0.25">
      <c r="F1090" s="1">
        <f>'NOAA WLs'!Q1082</f>
        <v>32478</v>
      </c>
      <c r="G1090" s="8" cm="1">
        <f t="array" aca="1" ref="G1090" ca="1">INDIRECT("'NOAA WLs'!"&amp;$G$15&amp;H1090)</f>
        <v>9.9967191601049876</v>
      </c>
      <c r="H1090">
        <v>1082</v>
      </c>
    </row>
    <row r="1091" spans="6:8" x14ac:dyDescent="0.25">
      <c r="F1091" s="1">
        <f>'NOAA WLs'!Q1083</f>
        <v>32509</v>
      </c>
      <c r="G1091" s="8" cm="1">
        <f t="array" aca="1" ref="G1091" ca="1">INDIRECT("'NOAA WLs'!"&amp;$G$15&amp;H1091)</f>
        <v>10.416666666666666</v>
      </c>
      <c r="H1091">
        <v>1083</v>
      </c>
    </row>
    <row r="1092" spans="6:8" x14ac:dyDescent="0.25">
      <c r="F1092" s="1">
        <f>'NOAA WLs'!Q1084</f>
        <v>32540</v>
      </c>
      <c r="G1092" s="8" cm="1">
        <f t="array" aca="1" ref="G1092" ca="1">INDIRECT("'NOAA WLs'!"&amp;$G$15&amp;H1092)</f>
        <v>9.6686351706036735</v>
      </c>
      <c r="H1092">
        <v>1084</v>
      </c>
    </row>
    <row r="1093" spans="6:8" x14ac:dyDescent="0.25">
      <c r="F1093" s="1">
        <f>'NOAA WLs'!Q1085</f>
        <v>32568</v>
      </c>
      <c r="G1093" s="8" cm="1">
        <f t="array" aca="1" ref="G1093" ca="1">INDIRECT("'NOAA WLs'!"&amp;$G$15&amp;H1093)</f>
        <v>10.679133858267715</v>
      </c>
      <c r="H1093">
        <v>1085</v>
      </c>
    </row>
    <row r="1094" spans="6:8" x14ac:dyDescent="0.25">
      <c r="F1094" s="1">
        <f>'NOAA WLs'!Q1086</f>
        <v>32599</v>
      </c>
      <c r="G1094" s="8" cm="1">
        <f t="array" aca="1" ref="G1094" ca="1">INDIRECT("'NOAA WLs'!"&amp;$G$15&amp;H1094)</f>
        <v>9.7867454068241475</v>
      </c>
      <c r="H1094">
        <v>1086</v>
      </c>
    </row>
    <row r="1095" spans="6:8" x14ac:dyDescent="0.25">
      <c r="F1095" s="1">
        <f>'NOAA WLs'!Q1087</f>
        <v>32629</v>
      </c>
      <c r="G1095" s="8" cm="1">
        <f t="array" aca="1" ref="G1095" ca="1">INDIRECT("'NOAA WLs'!"&amp;$G$15&amp;H1095)</f>
        <v>9.6587926509186346</v>
      </c>
      <c r="H1095">
        <v>1087</v>
      </c>
    </row>
    <row r="1096" spans="6:8" x14ac:dyDescent="0.25">
      <c r="F1096" s="1">
        <f>'NOAA WLs'!Q1088</f>
        <v>32660</v>
      </c>
      <c r="G1096" s="8" cm="1">
        <f t="array" aca="1" ref="G1096" ca="1">INDIRECT("'NOAA WLs'!"&amp;$G$15&amp;H1096)</f>
        <v>9.8884514435695525</v>
      </c>
      <c r="H1096">
        <v>1088</v>
      </c>
    </row>
    <row r="1097" spans="6:8" x14ac:dyDescent="0.25">
      <c r="F1097" s="1">
        <f>'NOAA WLs'!Q1089</f>
        <v>32690</v>
      </c>
      <c r="G1097" s="8" cm="1">
        <f t="array" aca="1" ref="G1097" ca="1">INDIRECT("'NOAA WLs'!"&amp;$G$15&amp;H1097)</f>
        <v>9.6784776902887142</v>
      </c>
      <c r="H1097">
        <v>1089</v>
      </c>
    </row>
    <row r="1098" spans="6:8" x14ac:dyDescent="0.25">
      <c r="F1098" s="1">
        <f>'NOAA WLs'!Q1090</f>
        <v>32721</v>
      </c>
      <c r="G1098" s="8" cm="1">
        <f t="array" aca="1" ref="G1098" ca="1">INDIRECT("'NOAA WLs'!"&amp;$G$15&amp;H1098)</f>
        <v>9.9376640419947506</v>
      </c>
      <c r="H1098">
        <v>1090</v>
      </c>
    </row>
    <row r="1099" spans="6:8" x14ac:dyDescent="0.25">
      <c r="F1099" s="1">
        <f>'NOAA WLs'!Q1091</f>
        <v>32752</v>
      </c>
      <c r="G1099" s="8" cm="1">
        <f t="array" aca="1" ref="G1099" ca="1">INDIRECT("'NOAA WLs'!"&amp;$G$15&amp;H1099)</f>
        <v>10.088582677165354</v>
      </c>
      <c r="H1099">
        <v>1091</v>
      </c>
    </row>
    <row r="1100" spans="6:8" x14ac:dyDescent="0.25">
      <c r="F1100" s="1">
        <f>'NOAA WLs'!Q1092</f>
        <v>32782</v>
      </c>
      <c r="G1100" s="8" cm="1">
        <f t="array" aca="1" ref="G1100" ca="1">INDIRECT("'NOAA WLs'!"&amp;$G$15&amp;H1100)</f>
        <v>9.8884514435695525</v>
      </c>
      <c r="H1100">
        <v>1092</v>
      </c>
    </row>
    <row r="1101" spans="6:8" x14ac:dyDescent="0.25">
      <c r="F1101" s="1">
        <f>'NOAA WLs'!Q1093</f>
        <v>32813</v>
      </c>
      <c r="G1101" s="8" cm="1">
        <f t="array" aca="1" ref="G1101" ca="1">INDIRECT("'NOAA WLs'!"&amp;$G$15&amp;H1101)</f>
        <v>9.7375328083989494</v>
      </c>
      <c r="H1101">
        <v>1093</v>
      </c>
    </row>
    <row r="1102" spans="6:8" x14ac:dyDescent="0.25">
      <c r="F1102" s="1">
        <f>'NOAA WLs'!Q1094</f>
        <v>32843</v>
      </c>
      <c r="G1102" s="8" cm="1">
        <f t="array" aca="1" ref="G1102" ca="1">INDIRECT("'NOAA WLs'!"&amp;$G$15&amp;H1102)</f>
        <v>9.977034120734908</v>
      </c>
      <c r="H1102">
        <v>1094</v>
      </c>
    </row>
    <row r="1103" spans="6:8" x14ac:dyDescent="0.25">
      <c r="F1103" s="1">
        <f>'NOAA WLs'!Q1095</f>
        <v>32874</v>
      </c>
      <c r="G1103" s="8" cm="1">
        <f t="array" aca="1" ref="G1103" ca="1">INDIRECT("'NOAA WLs'!"&amp;$G$15&amp;H1103)</f>
        <v>10.718503937007872</v>
      </c>
      <c r="H1103">
        <v>1095</v>
      </c>
    </row>
    <row r="1104" spans="6:8" x14ac:dyDescent="0.25">
      <c r="F1104" s="1">
        <f>'NOAA WLs'!Q1096</f>
        <v>32905</v>
      </c>
      <c r="G1104" s="8" cm="1">
        <f t="array" aca="1" ref="G1104" ca="1">INDIRECT("'NOAA WLs'!"&amp;$G$15&amp;H1104)</f>
        <v>10.688976377952756</v>
      </c>
      <c r="H1104">
        <v>1096</v>
      </c>
    </row>
    <row r="1105" spans="6:8" x14ac:dyDescent="0.25">
      <c r="F1105" s="1">
        <f>'NOAA WLs'!Q1097</f>
        <v>32933</v>
      </c>
      <c r="G1105" s="8" cm="1">
        <f t="array" aca="1" ref="G1105" ca="1">INDIRECT("'NOAA WLs'!"&amp;$G$15&amp;H1105)</f>
        <v>9.8982939632545932</v>
      </c>
      <c r="H1105">
        <v>1097</v>
      </c>
    </row>
    <row r="1106" spans="6:8" x14ac:dyDescent="0.25">
      <c r="F1106" s="1">
        <f>'NOAA WLs'!Q1098</f>
        <v>32964</v>
      </c>
      <c r="G1106" s="8" cm="1">
        <f t="array" aca="1" ref="G1106" ca="1">INDIRECT("'NOAA WLs'!"&amp;$G$15&amp;H1106)</f>
        <v>9.8786089238845136</v>
      </c>
      <c r="H1106">
        <v>1098</v>
      </c>
    </row>
    <row r="1107" spans="6:8" x14ac:dyDescent="0.25">
      <c r="F1107" s="1">
        <f>'NOAA WLs'!Q1099</f>
        <v>32994</v>
      </c>
      <c r="G1107" s="8" cm="1">
        <f t="array" aca="1" ref="G1107" ca="1">INDIRECT("'NOAA WLs'!"&amp;$G$15&amp;H1107)</f>
        <v>10.068897637795274</v>
      </c>
      <c r="H1107">
        <v>1099</v>
      </c>
    </row>
    <row r="1108" spans="6:8" x14ac:dyDescent="0.25">
      <c r="F1108" s="1">
        <f>'NOAA WLs'!Q1100</f>
        <v>33025</v>
      </c>
      <c r="G1108" s="8" cm="1">
        <f t="array" aca="1" ref="G1108" ca="1">INDIRECT("'NOAA WLs'!"&amp;$G$15&amp;H1108)</f>
        <v>9.698162729658792</v>
      </c>
      <c r="H1108">
        <v>1100</v>
      </c>
    </row>
    <row r="1109" spans="6:8" x14ac:dyDescent="0.25">
      <c r="F1109" s="1">
        <f>'NOAA WLs'!Q1101</f>
        <v>33055</v>
      </c>
      <c r="G1109" s="8" cm="1">
        <f t="array" aca="1" ref="G1109" ca="1">INDIRECT("'NOAA WLs'!"&amp;$G$15&amp;H1109)</f>
        <v>9.6587926509186346</v>
      </c>
      <c r="H1109">
        <v>1101</v>
      </c>
    </row>
    <row r="1110" spans="6:8" x14ac:dyDescent="0.25">
      <c r="F1110" s="1">
        <f>'NOAA WLs'!Q1102</f>
        <v>33086</v>
      </c>
      <c r="G1110" s="8" cm="1">
        <f t="array" aca="1" ref="G1110" ca="1">INDIRECT("'NOAA WLs'!"&amp;$G$15&amp;H1110)</f>
        <v>9.7080052493438309</v>
      </c>
      <c r="H1110">
        <v>1102</v>
      </c>
    </row>
    <row r="1111" spans="6:8" x14ac:dyDescent="0.25">
      <c r="F1111" s="1">
        <f>'NOAA WLs'!Q1103</f>
        <v>33117</v>
      </c>
      <c r="G1111" s="8" cm="1">
        <f t="array" aca="1" ref="G1111" ca="1">INDIRECT("'NOAA WLs'!"&amp;$G$15&amp;H1111)</f>
        <v>9.4685039370078741</v>
      </c>
      <c r="H1111">
        <v>1103</v>
      </c>
    </row>
    <row r="1112" spans="6:8" x14ac:dyDescent="0.25">
      <c r="F1112" s="1">
        <f>'NOAA WLs'!Q1104</f>
        <v>33147</v>
      </c>
      <c r="G1112" s="8" cm="1">
        <f t="array" aca="1" ref="G1112" ca="1">INDIRECT("'NOAA WLs'!"&amp;$G$15&amp;H1112)</f>
        <v>9.5964566929133852</v>
      </c>
      <c r="H1112">
        <v>1104</v>
      </c>
    </row>
    <row r="1113" spans="6:8" x14ac:dyDescent="0.25">
      <c r="F1113" s="1">
        <f>'NOAA WLs'!Q1105</f>
        <v>33178</v>
      </c>
      <c r="G1113" s="8" cm="1">
        <f t="array" aca="1" ref="G1113" ca="1">INDIRECT("'NOAA WLs'!"&amp;$G$15&amp;H1113)</f>
        <v>10.127952755905511</v>
      </c>
      <c r="H1113">
        <v>1105</v>
      </c>
    </row>
    <row r="1114" spans="6:8" x14ac:dyDescent="0.25">
      <c r="F1114" s="1">
        <f>'NOAA WLs'!Q1106</f>
        <v>33208</v>
      </c>
      <c r="G1114" s="8" cm="1">
        <f t="array" aca="1" ref="G1114" ca="1">INDIRECT("'NOAA WLs'!"&amp;$G$15&amp;H1114)</f>
        <v>11.056430446194225</v>
      </c>
      <c r="H1114">
        <v>1106</v>
      </c>
    </row>
    <row r="1115" spans="6:8" x14ac:dyDescent="0.25">
      <c r="F1115" s="1">
        <f>'NOAA WLs'!Q1107</f>
        <v>33239</v>
      </c>
      <c r="G1115" s="8" cm="1">
        <f t="array" aca="1" ref="G1115" ca="1">INDIRECT("'NOAA WLs'!"&amp;$G$15&amp;H1115)</f>
        <v>10.026246719160104</v>
      </c>
      <c r="H1115">
        <v>1107</v>
      </c>
    </row>
    <row r="1116" spans="6:8" x14ac:dyDescent="0.25">
      <c r="F1116" s="1">
        <f>'NOAA WLs'!Q1108</f>
        <v>33270</v>
      </c>
      <c r="G1116" s="8" cm="1">
        <f t="array" aca="1" ref="G1116" ca="1">INDIRECT("'NOAA WLs'!"&amp;$G$15&amp;H1116)</f>
        <v>11.089238845144356</v>
      </c>
      <c r="H1116">
        <v>1108</v>
      </c>
    </row>
    <row r="1117" spans="6:8" x14ac:dyDescent="0.25">
      <c r="F1117" s="1">
        <f>'NOAA WLs'!Q1109</f>
        <v>33298</v>
      </c>
      <c r="G1117" s="8" cm="1">
        <f t="array" aca="1" ref="G1117" ca="1">INDIRECT("'NOAA WLs'!"&amp;$G$15&amp;H1117)</f>
        <v>10.387139107611548</v>
      </c>
      <c r="H1117">
        <v>1109</v>
      </c>
    </row>
    <row r="1118" spans="6:8" x14ac:dyDescent="0.25">
      <c r="F1118" s="1">
        <f>'NOAA WLs'!Q1110</f>
        <v>33329</v>
      </c>
      <c r="G1118" s="8" cm="1">
        <f t="array" aca="1" ref="G1118" ca="1">INDIRECT("'NOAA WLs'!"&amp;$G$15&amp;H1118)</f>
        <v>9.2880577427821525</v>
      </c>
      <c r="H1118">
        <v>1110</v>
      </c>
    </row>
    <row r="1119" spans="6:8" x14ac:dyDescent="0.25">
      <c r="F1119" s="1">
        <f>'NOAA WLs'!Q1111</f>
        <v>33359</v>
      </c>
      <c r="G1119" s="8" cm="1">
        <f t="array" aca="1" ref="G1119" ca="1">INDIRECT("'NOAA WLs'!"&amp;$G$15&amp;H1119)</f>
        <v>9.6391076115485568</v>
      </c>
      <c r="H1119">
        <v>1111</v>
      </c>
    </row>
    <row r="1120" spans="6:8" x14ac:dyDescent="0.25">
      <c r="F1120" s="1">
        <f>'NOAA WLs'!Q1112</f>
        <v>33390</v>
      </c>
      <c r="G1120" s="8" cm="1">
        <f t="array" aca="1" ref="G1120" ca="1">INDIRECT("'NOAA WLs'!"&amp;$G$15&amp;H1120)</f>
        <v>9.6391076115485568</v>
      </c>
      <c r="H1120">
        <v>1112</v>
      </c>
    </row>
    <row r="1121" spans="6:8" x14ac:dyDescent="0.25">
      <c r="F1121" s="1">
        <f>'NOAA WLs'!Q1113</f>
        <v>33420</v>
      </c>
      <c r="G1121" s="8" cm="1">
        <f t="array" aca="1" ref="G1121" ca="1">INDIRECT("'NOAA WLs'!"&amp;$G$15&amp;H1121)</f>
        <v>9.9475065616797895</v>
      </c>
      <c r="H1121">
        <v>1113</v>
      </c>
    </row>
    <row r="1122" spans="6:8" x14ac:dyDescent="0.25">
      <c r="F1122" s="1">
        <f>'NOAA WLs'!Q1114</f>
        <v>33451</v>
      </c>
      <c r="G1122" s="8" cm="1">
        <f t="array" aca="1" ref="G1122" ca="1">INDIRECT("'NOAA WLs'!"&amp;$G$15&amp;H1122)</f>
        <v>9.698162729658792</v>
      </c>
      <c r="H1122">
        <v>1114</v>
      </c>
    </row>
    <row r="1123" spans="6:8" x14ac:dyDescent="0.25">
      <c r="F1123" s="1">
        <f>'NOAA WLs'!Q1115</f>
        <v>33482</v>
      </c>
      <c r="G1123" s="8" cm="1">
        <f t="array" aca="1" ref="G1123" ca="1">INDIRECT("'NOAA WLs'!"&amp;$G$15&amp;H1123)</f>
        <v>9.4488188976377945</v>
      </c>
      <c r="H1123">
        <v>1115</v>
      </c>
    </row>
    <row r="1124" spans="6:8" x14ac:dyDescent="0.25">
      <c r="F1124" s="1">
        <f>'NOAA WLs'!Q1116</f>
        <v>33512</v>
      </c>
      <c r="G1124" s="8" cm="1">
        <f t="array" aca="1" ref="G1124" ca="1">INDIRECT("'NOAA WLs'!"&amp;$G$15&amp;H1124)</f>
        <v>9.6062992125984241</v>
      </c>
      <c r="H1124">
        <v>1116</v>
      </c>
    </row>
    <row r="1125" spans="6:8" x14ac:dyDescent="0.25">
      <c r="F1125" s="1">
        <f>'NOAA WLs'!Q1117</f>
        <v>33543</v>
      </c>
      <c r="G1125" s="8" cm="1">
        <f t="array" aca="1" ref="G1125" ca="1">INDIRECT("'NOAA WLs'!"&amp;$G$15&amp;H1125)</f>
        <v>10.13779527559055</v>
      </c>
      <c r="H1125">
        <v>1117</v>
      </c>
    </row>
    <row r="1126" spans="6:8" x14ac:dyDescent="0.25">
      <c r="F1126" s="1">
        <f>'NOAA WLs'!Q1118</f>
        <v>33573</v>
      </c>
      <c r="G1126" s="8" cm="1">
        <f t="array" aca="1" ref="G1126" ca="1">INDIRECT("'NOAA WLs'!"&amp;$G$15&amp;H1126)</f>
        <v>10.918635170603674</v>
      </c>
      <c r="H1126">
        <v>1118</v>
      </c>
    </row>
    <row r="1127" spans="6:8" x14ac:dyDescent="0.25">
      <c r="F1127" s="1">
        <f>'NOAA WLs'!Q1119</f>
        <v>33604</v>
      </c>
      <c r="G1127" s="8" cm="1">
        <f t="array" aca="1" ref="G1127" ca="1">INDIRECT("'NOAA WLs'!"&amp;$G$15&amp;H1127)</f>
        <v>11.236876640419947</v>
      </c>
      <c r="H1127">
        <v>1119</v>
      </c>
    </row>
    <row r="1128" spans="6:8" x14ac:dyDescent="0.25">
      <c r="F1128" s="1">
        <f>'NOAA WLs'!Q1120</f>
        <v>33635</v>
      </c>
      <c r="G1128" s="8" cm="1">
        <f t="array" aca="1" ref="G1128" ca="1">INDIRECT("'NOAA WLs'!"&amp;$G$15&amp;H1128)</f>
        <v>11.089238845144356</v>
      </c>
      <c r="H1128">
        <v>1120</v>
      </c>
    </row>
    <row r="1129" spans="6:8" x14ac:dyDescent="0.25">
      <c r="F1129" s="1">
        <f>'NOAA WLs'!Q1121</f>
        <v>33664</v>
      </c>
      <c r="G1129" s="8" cm="1">
        <f t="array" aca="1" ref="G1129" ca="1">INDIRECT("'NOAA WLs'!"&amp;$G$15&amp;H1129)</f>
        <v>9.9475065616797895</v>
      </c>
      <c r="H1129">
        <v>1121</v>
      </c>
    </row>
    <row r="1130" spans="6:8" x14ac:dyDescent="0.25">
      <c r="F1130" s="1">
        <f>'NOAA WLs'!Q1122</f>
        <v>33695</v>
      </c>
      <c r="G1130" s="8" cm="1">
        <f t="array" aca="1" ref="G1130" ca="1">INDIRECT("'NOAA WLs'!"&amp;$G$15&amp;H1130)</f>
        <v>10.518372703412073</v>
      </c>
      <c r="H1130">
        <v>1122</v>
      </c>
    </row>
    <row r="1131" spans="6:8" x14ac:dyDescent="0.25">
      <c r="F1131" s="1">
        <f>'NOAA WLs'!Q1123</f>
        <v>33725</v>
      </c>
      <c r="G1131" s="8" cm="1">
        <f t="array" aca="1" ref="G1131" ca="1">INDIRECT("'NOAA WLs'!"&amp;$G$15&amp;H1131)</f>
        <v>9.4291338582677167</v>
      </c>
      <c r="H1131">
        <v>1123</v>
      </c>
    </row>
    <row r="1132" spans="6:8" x14ac:dyDescent="0.25">
      <c r="F1132" s="1">
        <f>'NOAA WLs'!Q1124</f>
        <v>33756</v>
      </c>
      <c r="G1132" s="8" cm="1">
        <f t="array" aca="1" ref="G1132" ca="1">INDIRECT("'NOAA WLs'!"&amp;$G$15&amp;H1132)</f>
        <v>9.9376640419947506</v>
      </c>
      <c r="H1132">
        <v>1124</v>
      </c>
    </row>
    <row r="1133" spans="6:8" x14ac:dyDescent="0.25">
      <c r="F1133" s="1">
        <f>'NOAA WLs'!Q1125</f>
        <v>33786</v>
      </c>
      <c r="G1133" s="8" cm="1">
        <f t="array" aca="1" ref="G1133" ca="1">INDIRECT("'NOAA WLs'!"&amp;$G$15&amp;H1133)</f>
        <v>10.236220472440944</v>
      </c>
      <c r="H1133">
        <v>1125</v>
      </c>
    </row>
    <row r="1134" spans="6:8" x14ac:dyDescent="0.25">
      <c r="F1134" s="1">
        <f>'NOAA WLs'!Q1126</f>
        <v>33817</v>
      </c>
      <c r="G1134" s="8" cm="1">
        <f t="array" aca="1" ref="G1134" ca="1">INDIRECT("'NOAA WLs'!"&amp;$G$15&amp;H1134)</f>
        <v>10.068897637795274</v>
      </c>
      <c r="H1134">
        <v>1126</v>
      </c>
    </row>
    <row r="1135" spans="6:8" x14ac:dyDescent="0.25">
      <c r="F1135" s="1">
        <f>'NOAA WLs'!Q1127</f>
        <v>33848</v>
      </c>
      <c r="G1135" s="8" cm="1">
        <f t="array" aca="1" ref="G1135" ca="1">INDIRECT("'NOAA WLs'!"&amp;$G$15&amp;H1135)</f>
        <v>9.9671916010498673</v>
      </c>
      <c r="H1135">
        <v>1127</v>
      </c>
    </row>
    <row r="1136" spans="6:8" x14ac:dyDescent="0.25">
      <c r="F1136" s="1">
        <f>'NOAA WLs'!Q1128</f>
        <v>33878</v>
      </c>
      <c r="G1136" s="8" cm="1">
        <f t="array" aca="1" ref="G1136" ca="1">INDIRECT("'NOAA WLs'!"&amp;$G$15&amp;H1136)</f>
        <v>10.269028871391075</v>
      </c>
      <c r="H1136">
        <v>1128</v>
      </c>
    </row>
    <row r="1137" spans="6:8" x14ac:dyDescent="0.25">
      <c r="F1137" s="1">
        <f>'NOAA WLs'!Q1129</f>
        <v>33909</v>
      </c>
      <c r="G1137" s="8" cm="1">
        <f t="array" aca="1" ref="G1137" ca="1">INDIRECT("'NOAA WLs'!"&amp;$G$15&amp;H1137)</f>
        <v>10.538057742782152</v>
      </c>
      <c r="H1137">
        <v>1129</v>
      </c>
    </row>
    <row r="1138" spans="6:8" x14ac:dyDescent="0.25">
      <c r="F1138" s="1">
        <f>'NOAA WLs'!Q1130</f>
        <v>33939</v>
      </c>
      <c r="G1138" s="8" cm="1">
        <f t="array" aca="1" ref="G1138" ca="1">INDIRECT("'NOAA WLs'!"&amp;$G$15&amp;H1138)</f>
        <v>10.469160104986875</v>
      </c>
      <c r="H1138">
        <v>1130</v>
      </c>
    </row>
    <row r="1139" spans="6:8" x14ac:dyDescent="0.25">
      <c r="F1139" s="1">
        <f>'NOAA WLs'!Q1131</f>
        <v>33970</v>
      </c>
      <c r="G1139" s="8" cm="1">
        <f t="array" aca="1" ref="G1139" ca="1">INDIRECT("'NOAA WLs'!"&amp;$G$15&amp;H1139)</f>
        <v>10.787401574803148</v>
      </c>
      <c r="H1139">
        <v>1131</v>
      </c>
    </row>
    <row r="1140" spans="6:8" x14ac:dyDescent="0.25">
      <c r="F1140" s="1">
        <f>'NOAA WLs'!Q1132</f>
        <v>34001</v>
      </c>
      <c r="G1140" s="8" cm="1">
        <f t="array" aca="1" ref="G1140" ca="1">INDIRECT("'NOAA WLs'!"&amp;$G$15&amp;H1140)</f>
        <v>10.679133858267715</v>
      </c>
      <c r="H1140">
        <v>1132</v>
      </c>
    </row>
    <row r="1141" spans="6:8" x14ac:dyDescent="0.25">
      <c r="F1141" s="1">
        <f>'NOAA WLs'!Q1133</f>
        <v>34029</v>
      </c>
      <c r="G1141" s="8" cm="1">
        <f t="array" aca="1" ref="G1141" ca="1">INDIRECT("'NOAA WLs'!"&amp;$G$15&amp;H1141)</f>
        <v>9.6784776902887142</v>
      </c>
      <c r="H1141">
        <v>1133</v>
      </c>
    </row>
    <row r="1142" spans="6:8" x14ac:dyDescent="0.25">
      <c r="F1142" s="1">
        <f>'NOAA WLs'!Q1134</f>
        <v>34060</v>
      </c>
      <c r="G1142" s="8" cm="1">
        <f t="array" aca="1" ref="G1142" ca="1">INDIRECT("'NOAA WLs'!"&amp;$G$15&amp;H1142)</f>
        <v>10.377296587926509</v>
      </c>
      <c r="H1142">
        <v>1134</v>
      </c>
    </row>
    <row r="1143" spans="6:8" x14ac:dyDescent="0.25">
      <c r="F1143" s="1">
        <f>'NOAA WLs'!Q1135</f>
        <v>34090</v>
      </c>
      <c r="G1143" s="8" cm="1">
        <f t="array" aca="1" ref="G1143" ca="1">INDIRECT("'NOAA WLs'!"&amp;$G$15&amp;H1143)</f>
        <v>9.8982939632545932</v>
      </c>
      <c r="H1143">
        <v>1135</v>
      </c>
    </row>
    <row r="1144" spans="6:8" x14ac:dyDescent="0.25">
      <c r="F1144" s="1">
        <f>'NOAA WLs'!Q1136</f>
        <v>34121</v>
      </c>
      <c r="G1144" s="8" cm="1">
        <f t="array" aca="1" ref="G1144" ca="1">INDIRECT("'NOAA WLs'!"&amp;$G$15&amp;H1144)</f>
        <v>10.187007874015748</v>
      </c>
      <c r="H1144">
        <v>1136</v>
      </c>
    </row>
    <row r="1145" spans="6:8" x14ac:dyDescent="0.25">
      <c r="F1145" s="1">
        <f>'NOAA WLs'!Q1137</f>
        <v>34151</v>
      </c>
      <c r="G1145" s="8" cm="1">
        <f t="array" aca="1" ref="G1145" ca="1">INDIRECT("'NOAA WLs'!"&amp;$G$15&amp;H1145)</f>
        <v>9.8064304461942253</v>
      </c>
      <c r="H1145">
        <v>1137</v>
      </c>
    </row>
    <row r="1146" spans="6:8" x14ac:dyDescent="0.25">
      <c r="F1146" s="1">
        <f>'NOAA WLs'!Q1138</f>
        <v>34182</v>
      </c>
      <c r="G1146" s="8" cm="1">
        <f t="array" aca="1" ref="G1146" ca="1">INDIRECT("'NOAA WLs'!"&amp;$G$15&amp;H1146)</f>
        <v>10.059055118110235</v>
      </c>
      <c r="H1146">
        <v>1138</v>
      </c>
    </row>
    <row r="1147" spans="6:8" x14ac:dyDescent="0.25">
      <c r="F1147" s="1">
        <f>'NOAA WLs'!Q1139</f>
        <v>34213</v>
      </c>
      <c r="G1147" s="8" cm="1">
        <f t="array" aca="1" ref="G1147" ca="1">INDIRECT("'NOAA WLs'!"&amp;$G$15&amp;H1147)</f>
        <v>9.9278215223097099</v>
      </c>
      <c r="H1147">
        <v>1139</v>
      </c>
    </row>
    <row r="1148" spans="6:8" x14ac:dyDescent="0.25">
      <c r="F1148" s="1">
        <f>'NOAA WLs'!Q1140</f>
        <v>34243</v>
      </c>
      <c r="G1148" s="8" cm="1">
        <f t="array" aca="1" ref="G1148" ca="1">INDIRECT("'NOAA WLs'!"&amp;$G$15&amp;H1148)</f>
        <v>10.167322834645669</v>
      </c>
      <c r="H1148">
        <v>1140</v>
      </c>
    </row>
    <row r="1149" spans="6:8" x14ac:dyDescent="0.25">
      <c r="F1149" s="1">
        <f>'NOAA WLs'!Q1141</f>
        <v>34274</v>
      </c>
      <c r="G1149" s="8" cm="1">
        <f t="array" aca="1" ref="G1149" ca="1">INDIRECT("'NOAA WLs'!"&amp;$G$15&amp;H1149)</f>
        <v>9.7769028871391068</v>
      </c>
      <c r="H1149">
        <v>1141</v>
      </c>
    </row>
    <row r="1150" spans="6:8" x14ac:dyDescent="0.25">
      <c r="F1150" s="1">
        <f>'NOAA WLs'!Q1142</f>
        <v>34304</v>
      </c>
      <c r="G1150" s="8" cm="1">
        <f t="array" aca="1" ref="G1150" ca="1">INDIRECT("'NOAA WLs'!"&amp;$G$15&amp;H1150)</f>
        <v>10.918635170603674</v>
      </c>
      <c r="H1150">
        <v>1142</v>
      </c>
    </row>
    <row r="1151" spans="6:8" x14ac:dyDescent="0.25">
      <c r="F1151" s="1">
        <f>'NOAA WLs'!Q1143</f>
        <v>34335</v>
      </c>
      <c r="G1151" s="8" cm="1">
        <f t="array" aca="1" ref="G1151" ca="1">INDIRECT("'NOAA WLs'!"&amp;$G$15&amp;H1151)</f>
        <v>10.879265091863516</v>
      </c>
      <c r="H1151">
        <v>1143</v>
      </c>
    </row>
    <row r="1152" spans="6:8" x14ac:dyDescent="0.25">
      <c r="F1152" s="1">
        <f>'NOAA WLs'!Q1144</f>
        <v>34366</v>
      </c>
      <c r="G1152" s="8" cm="1">
        <f t="array" aca="1" ref="G1152" ca="1">INDIRECT("'NOAA WLs'!"&amp;$G$15&amp;H1152)</f>
        <v>10.187007874015748</v>
      </c>
      <c r="H1152">
        <v>1144</v>
      </c>
    </row>
    <row r="1153" spans="6:8" x14ac:dyDescent="0.25">
      <c r="F1153" s="1">
        <f>'NOAA WLs'!Q1145</f>
        <v>34394</v>
      </c>
      <c r="G1153" s="8" cm="1">
        <f t="array" aca="1" ref="G1153" ca="1">INDIRECT("'NOAA WLs'!"&amp;$G$15&amp;H1153)</f>
        <v>10.597112860892388</v>
      </c>
      <c r="H1153">
        <v>1145</v>
      </c>
    </row>
    <row r="1154" spans="6:8" x14ac:dyDescent="0.25">
      <c r="F1154" s="1">
        <f>'NOAA WLs'!Q1146</f>
        <v>34425</v>
      </c>
      <c r="G1154" s="8" cm="1">
        <f t="array" aca="1" ref="G1154" ca="1">INDIRECT("'NOAA WLs'!"&amp;$G$15&amp;H1154)</f>
        <v>10.006561679790025</v>
      </c>
      <c r="H1154">
        <v>1146</v>
      </c>
    </row>
    <row r="1155" spans="6:8" x14ac:dyDescent="0.25">
      <c r="F1155" s="1">
        <f>'NOAA WLs'!Q1147</f>
        <v>34455</v>
      </c>
      <c r="G1155" s="8" cm="1">
        <f t="array" aca="1" ref="G1155" ca="1">INDIRECT("'NOAA WLs'!"&amp;$G$15&amp;H1155)</f>
        <v>9.5866141732283463</v>
      </c>
      <c r="H1155">
        <v>1147</v>
      </c>
    </row>
    <row r="1156" spans="6:8" x14ac:dyDescent="0.25">
      <c r="F1156" s="1">
        <f>'NOAA WLs'!Q1148</f>
        <v>34486</v>
      </c>
      <c r="G1156" s="8" cm="1">
        <f t="array" aca="1" ref="G1156" ca="1">INDIRECT("'NOAA WLs'!"&amp;$G$15&amp;H1156)</f>
        <v>9.5570866141732278</v>
      </c>
      <c r="H1156">
        <v>1148</v>
      </c>
    </row>
    <row r="1157" spans="6:8" x14ac:dyDescent="0.25">
      <c r="F1157" s="1">
        <f>'NOAA WLs'!Q1149</f>
        <v>34516</v>
      </c>
      <c r="G1157" s="8" cm="1">
        <f t="array" aca="1" ref="G1157" ca="1">INDIRECT("'NOAA WLs'!"&amp;$G$15&amp;H1157)</f>
        <v>9.4685039370078741</v>
      </c>
      <c r="H1157">
        <v>1149</v>
      </c>
    </row>
    <row r="1158" spans="6:8" x14ac:dyDescent="0.25">
      <c r="F1158" s="1">
        <f>'NOAA WLs'!Q1150</f>
        <v>34547</v>
      </c>
      <c r="G1158" s="8" cm="1">
        <f t="array" aca="1" ref="G1158" ca="1">INDIRECT("'NOAA WLs'!"&amp;$G$15&amp;H1158)</f>
        <v>9.6391076115485568</v>
      </c>
      <c r="H1158">
        <v>1150</v>
      </c>
    </row>
    <row r="1159" spans="6:8" x14ac:dyDescent="0.25">
      <c r="F1159" s="1">
        <f>'NOAA WLs'!Q1151</f>
        <v>34578</v>
      </c>
      <c r="G1159" s="8" cm="1">
        <f t="array" aca="1" ref="G1159" ca="1">INDIRECT("'NOAA WLs'!"&amp;$G$15&amp;H1159)</f>
        <v>9.757217847769029</v>
      </c>
      <c r="H1159">
        <v>1151</v>
      </c>
    </row>
    <row r="1160" spans="6:8" x14ac:dyDescent="0.25">
      <c r="F1160" s="1">
        <f>'NOAA WLs'!Q1152</f>
        <v>34608</v>
      </c>
      <c r="G1160" s="8" cm="1">
        <f t="array" aca="1" ref="G1160" ca="1">INDIRECT("'NOAA WLs'!"&amp;$G$15&amp;H1160)</f>
        <v>10.147637795275591</v>
      </c>
      <c r="H1160">
        <v>1152</v>
      </c>
    </row>
    <row r="1161" spans="6:8" x14ac:dyDescent="0.25">
      <c r="F1161" s="1">
        <f>'NOAA WLs'!Q1153</f>
        <v>34639</v>
      </c>
      <c r="G1161" s="8" cm="1">
        <f t="array" aca="1" ref="G1161" ca="1">INDIRECT("'NOAA WLs'!"&amp;$G$15&amp;H1161)</f>
        <v>10.426509186351705</v>
      </c>
      <c r="H1161">
        <v>1153</v>
      </c>
    </row>
    <row r="1162" spans="6:8" x14ac:dyDescent="0.25">
      <c r="F1162" s="1">
        <f>'NOAA WLs'!Q1154</f>
        <v>34669</v>
      </c>
      <c r="G1162" s="8" cm="1">
        <f t="array" aca="1" ref="G1162" ca="1">INDIRECT("'NOAA WLs'!"&amp;$G$15&amp;H1162)</f>
        <v>11.046587926509186</v>
      </c>
      <c r="H1162">
        <v>1154</v>
      </c>
    </row>
    <row r="1163" spans="6:8" x14ac:dyDescent="0.25">
      <c r="F1163" s="1">
        <f>'NOAA WLs'!Q1155</f>
        <v>34700</v>
      </c>
      <c r="G1163" s="8" cm="1">
        <f t="array" aca="1" ref="G1163" ca="1">INDIRECT("'NOAA WLs'!"&amp;$G$15&amp;H1163)</f>
        <v>10.807086614173228</v>
      </c>
      <c r="H1163">
        <v>1155</v>
      </c>
    </row>
    <row r="1164" spans="6:8" x14ac:dyDescent="0.25">
      <c r="F1164" s="1">
        <f>'NOAA WLs'!Q1156</f>
        <v>34731</v>
      </c>
      <c r="G1164" s="8" cm="1">
        <f t="array" aca="1" ref="G1164" ca="1">INDIRECT("'NOAA WLs'!"&amp;$G$15&amp;H1164)</f>
        <v>10.708661417322833</v>
      </c>
      <c r="H1164">
        <v>1156</v>
      </c>
    </row>
    <row r="1165" spans="6:8" x14ac:dyDescent="0.25">
      <c r="F1165" s="1">
        <f>'NOAA WLs'!Q1157</f>
        <v>34759</v>
      </c>
      <c r="G1165" s="8" cm="1">
        <f t="array" aca="1" ref="G1165" ca="1">INDIRECT("'NOAA WLs'!"&amp;$G$15&amp;H1165)</f>
        <v>10.908792650918635</v>
      </c>
      <c r="H1165">
        <v>1157</v>
      </c>
    </row>
    <row r="1166" spans="6:8" x14ac:dyDescent="0.25">
      <c r="F1166" s="1">
        <f>'NOAA WLs'!Q1158</f>
        <v>34790</v>
      </c>
      <c r="G1166" s="8" cm="1">
        <f t="array" aca="1" ref="G1166" ca="1">INDIRECT("'NOAA WLs'!"&amp;$G$15&amp;H1166)</f>
        <v>9.53740157480315</v>
      </c>
      <c r="H1166">
        <v>1158</v>
      </c>
    </row>
    <row r="1167" spans="6:8" x14ac:dyDescent="0.25">
      <c r="F1167" s="1">
        <f>'NOAA WLs'!Q1159</f>
        <v>34820</v>
      </c>
      <c r="G1167" s="8" cm="1">
        <f t="array" aca="1" ref="G1167" ca="1">INDIRECT("'NOAA WLs'!"&amp;$G$15&amp;H1167)</f>
        <v>9.7965879265091864</v>
      </c>
      <c r="H1167">
        <v>1159</v>
      </c>
    </row>
    <row r="1168" spans="6:8" x14ac:dyDescent="0.25">
      <c r="F1168" s="1">
        <f>'NOAA WLs'!Q1160</f>
        <v>34851</v>
      </c>
      <c r="G1168" s="8" cm="1">
        <f t="array" aca="1" ref="G1168" ca="1">INDIRECT("'NOAA WLs'!"&amp;$G$15&amp;H1168)</f>
        <v>10.108267716535432</v>
      </c>
      <c r="H1168">
        <v>1160</v>
      </c>
    </row>
    <row r="1169" spans="6:8" x14ac:dyDescent="0.25">
      <c r="F1169" s="1">
        <f>'NOAA WLs'!Q1161</f>
        <v>34881</v>
      </c>
      <c r="G1169" s="8" cm="1">
        <f t="array" aca="1" ref="G1169" ca="1">INDIRECT("'NOAA WLs'!"&amp;$G$15&amp;H1169)</f>
        <v>9.7375328083989494</v>
      </c>
      <c r="H1169">
        <v>1161</v>
      </c>
    </row>
    <row r="1170" spans="6:8" x14ac:dyDescent="0.25">
      <c r="F1170" s="1">
        <f>'NOAA WLs'!Q1162</f>
        <v>34912</v>
      </c>
      <c r="G1170" s="8" cm="1">
        <f t="array" aca="1" ref="G1170" ca="1">INDIRECT("'NOAA WLs'!"&amp;$G$15&amp;H1170)</f>
        <v>9.396325459317584</v>
      </c>
      <c r="H1170">
        <v>1162</v>
      </c>
    </row>
    <row r="1171" spans="6:8" x14ac:dyDescent="0.25">
      <c r="F1171" s="1">
        <f>'NOAA WLs'!Q1163</f>
        <v>34943</v>
      </c>
      <c r="G1171" s="8" cm="1">
        <f t="array" aca="1" ref="G1171" ca="1">INDIRECT("'NOAA WLs'!"&amp;$G$15&amp;H1171)</f>
        <v>9.6391076115485568</v>
      </c>
      <c r="H1171">
        <v>1163</v>
      </c>
    </row>
    <row r="1172" spans="6:8" x14ac:dyDescent="0.25">
      <c r="F1172" s="1">
        <f>'NOAA WLs'!Q1164</f>
        <v>34973</v>
      </c>
      <c r="G1172" s="8" cm="1">
        <f t="array" aca="1" ref="G1172" ca="1">INDIRECT("'NOAA WLs'!"&amp;$G$15&amp;H1172)</f>
        <v>9.3471128608923895</v>
      </c>
      <c r="H1172">
        <v>1164</v>
      </c>
    </row>
    <row r="1173" spans="6:8" x14ac:dyDescent="0.25">
      <c r="F1173" s="1">
        <f>'NOAA WLs'!Q1165</f>
        <v>35004</v>
      </c>
      <c r="G1173" s="8" cm="1">
        <f t="array" aca="1" ref="G1173" ca="1">INDIRECT("'NOAA WLs'!"&amp;$G$15&amp;H1173)</f>
        <v>11.017060367454068</v>
      </c>
      <c r="H1173">
        <v>1165</v>
      </c>
    </row>
    <row r="1174" spans="6:8" x14ac:dyDescent="0.25">
      <c r="F1174" s="1">
        <f>'NOAA WLs'!Q1166</f>
        <v>35034</v>
      </c>
      <c r="G1174" s="8" cm="1">
        <f t="array" aca="1" ref="G1174" ca="1">INDIRECT("'NOAA WLs'!"&amp;$G$15&amp;H1174)</f>
        <v>11.338582677165354</v>
      </c>
      <c r="H1174">
        <v>1166</v>
      </c>
    </row>
    <row r="1175" spans="6:8" x14ac:dyDescent="0.25">
      <c r="F1175" s="1">
        <f>'NOAA WLs'!Q1167</f>
        <v>35065</v>
      </c>
      <c r="G1175" s="8" cm="1">
        <f t="array" aca="1" ref="G1175" ca="1">INDIRECT("'NOAA WLs'!"&amp;$G$15&amp;H1175)</f>
        <v>10.728346456692913</v>
      </c>
      <c r="H1175">
        <v>1167</v>
      </c>
    </row>
    <row r="1176" spans="6:8" x14ac:dyDescent="0.25">
      <c r="F1176" s="1">
        <f>'NOAA WLs'!Q1168</f>
        <v>35096</v>
      </c>
      <c r="G1176" s="8" cm="1">
        <f t="array" aca="1" ref="G1176" ca="1">INDIRECT("'NOAA WLs'!"&amp;$G$15&amp;H1176)</f>
        <v>11.548556430446194</v>
      </c>
      <c r="H1176">
        <v>1168</v>
      </c>
    </row>
    <row r="1177" spans="6:8" x14ac:dyDescent="0.25">
      <c r="F1177" s="1">
        <f>'NOAA WLs'!Q1169</f>
        <v>35125</v>
      </c>
      <c r="G1177" s="8" cm="1">
        <f t="array" aca="1" ref="G1177" ca="1">INDIRECT("'NOAA WLs'!"&amp;$G$15&amp;H1177)</f>
        <v>9.6358267716535426</v>
      </c>
      <c r="H1177">
        <v>1169</v>
      </c>
    </row>
    <row r="1178" spans="6:8" x14ac:dyDescent="0.25">
      <c r="F1178" s="1">
        <f>'NOAA WLs'!Q1170</f>
        <v>35156</v>
      </c>
      <c r="G1178" s="8" cm="1">
        <f t="array" aca="1" ref="G1178" ca="1">INDIRECT("'NOAA WLs'!"&amp;$G$15&amp;H1178)</f>
        <v>10.08530183727034</v>
      </c>
      <c r="H1178">
        <v>1170</v>
      </c>
    </row>
    <row r="1179" spans="6:8" x14ac:dyDescent="0.25">
      <c r="F1179" s="1">
        <f>'NOAA WLs'!Q1171</f>
        <v>35186</v>
      </c>
      <c r="G1179" s="8" cm="1">
        <f t="array" aca="1" ref="G1179" ca="1">INDIRECT("'NOAA WLs'!"&amp;$G$15&amp;H1179)</f>
        <v>9.5472440944881889</v>
      </c>
      <c r="H1179">
        <v>1171</v>
      </c>
    </row>
    <row r="1180" spans="6:8" x14ac:dyDescent="0.25">
      <c r="F1180" s="1">
        <f>'NOAA WLs'!Q1172</f>
        <v>35217</v>
      </c>
      <c r="G1180" s="8" cm="1">
        <f t="array" aca="1" ref="G1180" ca="1">INDIRECT("'NOAA WLs'!"&amp;$G$15&amp;H1180)</f>
        <v>9.7933070866141723</v>
      </c>
      <c r="H1180">
        <v>1172</v>
      </c>
    </row>
    <row r="1181" spans="6:8" x14ac:dyDescent="0.25">
      <c r="F1181" s="1">
        <f>'NOAA WLs'!Q1173</f>
        <v>35247</v>
      </c>
      <c r="G1181" s="8" cm="1">
        <f t="array" aca="1" ref="G1181" ca="1">INDIRECT("'NOAA WLs'!"&amp;$G$15&amp;H1181)</f>
        <v>9.8950131233595791</v>
      </c>
      <c r="H1181">
        <v>1173</v>
      </c>
    </row>
    <row r="1182" spans="6:8" x14ac:dyDescent="0.25">
      <c r="F1182" s="1">
        <f>'NOAA WLs'!Q1174</f>
        <v>35278</v>
      </c>
      <c r="G1182" s="8" cm="1">
        <f t="array" aca="1" ref="G1182" ca="1">INDIRECT("'NOAA WLs'!"&amp;$G$15&amp;H1182)</f>
        <v>9.9376640419947506</v>
      </c>
      <c r="H1182">
        <v>1174</v>
      </c>
    </row>
    <row r="1183" spans="6:8" x14ac:dyDescent="0.25">
      <c r="F1183" s="1">
        <f>'NOAA WLs'!Q1175</f>
        <v>35309</v>
      </c>
      <c r="G1183" s="8" cm="1">
        <f t="array" aca="1" ref="G1183" ca="1">INDIRECT("'NOAA WLs'!"&amp;$G$15&amp;H1183)</f>
        <v>9.271653543307087</v>
      </c>
      <c r="H1183">
        <v>1175</v>
      </c>
    </row>
    <row r="1184" spans="6:8" x14ac:dyDescent="0.25">
      <c r="F1184" s="1">
        <f>'NOAA WLs'!Q1176</f>
        <v>35339</v>
      </c>
      <c r="G1184" s="8" cm="1">
        <f t="array" aca="1" ref="G1184" ca="1">INDIRECT("'NOAA WLs'!"&amp;$G$15&amp;H1184)</f>
        <v>10.003280839895012</v>
      </c>
      <c r="H1184">
        <v>1176</v>
      </c>
    </row>
    <row r="1185" spans="6:8" x14ac:dyDescent="0.25">
      <c r="F1185" s="1">
        <f>'NOAA WLs'!Q1177</f>
        <v>35370</v>
      </c>
      <c r="G1185" s="8" cm="1">
        <f t="array" aca="1" ref="G1185" ca="1">INDIRECT("'NOAA WLs'!"&amp;$G$15&amp;H1185)</f>
        <v>10.50524934383202</v>
      </c>
      <c r="H1185">
        <v>1177</v>
      </c>
    </row>
    <row r="1186" spans="6:8" x14ac:dyDescent="0.25">
      <c r="F1186" s="1">
        <f>'NOAA WLs'!Q1178</f>
        <v>35400</v>
      </c>
      <c r="G1186" s="8" cm="1">
        <f t="array" aca="1" ref="G1186" ca="1">INDIRECT("'NOAA WLs'!"&amp;$G$15&amp;H1186)</f>
        <v>10.793963254593175</v>
      </c>
      <c r="H1186">
        <v>1178</v>
      </c>
    </row>
    <row r="1187" spans="6:8" x14ac:dyDescent="0.25">
      <c r="F1187" s="1">
        <f>'NOAA WLs'!Q1179</f>
        <v>35431</v>
      </c>
      <c r="G1187" s="8" cm="1">
        <f t="array" aca="1" ref="G1187" ca="1">INDIRECT("'NOAA WLs'!"&amp;$G$15&amp;H1187)</f>
        <v>11.663385826771654</v>
      </c>
      <c r="H1187">
        <v>1179</v>
      </c>
    </row>
    <row r="1188" spans="6:8" x14ac:dyDescent="0.25">
      <c r="F1188" s="1">
        <f>'NOAA WLs'!Q1180</f>
        <v>35462</v>
      </c>
      <c r="G1188" s="8" cm="1">
        <f t="array" aca="1" ref="G1188" ca="1">INDIRECT("'NOAA WLs'!"&amp;$G$15&amp;H1188)</f>
        <v>10.334645669291337</v>
      </c>
      <c r="H1188">
        <v>1180</v>
      </c>
    </row>
    <row r="1189" spans="6:8" x14ac:dyDescent="0.25">
      <c r="F1189" s="1">
        <f>'NOAA WLs'!Q1181</f>
        <v>35490</v>
      </c>
      <c r="G1189" s="8" cm="1">
        <f t="array" aca="1" ref="G1189" ca="1">INDIRECT("'NOAA WLs'!"&amp;$G$15&amp;H1189)</f>
        <v>10.08530183727034</v>
      </c>
      <c r="H1189">
        <v>1181</v>
      </c>
    </row>
    <row r="1190" spans="6:8" x14ac:dyDescent="0.25">
      <c r="F1190" s="1">
        <f>'NOAA WLs'!Q1182</f>
        <v>35521</v>
      </c>
      <c r="G1190" s="8" cm="1">
        <f t="array" aca="1" ref="G1190" ca="1">INDIRECT("'NOAA WLs'!"&amp;$G$15&amp;H1190)</f>
        <v>9.501312335958005</v>
      </c>
      <c r="H1190">
        <v>1182</v>
      </c>
    </row>
    <row r="1191" spans="6:8" x14ac:dyDescent="0.25">
      <c r="F1191" s="1">
        <f>'NOAA WLs'!Q1183</f>
        <v>35551</v>
      </c>
      <c r="G1191" s="8" cm="1">
        <f t="array" aca="1" ref="G1191" ca="1">INDIRECT("'NOAA WLs'!"&amp;$G$15&amp;H1191)</f>
        <v>10.216535433070865</v>
      </c>
      <c r="H1191">
        <v>1183</v>
      </c>
    </row>
    <row r="1192" spans="6:8" x14ac:dyDescent="0.25">
      <c r="F1192" s="1">
        <f>'NOAA WLs'!Q1184</f>
        <v>35582</v>
      </c>
      <c r="G1192" s="8" cm="1">
        <f t="array" aca="1" ref="G1192" ca="1">INDIRECT("'NOAA WLs'!"&amp;$G$15&amp;H1192)</f>
        <v>9.9901574803149593</v>
      </c>
      <c r="H1192">
        <v>1184</v>
      </c>
    </row>
    <row r="1193" spans="6:8" x14ac:dyDescent="0.25">
      <c r="F1193" s="1">
        <f>'NOAA WLs'!Q1185</f>
        <v>35612</v>
      </c>
      <c r="G1193" s="8" cm="1">
        <f t="array" aca="1" ref="G1193" ca="1">INDIRECT("'NOAA WLs'!"&amp;$G$15&amp;H1193)</f>
        <v>9.9868766404199469</v>
      </c>
      <c r="H1193">
        <v>1185</v>
      </c>
    </row>
    <row r="1194" spans="6:8" x14ac:dyDescent="0.25">
      <c r="F1194" s="1">
        <f>'NOAA WLs'!Q1186</f>
        <v>35643</v>
      </c>
      <c r="G1194" s="8" cm="1">
        <f t="array" aca="1" ref="G1194" ca="1">INDIRECT("'NOAA WLs'!"&amp;$G$15&amp;H1194)</f>
        <v>10.104986876640419</v>
      </c>
      <c r="H1194">
        <v>1186</v>
      </c>
    </row>
    <row r="1195" spans="6:8" x14ac:dyDescent="0.25">
      <c r="F1195" s="1">
        <f>'NOAA WLs'!Q1187</f>
        <v>35674</v>
      </c>
      <c r="G1195" s="8" cm="1">
        <f t="array" aca="1" ref="G1195" ca="1">INDIRECT("'NOAA WLs'!"&amp;$G$15&amp;H1195)</f>
        <v>10.51509186351706</v>
      </c>
      <c r="H1195">
        <v>1187</v>
      </c>
    </row>
    <row r="1196" spans="6:8" x14ac:dyDescent="0.25">
      <c r="F1196" s="1">
        <f>'NOAA WLs'!Q1188</f>
        <v>35704</v>
      </c>
      <c r="G1196" s="8" cm="1">
        <f t="array" aca="1" ref="G1196" ca="1">INDIRECT("'NOAA WLs'!"&amp;$G$15&amp;H1196)</f>
        <v>9.8851706036745401</v>
      </c>
      <c r="H1196">
        <v>1188</v>
      </c>
    </row>
    <row r="1197" spans="6:8" x14ac:dyDescent="0.25">
      <c r="F1197" s="1">
        <f>'NOAA WLs'!Q1189</f>
        <v>35735</v>
      </c>
      <c r="G1197" s="8" cm="1">
        <f t="array" aca="1" ref="G1197" ca="1">INDIRECT("'NOAA WLs'!"&amp;$G$15&amp;H1197)</f>
        <v>10.849737532808398</v>
      </c>
      <c r="H1197">
        <v>1189</v>
      </c>
    </row>
    <row r="1198" spans="6:8" x14ac:dyDescent="0.25">
      <c r="F1198" s="1">
        <f>'NOAA WLs'!Q1190</f>
        <v>35765</v>
      </c>
      <c r="G1198" s="8" cm="1">
        <f t="array" aca="1" ref="G1198" ca="1">INDIRECT("'NOAA WLs'!"&amp;$G$15&amp;H1198)</f>
        <v>11.551837270341206</v>
      </c>
      <c r="H1198">
        <v>1190</v>
      </c>
    </row>
    <row r="1199" spans="6:8" x14ac:dyDescent="0.25">
      <c r="F1199" s="1">
        <f>'NOAA WLs'!Q1191</f>
        <v>35796</v>
      </c>
      <c r="G1199" s="8" cm="1">
        <f t="array" aca="1" ref="G1199" ca="1">INDIRECT("'NOAA WLs'!"&amp;$G$15&amp;H1199)</f>
        <v>11.433727034120734</v>
      </c>
      <c r="H1199">
        <v>1191</v>
      </c>
    </row>
    <row r="1200" spans="6:8" x14ac:dyDescent="0.25">
      <c r="F1200" s="1">
        <f>'NOAA WLs'!Q1192</f>
        <v>35827</v>
      </c>
      <c r="G1200" s="8" cm="1">
        <f t="array" aca="1" ref="G1200" ca="1">INDIRECT("'NOAA WLs'!"&amp;$G$15&amp;H1200)</f>
        <v>11.299212598425196</v>
      </c>
      <c r="H1200">
        <v>1192</v>
      </c>
    </row>
    <row r="1201" spans="6:8" x14ac:dyDescent="0.25">
      <c r="F1201" s="1">
        <f>'NOAA WLs'!Q1193</f>
        <v>35855</v>
      </c>
      <c r="G1201" s="8" cm="1">
        <f t="array" aca="1" ref="G1201" ca="1">INDIRECT("'NOAA WLs'!"&amp;$G$15&amp;H1201)</f>
        <v>10.288713910761155</v>
      </c>
      <c r="H1201">
        <v>1193</v>
      </c>
    </row>
    <row r="1202" spans="6:8" x14ac:dyDescent="0.25">
      <c r="F1202" s="1">
        <f>'NOAA WLs'!Q1194</f>
        <v>35886</v>
      </c>
      <c r="G1202" s="8" cm="1">
        <f t="array" aca="1" ref="G1202" ca="1">INDIRECT("'NOAA WLs'!"&amp;$G$15&amp;H1202)</f>
        <v>9.5209973753280845</v>
      </c>
      <c r="H1202">
        <v>1194</v>
      </c>
    </row>
    <row r="1203" spans="6:8" x14ac:dyDescent="0.25">
      <c r="F1203" s="1">
        <f>'NOAA WLs'!Q1195</f>
        <v>35916</v>
      </c>
      <c r="G1203" s="8" cm="1">
        <f t="array" aca="1" ref="G1203" ca="1">INDIRECT("'NOAA WLs'!"&amp;$G$15&amp;H1203)</f>
        <v>9.8458005249343827</v>
      </c>
      <c r="H1203">
        <v>1195</v>
      </c>
    </row>
    <row r="1204" spans="6:8" x14ac:dyDescent="0.25">
      <c r="F1204" s="1">
        <f>'NOAA WLs'!Q1196</f>
        <v>35947</v>
      </c>
      <c r="G1204" s="8" cm="1">
        <f t="array" aca="1" ref="G1204" ca="1">INDIRECT("'NOAA WLs'!"&amp;$G$15&amp;H1204)</f>
        <v>9.6456692913385815</v>
      </c>
      <c r="H1204">
        <v>1196</v>
      </c>
    </row>
    <row r="1205" spans="6:8" x14ac:dyDescent="0.25">
      <c r="F1205" s="1">
        <f>'NOAA WLs'!Q1197</f>
        <v>35977</v>
      </c>
      <c r="G1205" s="8" cm="1">
        <f t="array" aca="1" ref="G1205" ca="1">INDIRECT("'NOAA WLs'!"&amp;$G$15&amp;H1205)</f>
        <v>9.8097112860892395</v>
      </c>
      <c r="H1205">
        <v>1197</v>
      </c>
    </row>
    <row r="1206" spans="6:8" x14ac:dyDescent="0.25">
      <c r="F1206" s="1">
        <f>'NOAA WLs'!Q1198</f>
        <v>36008</v>
      </c>
      <c r="G1206" s="8" cm="1">
        <f t="array" aca="1" ref="G1206" ca="1">INDIRECT("'NOAA WLs'!"&amp;$G$15&amp;H1206)</f>
        <v>9.478346456692913</v>
      </c>
      <c r="H1206">
        <v>1198</v>
      </c>
    </row>
    <row r="1207" spans="6:8" x14ac:dyDescent="0.25">
      <c r="F1207" s="1">
        <f>'NOAA WLs'!Q1199</f>
        <v>36039</v>
      </c>
      <c r="G1207" s="8" cm="1">
        <f t="array" aca="1" ref="G1207" ca="1">INDIRECT("'NOAA WLs'!"&amp;$G$15&amp;H1207)</f>
        <v>9.8687664041994747</v>
      </c>
      <c r="H1207">
        <v>1199</v>
      </c>
    </row>
    <row r="1208" spans="6:8" x14ac:dyDescent="0.25">
      <c r="F1208" s="1">
        <f>'NOAA WLs'!Q1200</f>
        <v>36069</v>
      </c>
      <c r="G1208" s="8" cm="1">
        <f t="array" aca="1" ref="G1208" ca="1">INDIRECT("'NOAA WLs'!"&amp;$G$15&amp;H1208)</f>
        <v>9.9114173228346445</v>
      </c>
      <c r="H1208">
        <v>1200</v>
      </c>
    </row>
    <row r="1209" spans="6:8" x14ac:dyDescent="0.25">
      <c r="F1209" s="1">
        <f>'NOAA WLs'!Q1201</f>
        <v>36100</v>
      </c>
      <c r="G1209" s="8" cm="1">
        <f t="array" aca="1" ref="G1209" ca="1">INDIRECT("'NOAA WLs'!"&amp;$G$15&amp;H1209)</f>
        <v>10.748031496062991</v>
      </c>
      <c r="H1209">
        <v>1201</v>
      </c>
    </row>
    <row r="1210" spans="6:8" x14ac:dyDescent="0.25">
      <c r="F1210" s="1">
        <f>'NOAA WLs'!Q1202</f>
        <v>36130</v>
      </c>
      <c r="G1210" s="8" cm="1">
        <f t="array" aca="1" ref="G1210" ca="1">INDIRECT("'NOAA WLs'!"&amp;$G$15&amp;H1210)</f>
        <v>11.131889763779526</v>
      </c>
      <c r="H1210">
        <v>1202</v>
      </c>
    </row>
    <row r="1211" spans="6:8" x14ac:dyDescent="0.25">
      <c r="F1211" s="1">
        <f>'NOAA WLs'!Q1203</f>
        <v>36161</v>
      </c>
      <c r="G1211" s="8" cm="1">
        <f t="array" aca="1" ref="G1211" ca="1">INDIRECT("'NOAA WLs'!"&amp;$G$15&amp;H1211)</f>
        <v>10.826771653543306</v>
      </c>
      <c r="H1211">
        <v>1203</v>
      </c>
    </row>
    <row r="1212" spans="6:8" x14ac:dyDescent="0.25">
      <c r="F1212" s="1">
        <f>'NOAA WLs'!Q1204</f>
        <v>36192</v>
      </c>
      <c r="G1212" s="8" cm="1">
        <f t="array" aca="1" ref="G1212" ca="1">INDIRECT("'NOAA WLs'!"&amp;$G$15&amp;H1212)</f>
        <v>10.387139107611548</v>
      </c>
      <c r="H1212">
        <v>1204</v>
      </c>
    </row>
    <row r="1213" spans="6:8" x14ac:dyDescent="0.25">
      <c r="F1213" s="1">
        <f>'NOAA WLs'!Q1205</f>
        <v>36220</v>
      </c>
      <c r="G1213" s="8" cm="1">
        <f t="array" aca="1" ref="G1213" ca="1">INDIRECT("'NOAA WLs'!"&amp;$G$15&amp;H1213)</f>
        <v>10.646325459317586</v>
      </c>
      <c r="H1213">
        <v>1205</v>
      </c>
    </row>
    <row r="1214" spans="6:8" x14ac:dyDescent="0.25">
      <c r="F1214" s="1">
        <f>'NOAA WLs'!Q1206</f>
        <v>36251</v>
      </c>
      <c r="G1214" s="8" cm="1">
        <f t="array" aca="1" ref="G1214" ca="1">INDIRECT("'NOAA WLs'!"&amp;$G$15&amp;H1214)</f>
        <v>9.662073490813647</v>
      </c>
      <c r="H1214">
        <v>1206</v>
      </c>
    </row>
    <row r="1215" spans="6:8" x14ac:dyDescent="0.25">
      <c r="F1215" s="1">
        <f>'NOAA WLs'!Q1207</f>
        <v>36281</v>
      </c>
      <c r="G1215" s="8" cm="1">
        <f t="array" aca="1" ref="G1215" ca="1">INDIRECT("'NOAA WLs'!"&amp;$G$15&amp;H1215)</f>
        <v>9.6292650918635161</v>
      </c>
      <c r="H1215">
        <v>1207</v>
      </c>
    </row>
    <row r="1216" spans="6:8" x14ac:dyDescent="0.25">
      <c r="F1216" s="1">
        <f>'NOAA WLs'!Q1208</f>
        <v>36312</v>
      </c>
      <c r="G1216" s="8" cm="1">
        <f t="array" aca="1" ref="G1216" ca="1">INDIRECT("'NOAA WLs'!"&amp;$G$15&amp;H1216)</f>
        <v>9.9048556430446197</v>
      </c>
      <c r="H1216">
        <v>1208</v>
      </c>
    </row>
    <row r="1217" spans="6:8" x14ac:dyDescent="0.25">
      <c r="F1217" s="1">
        <f>'NOAA WLs'!Q1209</f>
        <v>36342</v>
      </c>
      <c r="G1217" s="8" cm="1">
        <f t="array" aca="1" ref="G1217" ca="1">INDIRECT("'NOAA WLs'!"&amp;$G$15&amp;H1217)</f>
        <v>9.5472440944881889</v>
      </c>
      <c r="H1217">
        <v>1209</v>
      </c>
    </row>
    <row r="1218" spans="6:8" x14ac:dyDescent="0.25">
      <c r="F1218" s="1">
        <f>'NOAA WLs'!Q1210</f>
        <v>36373</v>
      </c>
      <c r="G1218" s="8" cm="1">
        <f t="array" aca="1" ref="G1218" ca="1">INDIRECT("'NOAA WLs'!"&amp;$G$15&amp;H1218)</f>
        <v>9.4389763779527556</v>
      </c>
      <c r="H1218">
        <v>1210</v>
      </c>
    </row>
    <row r="1219" spans="6:8" x14ac:dyDescent="0.25">
      <c r="F1219" s="1">
        <f>'NOAA WLs'!Q1211</f>
        <v>36404</v>
      </c>
      <c r="G1219" s="8" cm="1">
        <f t="array" aca="1" ref="G1219" ca="1">INDIRECT("'NOAA WLs'!"&amp;$G$15&amp;H1219)</f>
        <v>9.3667979002624673</v>
      </c>
      <c r="H1219">
        <v>1211</v>
      </c>
    </row>
    <row r="1220" spans="6:8" x14ac:dyDescent="0.25">
      <c r="F1220" s="1">
        <f>'NOAA WLs'!Q1212</f>
        <v>36434</v>
      </c>
      <c r="G1220" s="8" cm="1">
        <f t="array" aca="1" ref="G1220" ca="1">INDIRECT("'NOAA WLs'!"&amp;$G$15&amp;H1220)</f>
        <v>10.242782152230971</v>
      </c>
      <c r="H1220">
        <v>1212</v>
      </c>
    </row>
    <row r="1221" spans="6:8" x14ac:dyDescent="0.25">
      <c r="F1221" s="1">
        <f>'NOAA WLs'!Q1213</f>
        <v>36465</v>
      </c>
      <c r="G1221" s="8" cm="1">
        <f t="array" aca="1" ref="G1221" ca="1">INDIRECT("'NOAA WLs'!"&amp;$G$15&amp;H1221)</f>
        <v>10.328083989501312</v>
      </c>
      <c r="H1221">
        <v>1213</v>
      </c>
    </row>
    <row r="1222" spans="6:8" x14ac:dyDescent="0.25">
      <c r="F1222" s="1">
        <f>'NOAA WLs'!Q1214</f>
        <v>36495</v>
      </c>
      <c r="G1222" s="8" cm="1">
        <f t="array" aca="1" ref="G1222" ca="1">INDIRECT("'NOAA WLs'!"&amp;$G$15&amp;H1222)</f>
        <v>10.118110236220472</v>
      </c>
      <c r="H1222">
        <v>1214</v>
      </c>
    </row>
    <row r="1223" spans="6:8" x14ac:dyDescent="0.25">
      <c r="F1223" s="1">
        <f>'NOAA WLs'!Q1215</f>
        <v>36526</v>
      </c>
      <c r="G1223" s="8" cm="1">
        <f t="array" aca="1" ref="G1223" ca="1">INDIRECT("'NOAA WLs'!"&amp;$G$15&amp;H1223)</f>
        <v>10.485564304461942</v>
      </c>
      <c r="H1223">
        <v>1215</v>
      </c>
    </row>
    <row r="1224" spans="6:8" x14ac:dyDescent="0.25">
      <c r="F1224" s="1">
        <f>'NOAA WLs'!Q1216</f>
        <v>36557</v>
      </c>
      <c r="G1224" s="8" cm="1">
        <f t="array" aca="1" ref="G1224" ca="1">INDIRECT("'NOAA WLs'!"&amp;$G$15&amp;H1224)</f>
        <v>10.439632545931758</v>
      </c>
      <c r="H1224">
        <v>1216</v>
      </c>
    </row>
    <row r="1225" spans="6:8" x14ac:dyDescent="0.25">
      <c r="F1225" s="1">
        <f>'NOAA WLs'!Q1217</f>
        <v>36586</v>
      </c>
      <c r="G1225" s="8" cm="1">
        <f t="array" aca="1" ref="G1225" ca="1">INDIRECT("'NOAA WLs'!"&amp;$G$15&amp;H1225)</f>
        <v>9.3405511811023612</v>
      </c>
      <c r="H1225">
        <v>1217</v>
      </c>
    </row>
    <row r="1226" spans="6:8" x14ac:dyDescent="0.25">
      <c r="F1226" s="1">
        <f>'NOAA WLs'!Q1218</f>
        <v>36617</v>
      </c>
      <c r="G1226" s="8" cm="1">
        <f t="array" aca="1" ref="G1226" ca="1">INDIRECT("'NOAA WLs'!"&amp;$G$15&amp;H1226)</f>
        <v>9.478346456692913</v>
      </c>
      <c r="H1226">
        <v>1218</v>
      </c>
    </row>
    <row r="1227" spans="6:8" x14ac:dyDescent="0.25">
      <c r="F1227" s="1">
        <f>'NOAA WLs'!Q1219</f>
        <v>36647</v>
      </c>
      <c r="G1227" s="8" cm="1">
        <f t="array" aca="1" ref="G1227" ca="1">INDIRECT("'NOAA WLs'!"&amp;$G$15&amp;H1227)</f>
        <v>9.6456692913385815</v>
      </c>
      <c r="H1227">
        <v>1219</v>
      </c>
    </row>
    <row r="1228" spans="6:8" x14ac:dyDescent="0.25">
      <c r="F1228" s="1">
        <f>'NOAA WLs'!Q1220</f>
        <v>36678</v>
      </c>
      <c r="G1228" s="8" cm="1">
        <f t="array" aca="1" ref="G1228" ca="1">INDIRECT("'NOAA WLs'!"&amp;$G$15&amp;H1228)</f>
        <v>9.9015748031496056</v>
      </c>
      <c r="H1228">
        <v>1220</v>
      </c>
    </row>
    <row r="1229" spans="6:8" x14ac:dyDescent="0.25">
      <c r="F1229" s="1">
        <f>'NOAA WLs'!Q1221</f>
        <v>36708</v>
      </c>
      <c r="G1229" s="8" cm="1">
        <f t="array" aca="1" ref="G1229" ca="1">INDIRECT("'NOAA WLs'!"&amp;$G$15&amp;H1229)</f>
        <v>9.8425196850393704</v>
      </c>
      <c r="H1229">
        <v>1221</v>
      </c>
    </row>
    <row r="1230" spans="6:8" x14ac:dyDescent="0.25">
      <c r="F1230" s="1">
        <f>'NOAA WLs'!Q1222</f>
        <v>36739</v>
      </c>
      <c r="G1230" s="8" cm="1">
        <f t="array" aca="1" ref="G1230" ca="1">INDIRECT("'NOAA WLs'!"&amp;$G$15&amp;H1230)</f>
        <v>9.8031496062992129</v>
      </c>
      <c r="H1230">
        <v>1222</v>
      </c>
    </row>
    <row r="1231" spans="6:8" x14ac:dyDescent="0.25">
      <c r="F1231" s="1">
        <f>'NOAA WLs'!Q1223</f>
        <v>36770</v>
      </c>
      <c r="G1231" s="8" cm="1">
        <f t="array" aca="1" ref="G1231" ca="1">INDIRECT("'NOAA WLs'!"&amp;$G$15&amp;H1231)</f>
        <v>9.6916010498687672</v>
      </c>
      <c r="H1231">
        <v>1223</v>
      </c>
    </row>
    <row r="1232" spans="6:8" x14ac:dyDescent="0.25">
      <c r="F1232" s="1">
        <f>'NOAA WLs'!Q1224</f>
        <v>36800</v>
      </c>
      <c r="G1232" s="8" cm="1">
        <f t="array" aca="1" ref="G1232" ca="1">INDIRECT("'NOAA WLs'!"&amp;$G$15&amp;H1232)</f>
        <v>9.7440944881889759</v>
      </c>
      <c r="H1232">
        <v>1224</v>
      </c>
    </row>
    <row r="1233" spans="6:8" x14ac:dyDescent="0.25">
      <c r="F1233" s="1">
        <f>'NOAA WLs'!Q1225</f>
        <v>36831</v>
      </c>
      <c r="G1233" s="8" cm="1">
        <f t="array" aca="1" ref="G1233" ca="1">INDIRECT("'NOAA WLs'!"&amp;$G$15&amp;H1233)</f>
        <v>9.9803149606299204</v>
      </c>
      <c r="H1233">
        <v>1225</v>
      </c>
    </row>
    <row r="1234" spans="6:8" x14ac:dyDescent="0.25">
      <c r="F1234" s="1">
        <f>'NOAA WLs'!Q1226</f>
        <v>36861</v>
      </c>
      <c r="G1234" s="8" cm="1">
        <f t="array" aca="1" ref="G1234" ca="1">INDIRECT("'NOAA WLs'!"&amp;$G$15&amp;H1234)</f>
        <v>10.291994750656167</v>
      </c>
      <c r="H1234">
        <v>1226</v>
      </c>
    </row>
    <row r="1235" spans="6:8" x14ac:dyDescent="0.25">
      <c r="F1235" s="1">
        <f>'NOAA WLs'!Q1227</f>
        <v>36892</v>
      </c>
      <c r="G1235" s="8" cm="1">
        <f t="array" aca="1" ref="G1235" ca="1">INDIRECT("'NOAA WLs'!"&amp;$G$15&amp;H1235)</f>
        <v>10.67257217847769</v>
      </c>
      <c r="H1235">
        <v>1227</v>
      </c>
    </row>
    <row r="1236" spans="6:8" x14ac:dyDescent="0.25">
      <c r="F1236" s="1">
        <f>'NOAA WLs'!Q1228</f>
        <v>36923</v>
      </c>
      <c r="G1236" s="8" cm="1">
        <f t="array" aca="1" ref="G1236" ca="1">INDIRECT("'NOAA WLs'!"&amp;$G$15&amp;H1236)</f>
        <v>9.8884514435695525</v>
      </c>
      <c r="H1236">
        <v>1228</v>
      </c>
    </row>
    <row r="1237" spans="6:8" x14ac:dyDescent="0.25">
      <c r="F1237" s="1">
        <f>'NOAA WLs'!Q1229</f>
        <v>36951</v>
      </c>
      <c r="G1237" s="8" cm="1">
        <f t="array" aca="1" ref="G1237" ca="1">INDIRECT("'NOAA WLs'!"&amp;$G$15&amp;H1237)</f>
        <v>9.6784776902887142</v>
      </c>
      <c r="H1237">
        <v>1229</v>
      </c>
    </row>
    <row r="1238" spans="6:8" x14ac:dyDescent="0.25">
      <c r="F1238" s="1">
        <f>'NOAA WLs'!Q1230</f>
        <v>36982</v>
      </c>
      <c r="G1238" s="8" cm="1">
        <f t="array" aca="1" ref="G1238" ca="1">INDIRECT("'NOAA WLs'!"&amp;$G$15&amp;H1238)</f>
        <v>9.3077427821522303</v>
      </c>
      <c r="H1238">
        <v>1230</v>
      </c>
    </row>
    <row r="1239" spans="6:8" x14ac:dyDescent="0.25">
      <c r="F1239" s="1">
        <f>'NOAA WLs'!Q1231</f>
        <v>37012</v>
      </c>
      <c r="G1239" s="8" cm="1">
        <f t="array" aca="1" ref="G1239" ca="1">INDIRECT("'NOAA WLs'!"&amp;$G$15&amp;H1239)</f>
        <v>9.6456692913385815</v>
      </c>
      <c r="H1239">
        <v>1231</v>
      </c>
    </row>
    <row r="1240" spans="6:8" x14ac:dyDescent="0.25">
      <c r="F1240" s="1">
        <f>'NOAA WLs'!Q1232</f>
        <v>37043</v>
      </c>
      <c r="G1240" s="8" cm="1">
        <f t="array" aca="1" ref="G1240" ca="1">INDIRECT("'NOAA WLs'!"&amp;$G$15&amp;H1240)</f>
        <v>10.019685039370078</v>
      </c>
      <c r="H1240">
        <v>1232</v>
      </c>
    </row>
    <row r="1241" spans="6:8" x14ac:dyDescent="0.25">
      <c r="F1241" s="1">
        <f>'NOAA WLs'!Q1233</f>
        <v>37073</v>
      </c>
      <c r="G1241" s="8" cm="1">
        <f t="array" aca="1" ref="G1241" ca="1">INDIRECT("'NOAA WLs'!"&amp;$G$15&amp;H1241)</f>
        <v>9.7440944881889759</v>
      </c>
      <c r="H1241">
        <v>1233</v>
      </c>
    </row>
    <row r="1242" spans="6:8" x14ac:dyDescent="0.25">
      <c r="F1242" s="1">
        <f>'NOAA WLs'!Q1234</f>
        <v>37104</v>
      </c>
      <c r="G1242" s="8" cm="1">
        <f t="array" aca="1" ref="G1242" ca="1">INDIRECT("'NOAA WLs'!"&amp;$G$15&amp;H1242)</f>
        <v>9.8162729658792642</v>
      </c>
      <c r="H1242">
        <v>1234</v>
      </c>
    </row>
    <row r="1243" spans="6:8" x14ac:dyDescent="0.25">
      <c r="F1243" s="1">
        <f>'NOAA WLs'!Q1235</f>
        <v>37135</v>
      </c>
      <c r="G1243" s="8" cm="1">
        <f t="array" aca="1" ref="G1243" ca="1">INDIRECT("'NOAA WLs'!"&amp;$G$15&amp;H1243)</f>
        <v>9.3799212598425186</v>
      </c>
      <c r="H1243">
        <v>1235</v>
      </c>
    </row>
    <row r="1244" spans="6:8" x14ac:dyDescent="0.25">
      <c r="F1244" s="1">
        <f>'NOAA WLs'!Q1236</f>
        <v>37165</v>
      </c>
      <c r="G1244" s="8" cm="1">
        <f t="array" aca="1" ref="G1244" ca="1">INDIRECT("'NOAA WLs'!"&amp;$G$15&amp;H1244)</f>
        <v>9.4750656167978988</v>
      </c>
      <c r="H1244">
        <v>1236</v>
      </c>
    </row>
    <row r="1245" spans="6:8" x14ac:dyDescent="0.25">
      <c r="F1245" s="1">
        <f>'NOAA WLs'!Q1237</f>
        <v>37196</v>
      </c>
      <c r="G1245" s="8" cm="1">
        <f t="array" aca="1" ref="G1245" ca="1">INDIRECT("'NOAA WLs'!"&amp;$G$15&amp;H1245)</f>
        <v>10.754593175853017</v>
      </c>
      <c r="H1245">
        <v>1237</v>
      </c>
    </row>
    <row r="1246" spans="6:8" x14ac:dyDescent="0.25">
      <c r="F1246" s="1">
        <f>'NOAA WLs'!Q1238</f>
        <v>37226</v>
      </c>
      <c r="G1246" s="8" cm="1">
        <f t="array" aca="1" ref="G1246" ca="1">INDIRECT("'NOAA WLs'!"&amp;$G$15&amp;H1246)</f>
        <v>10.725065616797901</v>
      </c>
      <c r="H1246">
        <v>1238</v>
      </c>
    </row>
    <row r="1247" spans="6:8" x14ac:dyDescent="0.25">
      <c r="F1247" s="1">
        <f>'NOAA WLs'!Q1239</f>
        <v>37257</v>
      </c>
      <c r="G1247" s="8" cm="1">
        <f t="array" aca="1" ref="G1247" ca="1">INDIRECT("'NOAA WLs'!"&amp;$G$15&amp;H1247)</f>
        <v>10.961286089238845</v>
      </c>
      <c r="H1247">
        <v>1239</v>
      </c>
    </row>
    <row r="1248" spans="6:8" x14ac:dyDescent="0.25">
      <c r="F1248" s="1">
        <f>'NOAA WLs'!Q1240</f>
        <v>37288</v>
      </c>
      <c r="G1248" s="8" cm="1">
        <f t="array" aca="1" ref="G1248" ca="1">INDIRECT("'NOAA WLs'!"&amp;$G$15&amp;H1248)</f>
        <v>10.25262467191601</v>
      </c>
      <c r="H1248">
        <v>1240</v>
      </c>
    </row>
    <row r="1249" spans="6:8" x14ac:dyDescent="0.25">
      <c r="F1249" s="1">
        <f>'NOAA WLs'!Q1241</f>
        <v>37316</v>
      </c>
      <c r="G1249" s="8" cm="1">
        <f t="array" aca="1" ref="G1249" ca="1">INDIRECT("'NOAA WLs'!"&amp;$G$15&amp;H1249)</f>
        <v>9.7801837270341192</v>
      </c>
      <c r="H1249">
        <v>1241</v>
      </c>
    </row>
    <row r="1250" spans="6:8" x14ac:dyDescent="0.25">
      <c r="F1250" s="1">
        <f>'NOAA WLs'!Q1242</f>
        <v>37347</v>
      </c>
      <c r="G1250" s="8" cm="1">
        <f t="array" aca="1" ref="G1250" ca="1">INDIRECT("'NOAA WLs'!"&amp;$G$15&amp;H1250)</f>
        <v>9.8556430446194216</v>
      </c>
      <c r="H1250">
        <v>1242</v>
      </c>
    </row>
    <row r="1251" spans="6:8" x14ac:dyDescent="0.25">
      <c r="F1251" s="1">
        <f>'NOAA WLs'!Q1243</f>
        <v>37377</v>
      </c>
      <c r="G1251" s="8" cm="1">
        <f t="array" aca="1" ref="G1251" ca="1">INDIRECT("'NOAA WLs'!"&amp;$G$15&amp;H1251)</f>
        <v>9.8228346456692908</v>
      </c>
      <c r="H1251">
        <v>1243</v>
      </c>
    </row>
    <row r="1252" spans="6:8" x14ac:dyDescent="0.25">
      <c r="F1252" s="1">
        <f>'NOAA WLs'!Q1244</f>
        <v>37408</v>
      </c>
      <c r="G1252" s="8" cm="1">
        <f t="array" aca="1" ref="G1252" ca="1">INDIRECT("'NOAA WLs'!"&amp;$G$15&amp;H1252)</f>
        <v>9.8917322834645667</v>
      </c>
      <c r="H1252">
        <v>1244</v>
      </c>
    </row>
    <row r="1253" spans="6:8" x14ac:dyDescent="0.25">
      <c r="F1253" s="1">
        <f>'NOAA WLs'!Q1245</f>
        <v>37438</v>
      </c>
      <c r="G1253" s="8" cm="1">
        <f t="array" aca="1" ref="G1253" ca="1">INDIRECT("'NOAA WLs'!"&amp;$G$15&amp;H1253)</f>
        <v>10.006561679790025</v>
      </c>
      <c r="H1253">
        <v>1245</v>
      </c>
    </row>
    <row r="1254" spans="6:8" x14ac:dyDescent="0.25">
      <c r="F1254" s="1">
        <f>'NOAA WLs'!Q1246</f>
        <v>37469</v>
      </c>
      <c r="G1254" s="8" cm="1">
        <f t="array" aca="1" ref="G1254" ca="1">INDIRECT("'NOAA WLs'!"&amp;$G$15&amp;H1254)</f>
        <v>9.9146981627296569</v>
      </c>
      <c r="H1254">
        <v>1246</v>
      </c>
    </row>
    <row r="1255" spans="6:8" x14ac:dyDescent="0.25">
      <c r="F1255" s="1">
        <f>'NOAA WLs'!Q1247</f>
        <v>37500</v>
      </c>
      <c r="G1255" s="8" cm="1">
        <f t="array" aca="1" ref="G1255" ca="1">INDIRECT("'NOAA WLs'!"&amp;$G$15&amp;H1255)</f>
        <v>9.8228346456692908</v>
      </c>
      <c r="H1255">
        <v>1247</v>
      </c>
    </row>
    <row r="1256" spans="6:8" x14ac:dyDescent="0.25">
      <c r="F1256" s="1">
        <f>'NOAA WLs'!Q1248</f>
        <v>37530</v>
      </c>
      <c r="G1256" s="8" cm="1">
        <f t="array" aca="1" ref="G1256" ca="1">INDIRECT("'NOAA WLs'!"&amp;$G$15&amp;H1256)</f>
        <v>9.4455380577427821</v>
      </c>
      <c r="H1256">
        <v>1248</v>
      </c>
    </row>
    <row r="1257" spans="6:8" x14ac:dyDescent="0.25">
      <c r="F1257" s="1">
        <f>'NOAA WLs'!Q1249</f>
        <v>37561</v>
      </c>
      <c r="G1257" s="8" cm="1">
        <f t="array" aca="1" ref="G1257" ca="1">INDIRECT("'NOAA WLs'!"&amp;$G$15&amp;H1257)</f>
        <v>11.092519685039369</v>
      </c>
      <c r="H1257">
        <v>1249</v>
      </c>
    </row>
    <row r="1258" spans="6:8" x14ac:dyDescent="0.25">
      <c r="F1258" s="1">
        <f>'NOAA WLs'!Q1250</f>
        <v>37591</v>
      </c>
      <c r="G1258" s="8" cm="1">
        <f t="array" aca="1" ref="G1258" ca="1">INDIRECT("'NOAA WLs'!"&amp;$G$15&amp;H1258)</f>
        <v>11.181102362204724</v>
      </c>
      <c r="H1258">
        <v>1250</v>
      </c>
    </row>
    <row r="1259" spans="6:8" x14ac:dyDescent="0.25">
      <c r="F1259" s="1">
        <f>'NOAA WLs'!Q1251</f>
        <v>37622</v>
      </c>
      <c r="G1259" s="8" cm="1">
        <f t="array" aca="1" ref="G1259" ca="1">INDIRECT("'NOAA WLs'!"&amp;$G$15&amp;H1259)</f>
        <v>11.873359580052494</v>
      </c>
      <c r="H1259">
        <v>1251</v>
      </c>
    </row>
    <row r="1260" spans="6:8" x14ac:dyDescent="0.25">
      <c r="F1260" s="1">
        <f>'NOAA WLs'!Q1252</f>
        <v>37653</v>
      </c>
      <c r="G1260" s="8" cm="1">
        <f t="array" aca="1" ref="G1260" ca="1">INDIRECT("'NOAA WLs'!"&amp;$G$15&amp;H1260)</f>
        <v>10.193569553805775</v>
      </c>
      <c r="H1260">
        <v>1252</v>
      </c>
    </row>
    <row r="1261" spans="6:8" x14ac:dyDescent="0.25">
      <c r="F1261" s="1">
        <f>'NOAA WLs'!Q1253</f>
        <v>37681</v>
      </c>
      <c r="G1261" s="8" cm="1">
        <f t="array" aca="1" ref="G1261" ca="1">INDIRECT("'NOAA WLs'!"&amp;$G$15&amp;H1261)</f>
        <v>10.875984251968504</v>
      </c>
      <c r="H1261">
        <v>1253</v>
      </c>
    </row>
    <row r="1262" spans="6:8" x14ac:dyDescent="0.25">
      <c r="F1262" s="1">
        <f>'NOAA WLs'!Q1254</f>
        <v>37712</v>
      </c>
      <c r="G1262" s="8" cm="1">
        <f t="array" aca="1" ref="G1262" ca="1">INDIRECT("'NOAA WLs'!"&amp;$G$15&amp;H1262)</f>
        <v>10.111548556430446</v>
      </c>
      <c r="H1262">
        <v>1254</v>
      </c>
    </row>
    <row r="1263" spans="6:8" x14ac:dyDescent="0.25">
      <c r="F1263" s="1">
        <f>'NOAA WLs'!Q1255</f>
        <v>37742</v>
      </c>
      <c r="G1263" s="8" cm="1">
        <f t="array" aca="1" ref="G1263" ca="1">INDIRECT("'NOAA WLs'!"&amp;$G$15&amp;H1263)</f>
        <v>9.7867454068241475</v>
      </c>
      <c r="H1263">
        <v>1255</v>
      </c>
    </row>
    <row r="1264" spans="6:8" x14ac:dyDescent="0.25">
      <c r="F1264" s="1">
        <f>'NOAA WLs'!Q1256</f>
        <v>37773</v>
      </c>
      <c r="G1264" s="8" cm="1">
        <f t="array" aca="1" ref="G1264" ca="1">INDIRECT("'NOAA WLs'!"&amp;$G$15&amp;H1264)</f>
        <v>9.8490813648293951</v>
      </c>
      <c r="H1264">
        <v>1256</v>
      </c>
    </row>
    <row r="1265" spans="6:8" x14ac:dyDescent="0.25">
      <c r="F1265" s="1">
        <f>'NOAA WLs'!Q1257</f>
        <v>37803</v>
      </c>
      <c r="G1265" s="8" cm="1">
        <f t="array" aca="1" ref="G1265" ca="1">INDIRECT("'NOAA WLs'!"&amp;$G$15&amp;H1265)</f>
        <v>9.7834645669291334</v>
      </c>
      <c r="H1265">
        <v>1257</v>
      </c>
    </row>
    <row r="1266" spans="6:8" x14ac:dyDescent="0.25">
      <c r="F1266" s="1">
        <f>'NOAA WLs'!Q1258</f>
        <v>37834</v>
      </c>
      <c r="G1266" s="8" cm="1">
        <f t="array" aca="1" ref="G1266" ca="1">INDIRECT("'NOAA WLs'!"&amp;$G$15&amp;H1266)</f>
        <v>9.7506561679790025</v>
      </c>
      <c r="H1266">
        <v>1258</v>
      </c>
    </row>
    <row r="1267" spans="6:8" x14ac:dyDescent="0.25">
      <c r="F1267" s="1">
        <f>'NOAA WLs'!Q1259</f>
        <v>37865</v>
      </c>
      <c r="G1267" s="8" cm="1">
        <f t="array" aca="1" ref="G1267" ca="1">INDIRECT("'NOAA WLs'!"&amp;$G$15&amp;H1267)</f>
        <v>9.8622047244094482</v>
      </c>
      <c r="H1267">
        <v>1259</v>
      </c>
    </row>
    <row r="1268" spans="6:8" x14ac:dyDescent="0.25">
      <c r="F1268" s="1">
        <f>'NOAA WLs'!Q1260</f>
        <v>37895</v>
      </c>
      <c r="G1268" s="8" cm="1">
        <f t="array" aca="1" ref="G1268" ca="1">INDIRECT("'NOAA WLs'!"&amp;$G$15&amp;H1268)</f>
        <v>10.226377952755906</v>
      </c>
      <c r="H1268">
        <v>1260</v>
      </c>
    </row>
    <row r="1269" spans="6:8" x14ac:dyDescent="0.25">
      <c r="F1269" s="1">
        <f>'NOAA WLs'!Q1261</f>
        <v>37926</v>
      </c>
      <c r="G1269" s="8" cm="1">
        <f t="array" aca="1" ref="G1269" ca="1">INDIRECT("'NOAA WLs'!"&amp;$G$15&amp;H1269)</f>
        <v>10.475721784776903</v>
      </c>
      <c r="H1269">
        <v>1261</v>
      </c>
    </row>
    <row r="1270" spans="6:8" x14ac:dyDescent="0.25">
      <c r="F1270" s="1">
        <f>'NOAA WLs'!Q1262</f>
        <v>37956</v>
      </c>
      <c r="G1270" s="8" cm="1">
        <f t="array" aca="1" ref="G1270" ca="1">INDIRECT("'NOAA WLs'!"&amp;$G$15&amp;H1270)</f>
        <v>11.486220472440944</v>
      </c>
      <c r="H1270">
        <v>1262</v>
      </c>
    </row>
    <row r="1271" spans="6:8" x14ac:dyDescent="0.25">
      <c r="F1271" s="1">
        <f>'NOAA WLs'!Q1263</f>
        <v>37987</v>
      </c>
      <c r="G1271" s="8" cm="1">
        <f t="array" aca="1" ref="G1271" ca="1">INDIRECT("'NOAA WLs'!"&amp;$G$15&amp;H1271)</f>
        <v>10.725065616797901</v>
      </c>
      <c r="H1271">
        <v>1263</v>
      </c>
    </row>
    <row r="1272" spans="6:8" x14ac:dyDescent="0.25">
      <c r="F1272" s="1">
        <f>'NOAA WLs'!Q1264</f>
        <v>38018</v>
      </c>
      <c r="G1272" s="8" cm="1">
        <f t="array" aca="1" ref="G1272" ca="1">INDIRECT("'NOAA WLs'!"&amp;$G$15&amp;H1272)</f>
        <v>10.131233595800525</v>
      </c>
      <c r="H1272">
        <v>1264</v>
      </c>
    </row>
    <row r="1273" spans="6:8" x14ac:dyDescent="0.25">
      <c r="F1273" s="1">
        <f>'NOAA WLs'!Q1265</f>
        <v>38047</v>
      </c>
      <c r="G1273" s="8" cm="1">
        <f t="array" aca="1" ref="G1273" ca="1">INDIRECT("'NOAA WLs'!"&amp;$G$15&amp;H1273)</f>
        <v>9.5177165354330704</v>
      </c>
      <c r="H1273">
        <v>1265</v>
      </c>
    </row>
    <row r="1274" spans="6:8" x14ac:dyDescent="0.25">
      <c r="F1274" s="1">
        <f>'NOAA WLs'!Q1266</f>
        <v>38078</v>
      </c>
      <c r="G1274" s="8" cm="1">
        <f t="array" aca="1" ref="G1274" ca="1">INDIRECT("'NOAA WLs'!"&amp;$G$15&amp;H1274)</f>
        <v>9.5177165354330704</v>
      </c>
      <c r="H1274">
        <v>1266</v>
      </c>
    </row>
    <row r="1275" spans="6:8" x14ac:dyDescent="0.25">
      <c r="F1275" s="1">
        <f>'NOAA WLs'!Q1267</f>
        <v>38108</v>
      </c>
      <c r="G1275" s="8" cm="1">
        <f t="array" aca="1" ref="G1275" ca="1">INDIRECT("'NOAA WLs'!"&amp;$G$15&amp;H1275)</f>
        <v>9.7769028871391068</v>
      </c>
      <c r="H1275">
        <v>1267</v>
      </c>
    </row>
    <row r="1276" spans="6:8" x14ac:dyDescent="0.25">
      <c r="F1276" s="1">
        <f>'NOAA WLs'!Q1268</f>
        <v>38139</v>
      </c>
      <c r="G1276" s="8" cm="1">
        <f t="array" aca="1" ref="G1276" ca="1">INDIRECT("'NOAA WLs'!"&amp;$G$15&amp;H1276)</f>
        <v>10.098425196850393</v>
      </c>
      <c r="H1276">
        <v>1268</v>
      </c>
    </row>
    <row r="1277" spans="6:8" x14ac:dyDescent="0.25">
      <c r="F1277" s="1">
        <f>'NOAA WLs'!Q1269</f>
        <v>38169</v>
      </c>
      <c r="G1277" s="8" cm="1">
        <f t="array" aca="1" ref="G1277" ca="1">INDIRECT("'NOAA WLs'!"&amp;$G$15&amp;H1277)</f>
        <v>9.9704724409448815</v>
      </c>
      <c r="H1277">
        <v>1269</v>
      </c>
    </row>
    <row r="1278" spans="6:8" x14ac:dyDescent="0.25">
      <c r="F1278" s="1">
        <f>'NOAA WLs'!Q1270</f>
        <v>38200</v>
      </c>
      <c r="G1278" s="8" cm="1">
        <f t="array" aca="1" ref="G1278" ca="1">INDIRECT("'NOAA WLs'!"&amp;$G$15&amp;H1278)</f>
        <v>9.8064304461942253</v>
      </c>
      <c r="H1278">
        <v>1270</v>
      </c>
    </row>
    <row r="1279" spans="6:8" x14ac:dyDescent="0.25">
      <c r="F1279" s="1">
        <f>'NOAA WLs'!Q1271</f>
        <v>38231</v>
      </c>
      <c r="G1279" s="8" cm="1">
        <f t="array" aca="1" ref="G1279" ca="1">INDIRECT("'NOAA WLs'!"&amp;$G$15&amp;H1279)</f>
        <v>9.7047244094488185</v>
      </c>
      <c r="H1279">
        <v>1271</v>
      </c>
    </row>
    <row r="1280" spans="6:8" x14ac:dyDescent="0.25">
      <c r="F1280" s="1">
        <f>'NOAA WLs'!Q1272</f>
        <v>38261</v>
      </c>
      <c r="G1280" s="8" cm="1">
        <f t="array" aca="1" ref="G1280" ca="1">INDIRECT("'NOAA WLs'!"&amp;$G$15&amp;H1280)</f>
        <v>10.160761154855642</v>
      </c>
      <c r="H1280">
        <v>1272</v>
      </c>
    </row>
    <row r="1281" spans="6:8" x14ac:dyDescent="0.25">
      <c r="F1281" s="1">
        <f>'NOAA WLs'!Q1273</f>
        <v>38292</v>
      </c>
      <c r="G1281" s="8" cm="1">
        <f t="array" aca="1" ref="G1281" ca="1">INDIRECT("'NOAA WLs'!"&amp;$G$15&amp;H1281)</f>
        <v>10.485564304461942</v>
      </c>
      <c r="H1281">
        <v>1273</v>
      </c>
    </row>
    <row r="1282" spans="6:8" x14ac:dyDescent="0.25">
      <c r="F1282" s="1">
        <f>'NOAA WLs'!Q1274</f>
        <v>38322</v>
      </c>
      <c r="G1282" s="8" cm="1">
        <f t="array" aca="1" ref="G1282" ca="1">INDIRECT("'NOAA WLs'!"&amp;$G$15&amp;H1282)</f>
        <v>10.465879265091862</v>
      </c>
      <c r="H1282">
        <v>1274</v>
      </c>
    </row>
    <row r="1283" spans="6:8" x14ac:dyDescent="0.25">
      <c r="F1283" s="1">
        <f>'NOAA WLs'!Q1275</f>
        <v>38353</v>
      </c>
      <c r="G1283" s="8" cm="1">
        <f t="array" aca="1" ref="G1283" ca="1">INDIRECT("'NOAA WLs'!"&amp;$G$15&amp;H1283)</f>
        <v>10.754593175853017</v>
      </c>
      <c r="H1283">
        <v>1275</v>
      </c>
    </row>
    <row r="1284" spans="6:8" x14ac:dyDescent="0.25">
      <c r="F1284" s="1">
        <f>'NOAA WLs'!Q1276</f>
        <v>38384</v>
      </c>
      <c r="G1284" s="8" cm="1">
        <f t="array" aca="1" ref="G1284" ca="1">INDIRECT("'NOAA WLs'!"&amp;$G$15&amp;H1284)</f>
        <v>10.032808398950131</v>
      </c>
      <c r="H1284">
        <v>1276</v>
      </c>
    </row>
    <row r="1285" spans="6:8" x14ac:dyDescent="0.25">
      <c r="F1285" s="1">
        <f>'NOAA WLs'!Q1277</f>
        <v>38412</v>
      </c>
      <c r="G1285" s="8" cm="1">
        <f t="array" aca="1" ref="G1285" ca="1">INDIRECT("'NOAA WLs'!"&amp;$G$15&amp;H1285)</f>
        <v>10.124671916010497</v>
      </c>
      <c r="H1285">
        <v>1277</v>
      </c>
    </row>
    <row r="1286" spans="6:8" x14ac:dyDescent="0.25">
      <c r="F1286" s="1">
        <f>'NOAA WLs'!Q1278</f>
        <v>38443</v>
      </c>
      <c r="G1286" s="8" cm="1">
        <f t="array" aca="1" ref="G1286" ca="1">INDIRECT("'NOAA WLs'!"&amp;$G$15&amp;H1286)</f>
        <v>10.15748031496063</v>
      </c>
      <c r="H1286">
        <v>1278</v>
      </c>
    </row>
    <row r="1287" spans="6:8" x14ac:dyDescent="0.25">
      <c r="F1287" s="1">
        <f>'NOAA WLs'!Q1279</f>
        <v>38473</v>
      </c>
      <c r="G1287" s="8" cm="1">
        <f t="array" aca="1" ref="G1287" ca="1">INDIRECT("'NOAA WLs'!"&amp;$G$15&amp;H1287)</f>
        <v>10.019685039370078</v>
      </c>
      <c r="H1287">
        <v>1279</v>
      </c>
    </row>
    <row r="1288" spans="6:8" x14ac:dyDescent="0.25">
      <c r="F1288" s="1">
        <f>'NOAA WLs'!Q1280</f>
        <v>38504</v>
      </c>
      <c r="G1288" s="8" cm="1">
        <f t="array" aca="1" ref="G1288" ca="1">INDIRECT("'NOAA WLs'!"&amp;$G$15&amp;H1288)</f>
        <v>9.9343832020997365</v>
      </c>
      <c r="H1288">
        <v>1280</v>
      </c>
    </row>
    <row r="1289" spans="6:8" x14ac:dyDescent="0.25">
      <c r="F1289" s="1">
        <f>'NOAA WLs'!Q1281</f>
        <v>38534</v>
      </c>
      <c r="G1289" s="8" cm="1">
        <f t="array" aca="1" ref="G1289" ca="1">INDIRECT("'NOAA WLs'!"&amp;$G$15&amp;H1289)</f>
        <v>9.8720472440944871</v>
      </c>
      <c r="H1289">
        <v>1281</v>
      </c>
    </row>
    <row r="1290" spans="6:8" x14ac:dyDescent="0.25">
      <c r="F1290" s="1">
        <f>'NOAA WLs'!Q1282</f>
        <v>38565</v>
      </c>
      <c r="G1290" s="8" cm="1">
        <f t="array" aca="1" ref="G1290" ca="1">INDIRECT("'NOAA WLs'!"&amp;$G$15&amp;H1290)</f>
        <v>9.963910761154855</v>
      </c>
      <c r="H1290">
        <v>1282</v>
      </c>
    </row>
    <row r="1291" spans="6:8" x14ac:dyDescent="0.25">
      <c r="F1291" s="1">
        <f>'NOAA WLs'!Q1283</f>
        <v>38596</v>
      </c>
      <c r="G1291" s="8" cm="1">
        <f t="array" aca="1" ref="G1291" ca="1">INDIRECT("'NOAA WLs'!"&amp;$G$15&amp;H1291)</f>
        <v>9.6095800524934365</v>
      </c>
      <c r="H1291">
        <v>1283</v>
      </c>
    </row>
    <row r="1292" spans="6:8" x14ac:dyDescent="0.25">
      <c r="F1292" s="1">
        <f>'NOAA WLs'!Q1284</f>
        <v>38626</v>
      </c>
      <c r="G1292" s="8" cm="1">
        <f t="array" aca="1" ref="G1292" ca="1">INDIRECT("'NOAA WLs'!"&amp;$G$15&amp;H1292)</f>
        <v>9.9671916010498673</v>
      </c>
      <c r="H1292">
        <v>1284</v>
      </c>
    </row>
    <row r="1293" spans="6:8" x14ac:dyDescent="0.25">
      <c r="F1293" s="1">
        <f>'NOAA WLs'!Q1285</f>
        <v>38657</v>
      </c>
      <c r="G1293" s="8" cm="1">
        <f t="array" aca="1" ref="G1293" ca="1">INDIRECT("'NOAA WLs'!"&amp;$G$15&amp;H1293)</f>
        <v>9.9671916010498673</v>
      </c>
      <c r="H1293">
        <v>1285</v>
      </c>
    </row>
    <row r="1294" spans="6:8" x14ac:dyDescent="0.25">
      <c r="F1294" s="1">
        <f>'NOAA WLs'!Q1286</f>
        <v>38687</v>
      </c>
      <c r="G1294" s="8" cm="1">
        <f t="array" aca="1" ref="G1294" ca="1">INDIRECT("'NOAA WLs'!"&amp;$G$15&amp;H1294)</f>
        <v>11.722440944881889</v>
      </c>
      <c r="H1294">
        <v>1286</v>
      </c>
    </row>
    <row r="1295" spans="6:8" x14ac:dyDescent="0.25">
      <c r="F1295" s="1">
        <f>'NOAA WLs'!Q1287</f>
        <v>38718</v>
      </c>
      <c r="G1295" s="8" cm="1">
        <f t="array" aca="1" ref="G1295" ca="1">INDIRECT("'NOAA WLs'!"&amp;$G$15&amp;H1295)</f>
        <v>11.417322834645669</v>
      </c>
      <c r="H1295">
        <v>1287</v>
      </c>
    </row>
    <row r="1296" spans="6:8" x14ac:dyDescent="0.25">
      <c r="F1296" s="1">
        <f>'NOAA WLs'!Q1288</f>
        <v>38749</v>
      </c>
      <c r="G1296" s="8" cm="1">
        <f t="array" aca="1" ref="G1296" ca="1">INDIRECT("'NOAA WLs'!"&amp;$G$15&amp;H1296)</f>
        <v>11.587926509186351</v>
      </c>
      <c r="H1296">
        <v>1288</v>
      </c>
    </row>
    <row r="1297" spans="6:8" x14ac:dyDescent="0.25">
      <c r="F1297" s="1">
        <f>'NOAA WLs'!Q1289</f>
        <v>38777</v>
      </c>
      <c r="G1297" s="8" cm="1">
        <f t="array" aca="1" ref="G1297" ca="1">INDIRECT("'NOAA WLs'!"&amp;$G$15&amp;H1297)</f>
        <v>10.88254593175853</v>
      </c>
      <c r="H1297">
        <v>1289</v>
      </c>
    </row>
    <row r="1298" spans="6:8" x14ac:dyDescent="0.25">
      <c r="F1298" s="1">
        <f>'NOAA WLs'!Q1290</f>
        <v>38808</v>
      </c>
      <c r="G1298" s="8" cm="1">
        <f t="array" aca="1" ref="G1298" ca="1">INDIRECT("'NOAA WLs'!"&amp;$G$15&amp;H1298)</f>
        <v>10.321522309711286</v>
      </c>
      <c r="H1298">
        <v>1290</v>
      </c>
    </row>
    <row r="1299" spans="6:8" x14ac:dyDescent="0.25">
      <c r="F1299" s="1">
        <f>'NOAA WLs'!Q1291</f>
        <v>38838</v>
      </c>
      <c r="G1299" s="8" cm="1">
        <f t="array" aca="1" ref="G1299" ca="1">INDIRECT("'NOAA WLs'!"&amp;$G$15&amp;H1299)</f>
        <v>9.917979002624671</v>
      </c>
      <c r="H1299">
        <v>1291</v>
      </c>
    </row>
    <row r="1300" spans="6:8" x14ac:dyDescent="0.25">
      <c r="F1300" s="1">
        <f>'NOAA WLs'!Q1292</f>
        <v>38869</v>
      </c>
      <c r="G1300" s="8" cm="1">
        <f t="array" aca="1" ref="G1300" ca="1">INDIRECT("'NOAA WLs'!"&amp;$G$15&amp;H1300)</f>
        <v>9.7933070866141723</v>
      </c>
      <c r="H1300">
        <v>1292</v>
      </c>
    </row>
    <row r="1301" spans="6:8" x14ac:dyDescent="0.25">
      <c r="F1301" s="1">
        <f>'NOAA WLs'!Q1293</f>
        <v>38899</v>
      </c>
      <c r="G1301" s="8" cm="1">
        <f t="array" aca="1" ref="G1301" ca="1">INDIRECT("'NOAA WLs'!"&amp;$G$15&amp;H1301)</f>
        <v>9.9868766404199469</v>
      </c>
      <c r="H1301">
        <v>1293</v>
      </c>
    </row>
    <row r="1302" spans="6:8" x14ac:dyDescent="0.25">
      <c r="F1302" s="1">
        <f>'NOAA WLs'!Q1294</f>
        <v>38930</v>
      </c>
      <c r="G1302" s="8" cm="1">
        <f t="array" aca="1" ref="G1302" ca="1">INDIRECT("'NOAA WLs'!"&amp;$G$15&amp;H1302)</f>
        <v>10.039370078740157</v>
      </c>
      <c r="H1302">
        <v>1294</v>
      </c>
    </row>
    <row r="1303" spans="6:8" x14ac:dyDescent="0.25">
      <c r="F1303" s="1">
        <f>'NOAA WLs'!Q1295</f>
        <v>38961</v>
      </c>
      <c r="G1303" s="8" cm="1">
        <f t="array" aca="1" ref="G1303" ca="1">INDIRECT("'NOAA WLs'!"&amp;$G$15&amp;H1303)</f>
        <v>9.8622047244094482</v>
      </c>
      <c r="H1303">
        <v>1295</v>
      </c>
    </row>
    <row r="1304" spans="6:8" x14ac:dyDescent="0.25">
      <c r="F1304" s="1">
        <f>'NOAA WLs'!Q1296</f>
        <v>38991</v>
      </c>
      <c r="G1304" s="8" cm="1">
        <f t="array" aca="1" ref="G1304" ca="1">INDIRECT("'NOAA WLs'!"&amp;$G$15&amp;H1304)</f>
        <v>9.8228346456692908</v>
      </c>
      <c r="H1304">
        <v>1296</v>
      </c>
    </row>
    <row r="1305" spans="6:8" x14ac:dyDescent="0.25">
      <c r="F1305" s="1">
        <f>'NOAA WLs'!Q1297</f>
        <v>39022</v>
      </c>
      <c r="G1305" s="8" cm="1">
        <f t="array" aca="1" ref="G1305" ca="1">INDIRECT("'NOAA WLs'!"&amp;$G$15&amp;H1305)</f>
        <v>10.633202099737533</v>
      </c>
      <c r="H1305">
        <v>1297</v>
      </c>
    </row>
    <row r="1306" spans="6:8" x14ac:dyDescent="0.25">
      <c r="F1306" s="1">
        <f>'NOAA WLs'!Q1298</f>
        <v>39052</v>
      </c>
      <c r="G1306" s="8" cm="1">
        <f t="array" aca="1" ref="G1306" ca="1">INDIRECT("'NOAA WLs'!"&amp;$G$15&amp;H1306)</f>
        <v>10.813648293963254</v>
      </c>
      <c r="H1306">
        <v>1298</v>
      </c>
    </row>
    <row r="1307" spans="6:8" x14ac:dyDescent="0.25">
      <c r="F1307" s="1">
        <f>'NOAA WLs'!Q1299</f>
        <v>39083</v>
      </c>
      <c r="G1307" s="8" cm="1">
        <f t="array" aca="1" ref="G1307" ca="1">INDIRECT("'NOAA WLs'!"&amp;$G$15&amp;H1307)</f>
        <v>10.836614173228346</v>
      </c>
      <c r="H1307">
        <v>1299</v>
      </c>
    </row>
    <row r="1308" spans="6:8" x14ac:dyDescent="0.25">
      <c r="F1308" s="1">
        <f>'NOAA WLs'!Q1300</f>
        <v>39114</v>
      </c>
      <c r="G1308" s="8" cm="1">
        <f t="array" aca="1" ref="G1308" ca="1">INDIRECT("'NOAA WLs'!"&amp;$G$15&amp;H1308)</f>
        <v>10.643044619422572</v>
      </c>
      <c r="H1308">
        <v>1300</v>
      </c>
    </row>
    <row r="1309" spans="6:8" x14ac:dyDescent="0.25">
      <c r="F1309" s="1">
        <f>'NOAA WLs'!Q1301</f>
        <v>39142</v>
      </c>
      <c r="G1309" s="8" cm="1">
        <f t="array" aca="1" ref="G1309" ca="1">INDIRECT("'NOAA WLs'!"&amp;$G$15&amp;H1309)</f>
        <v>10.616797900262467</v>
      </c>
      <c r="H1309">
        <v>1301</v>
      </c>
    </row>
    <row r="1310" spans="6:8" x14ac:dyDescent="0.25">
      <c r="F1310" s="1">
        <f>'NOAA WLs'!Q1302</f>
        <v>39173</v>
      </c>
      <c r="G1310" s="8" cm="1">
        <f t="array" aca="1" ref="G1310" ca="1">INDIRECT("'NOAA WLs'!"&amp;$G$15&amp;H1310)</f>
        <v>9.7900262467191599</v>
      </c>
      <c r="H1310">
        <v>1302</v>
      </c>
    </row>
    <row r="1311" spans="6:8" x14ac:dyDescent="0.25">
      <c r="F1311" s="1">
        <f>'NOAA WLs'!Q1303</f>
        <v>39203</v>
      </c>
      <c r="G1311" s="8" cm="1">
        <f t="array" aca="1" ref="G1311" ca="1">INDIRECT("'NOAA WLs'!"&amp;$G$15&amp;H1311)</f>
        <v>9.6391076115485568</v>
      </c>
      <c r="H1311">
        <v>1303</v>
      </c>
    </row>
    <row r="1312" spans="6:8" x14ac:dyDescent="0.25">
      <c r="F1312" s="1">
        <f>'NOAA WLs'!Q1304</f>
        <v>39234</v>
      </c>
      <c r="G1312" s="8" cm="1">
        <f t="array" aca="1" ref="G1312" ca="1">INDIRECT("'NOAA WLs'!"&amp;$G$15&amp;H1312)</f>
        <v>9.5275590551181093</v>
      </c>
      <c r="H1312">
        <v>1304</v>
      </c>
    </row>
    <row r="1313" spans="6:8" x14ac:dyDescent="0.25">
      <c r="F1313" s="1">
        <f>'NOAA WLs'!Q1305</f>
        <v>39264</v>
      </c>
      <c r="G1313" s="8" cm="1">
        <f t="array" aca="1" ref="G1313" ca="1">INDIRECT("'NOAA WLs'!"&amp;$G$15&amp;H1313)</f>
        <v>9.7112860892388451</v>
      </c>
      <c r="H1313">
        <v>1305</v>
      </c>
    </row>
    <row r="1314" spans="6:8" x14ac:dyDescent="0.25">
      <c r="F1314" s="1">
        <f>'NOAA WLs'!Q1306</f>
        <v>39295</v>
      </c>
      <c r="G1314" s="8" cm="1">
        <f t="array" aca="1" ref="G1314" ca="1">INDIRECT("'NOAA WLs'!"&amp;$G$15&amp;H1314)</f>
        <v>9.9081364829396321</v>
      </c>
      <c r="H1314">
        <v>1306</v>
      </c>
    </row>
    <row r="1315" spans="6:8" x14ac:dyDescent="0.25">
      <c r="F1315" s="1">
        <f>'NOAA WLs'!Q1307</f>
        <v>39326</v>
      </c>
      <c r="G1315" s="8" cm="1">
        <f t="array" aca="1" ref="G1315" ca="1">INDIRECT("'NOAA WLs'!"&amp;$G$15&amp;H1315)</f>
        <v>10.229658792650918</v>
      </c>
      <c r="H1315">
        <v>1307</v>
      </c>
    </row>
    <row r="1316" spans="6:8" x14ac:dyDescent="0.25">
      <c r="F1316" s="1">
        <f>'NOAA WLs'!Q1308</f>
        <v>39356</v>
      </c>
      <c r="G1316" s="8" cm="1">
        <f t="array" aca="1" ref="G1316" ca="1">INDIRECT("'NOAA WLs'!"&amp;$G$15&amp;H1316)</f>
        <v>9.4619422572178475</v>
      </c>
      <c r="H1316">
        <v>1308</v>
      </c>
    </row>
    <row r="1317" spans="6:8" x14ac:dyDescent="0.25">
      <c r="F1317" s="1">
        <f>'NOAA WLs'!Q1309</f>
        <v>39387</v>
      </c>
      <c r="G1317" s="8" cm="1">
        <f t="array" aca="1" ref="G1317" ca="1">INDIRECT("'NOAA WLs'!"&amp;$G$15&amp;H1317)</f>
        <v>9.7965879265091864</v>
      </c>
      <c r="H1317">
        <v>1309</v>
      </c>
    </row>
    <row r="1318" spans="6:8" x14ac:dyDescent="0.25">
      <c r="F1318" s="1">
        <f>'NOAA WLs'!Q1310</f>
        <v>39417</v>
      </c>
      <c r="G1318" s="8" cm="1">
        <f t="array" aca="1" ref="G1318" ca="1">INDIRECT("'NOAA WLs'!"&amp;$G$15&amp;H1318)</f>
        <v>11.338582677165354</v>
      </c>
      <c r="H1318">
        <v>1310</v>
      </c>
    </row>
    <row r="1319" spans="6:8" x14ac:dyDescent="0.25">
      <c r="F1319" s="1">
        <f>'NOAA WLs'!Q1311</f>
        <v>39448</v>
      </c>
      <c r="G1319" s="8" cm="1">
        <f t="array" aca="1" ref="G1319" ca="1">INDIRECT("'NOAA WLs'!"&amp;$G$15&amp;H1319)</f>
        <v>11.125328083989501</v>
      </c>
      <c r="H1319">
        <v>1311</v>
      </c>
    </row>
    <row r="1320" spans="6:8" x14ac:dyDescent="0.25">
      <c r="F1320" s="1">
        <f>'NOAA WLs'!Q1312</f>
        <v>39479</v>
      </c>
      <c r="G1320" s="8" cm="1">
        <f t="array" aca="1" ref="G1320" ca="1">INDIRECT("'NOAA WLs'!"&amp;$G$15&amp;H1320)</f>
        <v>10.524934383202099</v>
      </c>
      <c r="H1320">
        <v>1312</v>
      </c>
    </row>
    <row r="1321" spans="6:8" x14ac:dyDescent="0.25">
      <c r="F1321" s="1">
        <f>'NOAA WLs'!Q1313</f>
        <v>39508</v>
      </c>
      <c r="G1321" s="8" cm="1">
        <f t="array" aca="1" ref="G1321" ca="1">INDIRECT("'NOAA WLs'!"&amp;$G$15&amp;H1321)</f>
        <v>9.6587926509186346</v>
      </c>
      <c r="H1321">
        <v>1313</v>
      </c>
    </row>
    <row r="1322" spans="6:8" x14ac:dyDescent="0.25">
      <c r="F1322" s="1">
        <f>'NOAA WLs'!Q1314</f>
        <v>39539</v>
      </c>
      <c r="G1322" s="8" cm="1">
        <f t="array" aca="1" ref="G1322" ca="1">INDIRECT("'NOAA WLs'!"&amp;$G$15&amp;H1322)</f>
        <v>9.8195538057742766</v>
      </c>
      <c r="H1322">
        <v>1314</v>
      </c>
    </row>
    <row r="1323" spans="6:8" x14ac:dyDescent="0.25">
      <c r="F1323" s="1">
        <f>'NOAA WLs'!Q1315</f>
        <v>39569</v>
      </c>
      <c r="G1323" s="8" cm="1">
        <f t="array" aca="1" ref="G1323" ca="1">INDIRECT("'NOAA WLs'!"&amp;$G$15&amp;H1323)</f>
        <v>9.3208661417322833</v>
      </c>
      <c r="H1323">
        <v>1315</v>
      </c>
    </row>
    <row r="1324" spans="6:8" x14ac:dyDescent="0.25">
      <c r="F1324" s="1">
        <f>'NOAA WLs'!Q1316</f>
        <v>39600</v>
      </c>
      <c r="G1324" s="8" cm="1">
        <f t="array" aca="1" ref="G1324" ca="1">INDIRECT("'NOAA WLs'!"&amp;$G$15&amp;H1324)</f>
        <v>10.078740157480315</v>
      </c>
      <c r="H1324">
        <v>1316</v>
      </c>
    </row>
    <row r="1325" spans="6:8" x14ac:dyDescent="0.25">
      <c r="F1325" s="1">
        <f>'NOAA WLs'!Q1317</f>
        <v>39630</v>
      </c>
      <c r="G1325" s="8" cm="1">
        <f t="array" aca="1" ref="G1325" ca="1">INDIRECT("'NOAA WLs'!"&amp;$G$15&amp;H1325)</f>
        <v>10.013123359580051</v>
      </c>
      <c r="H1325">
        <v>1317</v>
      </c>
    </row>
    <row r="1326" spans="6:8" x14ac:dyDescent="0.25">
      <c r="F1326" s="1">
        <f>'NOAA WLs'!Q1318</f>
        <v>39661</v>
      </c>
      <c r="G1326" s="8" cm="1">
        <f t="array" aca="1" ref="G1326" ca="1">INDIRECT("'NOAA WLs'!"&amp;$G$15&amp;H1326)</f>
        <v>10.08530183727034</v>
      </c>
      <c r="H1326">
        <v>1318</v>
      </c>
    </row>
    <row r="1327" spans="6:8" x14ac:dyDescent="0.25">
      <c r="F1327" s="1">
        <f>'NOAA WLs'!Q1319</f>
        <v>39692</v>
      </c>
      <c r="G1327" s="8" cm="1">
        <f t="array" aca="1" ref="G1327" ca="1">INDIRECT("'NOAA WLs'!"&amp;$G$15&amp;H1327)</f>
        <v>9.6030183727034117</v>
      </c>
      <c r="H1327">
        <v>1319</v>
      </c>
    </row>
    <row r="1328" spans="6:8" x14ac:dyDescent="0.25">
      <c r="F1328" s="1">
        <f>'NOAA WLs'!Q1320</f>
        <v>39722</v>
      </c>
      <c r="G1328" s="8" cm="1">
        <f t="array" aca="1" ref="G1328" ca="1">INDIRECT("'NOAA WLs'!"&amp;$G$15&amp;H1328)</f>
        <v>9.2552493438320216</v>
      </c>
      <c r="H1328">
        <v>1320</v>
      </c>
    </row>
    <row r="1329" spans="6:8" x14ac:dyDescent="0.25">
      <c r="F1329" s="1">
        <f>'NOAA WLs'!Q1321</f>
        <v>39753</v>
      </c>
      <c r="G1329" s="8" cm="1">
        <f t="array" aca="1" ref="G1329" ca="1">INDIRECT("'NOAA WLs'!"&amp;$G$15&amp;H1329)</f>
        <v>9.977034120734908</v>
      </c>
      <c r="H1329">
        <v>1321</v>
      </c>
    </row>
    <row r="1330" spans="6:8" x14ac:dyDescent="0.25">
      <c r="F1330" s="1">
        <f>'NOAA WLs'!Q1322</f>
        <v>39783</v>
      </c>
      <c r="G1330" s="8" cm="1">
        <f t="array" aca="1" ref="G1330" ca="1">INDIRECT("'NOAA WLs'!"&amp;$G$15&amp;H1330)</f>
        <v>10.488845144356954</v>
      </c>
      <c r="H1330">
        <v>1322</v>
      </c>
    </row>
    <row r="1331" spans="6:8" x14ac:dyDescent="0.25">
      <c r="F1331" s="1">
        <f>'NOAA WLs'!Q1323</f>
        <v>39814</v>
      </c>
      <c r="G1331" s="8" cm="1">
        <f t="array" aca="1" ref="G1331" ca="1">INDIRECT("'NOAA WLs'!"&amp;$G$15&amp;H1331)</f>
        <v>10.377296587926509</v>
      </c>
      <c r="H1331">
        <v>1323</v>
      </c>
    </row>
    <row r="1332" spans="6:8" x14ac:dyDescent="0.25">
      <c r="F1332" s="1">
        <f>'NOAA WLs'!Q1324</f>
        <v>39845</v>
      </c>
      <c r="G1332" s="8" cm="1">
        <f t="array" aca="1" ref="G1332" ca="1">INDIRECT("'NOAA WLs'!"&amp;$G$15&amp;H1332)</f>
        <v>10.08530183727034</v>
      </c>
      <c r="H1332">
        <v>1324</v>
      </c>
    </row>
    <row r="1333" spans="6:8" x14ac:dyDescent="0.25">
      <c r="F1333" s="1">
        <f>'NOAA WLs'!Q1325</f>
        <v>39873</v>
      </c>
      <c r="G1333" s="8" cm="1">
        <f t="array" aca="1" ref="G1333" ca="1">INDIRECT("'NOAA WLs'!"&amp;$G$15&amp;H1333)</f>
        <v>9.6161417322834648</v>
      </c>
      <c r="H1333">
        <v>1325</v>
      </c>
    </row>
    <row r="1334" spans="6:8" x14ac:dyDescent="0.25">
      <c r="F1334" s="1">
        <f>'NOAA WLs'!Q1326</f>
        <v>39904</v>
      </c>
      <c r="G1334" s="8" cm="1">
        <f t="array" aca="1" ref="G1334" ca="1">INDIRECT("'NOAA WLs'!"&amp;$G$15&amp;H1334)</f>
        <v>9.2552493438320216</v>
      </c>
      <c r="H1334">
        <v>1326</v>
      </c>
    </row>
    <row r="1335" spans="6:8" x14ac:dyDescent="0.25">
      <c r="F1335" s="1">
        <f>'NOAA WLs'!Q1327</f>
        <v>39934</v>
      </c>
      <c r="G1335" s="8" cm="1">
        <f t="array" aca="1" ref="G1335" ca="1">INDIRECT("'NOAA WLs'!"&amp;$G$15&amp;H1335)</f>
        <v>9.9475065616797895</v>
      </c>
      <c r="H1335">
        <v>1327</v>
      </c>
    </row>
    <row r="1336" spans="6:8" x14ac:dyDescent="0.25">
      <c r="F1336" s="1">
        <f>'NOAA WLs'!Q1328</f>
        <v>39965</v>
      </c>
      <c r="G1336" s="8" cm="1">
        <f t="array" aca="1" ref="G1336" ca="1">INDIRECT("'NOAA WLs'!"&amp;$G$15&amp;H1336)</f>
        <v>9.7801837270341192</v>
      </c>
      <c r="H1336">
        <v>1328</v>
      </c>
    </row>
    <row r="1337" spans="6:8" x14ac:dyDescent="0.25">
      <c r="F1337" s="1">
        <f>'NOAA WLs'!Q1329</f>
        <v>39995</v>
      </c>
      <c r="G1337" s="8" cm="1">
        <f t="array" aca="1" ref="G1337" ca="1">INDIRECT("'NOAA WLs'!"&amp;$G$15&amp;H1337)</f>
        <v>9.8293963254593173</v>
      </c>
      <c r="H1337">
        <v>1329</v>
      </c>
    </row>
    <row r="1338" spans="6:8" x14ac:dyDescent="0.25">
      <c r="F1338" s="1">
        <f>'NOAA WLs'!Q1330</f>
        <v>40026</v>
      </c>
      <c r="G1338" s="8" cm="1">
        <f t="array" aca="1" ref="G1338" ca="1">INDIRECT("'NOAA WLs'!"&amp;$G$15&amp;H1338)</f>
        <v>9.8458005249343827</v>
      </c>
      <c r="H1338">
        <v>1330</v>
      </c>
    </row>
    <row r="1339" spans="6:8" x14ac:dyDescent="0.25">
      <c r="F1339" s="1">
        <f>'NOAA WLs'!Q1331</f>
        <v>40057</v>
      </c>
      <c r="G1339" s="8" cm="1">
        <f t="array" aca="1" ref="G1339" ca="1">INDIRECT("'NOAA WLs'!"&amp;$G$15&amp;H1339)</f>
        <v>9.7801837270341192</v>
      </c>
      <c r="H1339">
        <v>1331</v>
      </c>
    </row>
    <row r="1340" spans="6:8" x14ac:dyDescent="0.25">
      <c r="F1340" s="1">
        <f>'NOAA WLs'!Q1332</f>
        <v>40087</v>
      </c>
      <c r="G1340" s="8" cm="1">
        <f t="array" aca="1" ref="G1340" ca="1">INDIRECT("'NOAA WLs'!"&amp;$G$15&amp;H1340)</f>
        <v>9.9835958005249346</v>
      </c>
      <c r="H1340">
        <v>1332</v>
      </c>
    </row>
    <row r="1341" spans="6:8" x14ac:dyDescent="0.25">
      <c r="F1341" s="1">
        <f>'NOAA WLs'!Q1333</f>
        <v>40118</v>
      </c>
      <c r="G1341" s="8" cm="1">
        <f t="array" aca="1" ref="G1341" ca="1">INDIRECT("'NOAA WLs'!"&amp;$G$15&amp;H1341)</f>
        <v>11.013779527559056</v>
      </c>
      <c r="H1341">
        <v>1333</v>
      </c>
    </row>
    <row r="1342" spans="6:8" x14ac:dyDescent="0.25">
      <c r="F1342" s="1">
        <f>'NOAA WLs'!Q1334</f>
        <v>40148</v>
      </c>
      <c r="G1342" s="8" cm="1">
        <f t="array" aca="1" ref="G1342" ca="1">INDIRECT("'NOAA WLs'!"&amp;$G$15&amp;H1342)</f>
        <v>10.711942257217848</v>
      </c>
      <c r="H1342">
        <v>1334</v>
      </c>
    </row>
    <row r="1343" spans="6:8" x14ac:dyDescent="0.25">
      <c r="F1343" s="1">
        <f>'NOAA WLs'!Q1335</f>
        <v>40179</v>
      </c>
      <c r="G1343" s="8" cm="1">
        <f t="array" aca="1" ref="G1343" ca="1">INDIRECT("'NOAA WLs'!"&amp;$G$15&amp;H1343)</f>
        <v>11.555118110236219</v>
      </c>
      <c r="H1343">
        <v>1335</v>
      </c>
    </row>
    <row r="1344" spans="6:8" x14ac:dyDescent="0.25">
      <c r="F1344" s="1">
        <f>'NOAA WLs'!Q1336</f>
        <v>40210</v>
      </c>
      <c r="G1344" s="8" cm="1">
        <f t="array" aca="1" ref="G1344" ca="1">INDIRECT("'NOAA WLs'!"&amp;$G$15&amp;H1344)</f>
        <v>11.030183727034121</v>
      </c>
      <c r="H1344">
        <v>1336</v>
      </c>
    </row>
    <row r="1345" spans="6:8" x14ac:dyDescent="0.25">
      <c r="F1345" s="1">
        <f>'NOAA WLs'!Q1337</f>
        <v>40238</v>
      </c>
      <c r="G1345" s="8" cm="1">
        <f t="array" aca="1" ref="G1345" ca="1">INDIRECT("'NOAA WLs'!"&amp;$G$15&amp;H1345)</f>
        <v>11.017060367454068</v>
      </c>
      <c r="H1345">
        <v>1337</v>
      </c>
    </row>
    <row r="1346" spans="6:8" x14ac:dyDescent="0.25">
      <c r="F1346" s="1">
        <f>'NOAA WLs'!Q1338</f>
        <v>40269</v>
      </c>
      <c r="G1346" s="8" cm="1">
        <f t="array" aca="1" ref="G1346" ca="1">INDIRECT("'NOAA WLs'!"&amp;$G$15&amp;H1346)</f>
        <v>10.275590551181102</v>
      </c>
      <c r="H1346">
        <v>1338</v>
      </c>
    </row>
    <row r="1347" spans="6:8" x14ac:dyDescent="0.25">
      <c r="F1347" s="1">
        <f>'NOAA WLs'!Q1339</f>
        <v>40299</v>
      </c>
      <c r="G1347" s="8" cm="1">
        <f t="array" aca="1" ref="G1347" ca="1">INDIRECT("'NOAA WLs'!"&amp;$G$15&amp;H1347)</f>
        <v>9.8786089238845136</v>
      </c>
      <c r="H1347">
        <v>1339</v>
      </c>
    </row>
    <row r="1348" spans="6:8" x14ac:dyDescent="0.25">
      <c r="F1348" s="1">
        <f>'NOAA WLs'!Q1340</f>
        <v>40330</v>
      </c>
      <c r="G1348" s="8" cm="1">
        <f t="array" aca="1" ref="G1348" ca="1">INDIRECT("'NOAA WLs'!"&amp;$G$15&amp;H1348)</f>
        <v>9.7276902887139105</v>
      </c>
      <c r="H1348">
        <v>1340</v>
      </c>
    </row>
    <row r="1349" spans="6:8" x14ac:dyDescent="0.25">
      <c r="F1349" s="1">
        <f>'NOAA WLs'!Q1341</f>
        <v>40360</v>
      </c>
      <c r="G1349" s="8" cm="1">
        <f t="array" aca="1" ref="G1349" ca="1">INDIRECT("'NOAA WLs'!"&amp;$G$15&amp;H1349)</f>
        <v>9.9114173228346445</v>
      </c>
      <c r="H1349">
        <v>1341</v>
      </c>
    </row>
    <row r="1350" spans="6:8" x14ac:dyDescent="0.25">
      <c r="F1350" s="1">
        <f>'NOAA WLs'!Q1342</f>
        <v>40391</v>
      </c>
      <c r="G1350" s="8" cm="1">
        <f t="array" aca="1" ref="G1350" ca="1">INDIRECT("'NOAA WLs'!"&amp;$G$15&amp;H1350)</f>
        <v>10.150918635170603</v>
      </c>
      <c r="H1350">
        <v>1342</v>
      </c>
    </row>
    <row r="1351" spans="6:8" x14ac:dyDescent="0.25">
      <c r="F1351" s="1">
        <f>'NOAA WLs'!Q1343</f>
        <v>40422</v>
      </c>
      <c r="G1351" s="8" cm="1">
        <f t="array" aca="1" ref="G1351" ca="1">INDIRECT("'NOAA WLs'!"&amp;$G$15&amp;H1351)</f>
        <v>9.757217847769029</v>
      </c>
      <c r="H1351">
        <v>1343</v>
      </c>
    </row>
    <row r="1352" spans="6:8" x14ac:dyDescent="0.25">
      <c r="F1352" s="1">
        <f>'NOAA WLs'!Q1344</f>
        <v>40452</v>
      </c>
      <c r="G1352" s="8" cm="1">
        <f t="array" aca="1" ref="G1352" ca="1">INDIRECT("'NOAA WLs'!"&amp;$G$15&amp;H1352)</f>
        <v>9.9343832020997365</v>
      </c>
      <c r="H1352">
        <v>1344</v>
      </c>
    </row>
    <row r="1353" spans="6:8" x14ac:dyDescent="0.25">
      <c r="F1353" s="1">
        <f>'NOAA WLs'!Q1345</f>
        <v>40483</v>
      </c>
      <c r="G1353" s="8" cm="1">
        <f t="array" aca="1" ref="G1353" ca="1">INDIRECT("'NOAA WLs'!"&amp;$G$15&amp;H1353)</f>
        <v>10.275590551181102</v>
      </c>
      <c r="H1353">
        <v>1345</v>
      </c>
    </row>
    <row r="1354" spans="6:8" x14ac:dyDescent="0.25">
      <c r="F1354" s="1">
        <f>'NOAA WLs'!Q1346</f>
        <v>40513</v>
      </c>
      <c r="G1354" s="8" cm="1">
        <f t="array" aca="1" ref="G1354" ca="1">INDIRECT("'NOAA WLs'!"&amp;$G$15&amp;H1354)</f>
        <v>11.541994750656167</v>
      </c>
      <c r="H1354">
        <v>1346</v>
      </c>
    </row>
    <row r="1355" spans="6:8" x14ac:dyDescent="0.25">
      <c r="F1355" s="1">
        <f>'NOAA WLs'!Q1347</f>
        <v>40544</v>
      </c>
      <c r="G1355" s="8" cm="1">
        <f t="array" aca="1" ref="G1355" ca="1">INDIRECT("'NOAA WLs'!"&amp;$G$15&amp;H1355)</f>
        <v>10.219816272965879</v>
      </c>
      <c r="H1355">
        <v>1347</v>
      </c>
    </row>
    <row r="1356" spans="6:8" x14ac:dyDescent="0.25">
      <c r="F1356" s="1">
        <f>'NOAA WLs'!Q1348</f>
        <v>40575</v>
      </c>
      <c r="G1356" s="8" cm="1">
        <f t="array" aca="1" ref="G1356" ca="1">INDIRECT("'NOAA WLs'!"&amp;$G$15&amp;H1356)</f>
        <v>10.62992125984252</v>
      </c>
      <c r="H1356">
        <v>1348</v>
      </c>
    </row>
    <row r="1357" spans="6:8" x14ac:dyDescent="0.25">
      <c r="F1357" s="1">
        <f>'NOAA WLs'!Q1349</f>
        <v>40603</v>
      </c>
      <c r="G1357" s="8" cm="1">
        <f t="array" aca="1" ref="G1357" ca="1">INDIRECT("'NOAA WLs'!"&amp;$G$15&amp;H1357)</f>
        <v>10.935039370078741</v>
      </c>
      <c r="H1357">
        <v>1349</v>
      </c>
    </row>
    <row r="1358" spans="6:8" x14ac:dyDescent="0.25">
      <c r="F1358" s="1">
        <f>'NOAA WLs'!Q1350</f>
        <v>40634</v>
      </c>
      <c r="G1358" s="8" cm="1">
        <f t="array" aca="1" ref="G1358" ca="1">INDIRECT("'NOAA WLs'!"&amp;$G$15&amp;H1358)</f>
        <v>10.127952755905511</v>
      </c>
      <c r="H1358">
        <v>1350</v>
      </c>
    </row>
    <row r="1359" spans="6:8" x14ac:dyDescent="0.25">
      <c r="F1359" s="1">
        <f>'NOAA WLs'!Q1351</f>
        <v>40664</v>
      </c>
      <c r="G1359" s="8" cm="1">
        <f t="array" aca="1" ref="G1359" ca="1">INDIRECT("'NOAA WLs'!"&amp;$G$15&amp;H1359)</f>
        <v>9.9967191601049876</v>
      </c>
      <c r="H1359">
        <v>1351</v>
      </c>
    </row>
    <row r="1360" spans="6:8" x14ac:dyDescent="0.25">
      <c r="F1360" s="1">
        <f>'NOAA WLs'!Q1352</f>
        <v>40695</v>
      </c>
      <c r="G1360" s="8" cm="1">
        <f t="array" aca="1" ref="G1360" ca="1">INDIRECT("'NOAA WLs'!"&amp;$G$15&amp;H1360)</f>
        <v>9.757217847769029</v>
      </c>
      <c r="H1360">
        <v>1352</v>
      </c>
    </row>
    <row r="1361" spans="6:8" x14ac:dyDescent="0.25">
      <c r="F1361" s="1">
        <f>'NOAA WLs'!Q1353</f>
        <v>40725</v>
      </c>
      <c r="G1361" s="8" cm="1">
        <f t="array" aca="1" ref="G1361" ca="1">INDIRECT("'NOAA WLs'!"&amp;$G$15&amp;H1361)</f>
        <v>9.8261154855643049</v>
      </c>
      <c r="H1361">
        <v>1353</v>
      </c>
    </row>
    <row r="1362" spans="6:8" x14ac:dyDescent="0.25">
      <c r="F1362" s="1">
        <f>'NOAA WLs'!Q1354</f>
        <v>40756</v>
      </c>
      <c r="G1362" s="8" cm="1">
        <f t="array" aca="1" ref="G1362" ca="1">INDIRECT("'NOAA WLs'!"&amp;$G$15&amp;H1362)</f>
        <v>10.11482939632546</v>
      </c>
      <c r="H1362">
        <v>1354</v>
      </c>
    </row>
    <row r="1363" spans="6:8" x14ac:dyDescent="0.25">
      <c r="F1363" s="1">
        <f>'NOAA WLs'!Q1355</f>
        <v>40787</v>
      </c>
      <c r="G1363" s="8" cm="1">
        <f t="array" aca="1" ref="G1363" ca="1">INDIRECT("'NOAA WLs'!"&amp;$G$15&amp;H1363)</f>
        <v>10.272309711286088</v>
      </c>
      <c r="H1363">
        <v>1355</v>
      </c>
    </row>
    <row r="1364" spans="6:8" x14ac:dyDescent="0.25">
      <c r="F1364" s="1">
        <f>'NOAA WLs'!Q1356</f>
        <v>40817</v>
      </c>
      <c r="G1364" s="8" cm="1">
        <f t="array" aca="1" ref="G1364" ca="1">INDIRECT("'NOAA WLs'!"&amp;$G$15&amp;H1364)</f>
        <v>9.977034120734908</v>
      </c>
      <c r="H1364">
        <v>1356</v>
      </c>
    </row>
    <row r="1365" spans="6:8" x14ac:dyDescent="0.25">
      <c r="F1365" s="1">
        <f>'NOAA WLs'!Q1357</f>
        <v>40848</v>
      </c>
      <c r="G1365" s="8" cm="1">
        <f t="array" aca="1" ref="G1365" ca="1">INDIRECT("'NOAA WLs'!"&amp;$G$15&amp;H1365)</f>
        <v>11.240157480314961</v>
      </c>
      <c r="H1365">
        <v>1357</v>
      </c>
    </row>
    <row r="1366" spans="6:8" x14ac:dyDescent="0.25">
      <c r="F1366" s="1">
        <f>'NOAA WLs'!Q1358</f>
        <v>40878</v>
      </c>
      <c r="G1366" s="8" cm="1">
        <f t="array" aca="1" ref="G1366" ca="1">INDIRECT("'NOAA WLs'!"&amp;$G$15&amp;H1366)</f>
        <v>10.6003937007874</v>
      </c>
      <c r="H1366">
        <v>1358</v>
      </c>
    </row>
    <row r="1367" spans="6:8" x14ac:dyDescent="0.25">
      <c r="F1367" s="1">
        <f>'NOAA WLs'!Q1359</f>
        <v>40909</v>
      </c>
      <c r="G1367" s="8" cm="1">
        <f t="array" aca="1" ref="G1367" ca="1">INDIRECT("'NOAA WLs'!"&amp;$G$15&amp;H1367)</f>
        <v>11.030183727034121</v>
      </c>
      <c r="H1367">
        <v>1359</v>
      </c>
    </row>
    <row r="1368" spans="6:8" x14ac:dyDescent="0.25">
      <c r="F1368" s="1">
        <f>'NOAA WLs'!Q1360</f>
        <v>40940</v>
      </c>
      <c r="G1368" s="8" cm="1">
        <f t="array" aca="1" ref="G1368" ca="1">INDIRECT("'NOAA WLs'!"&amp;$G$15&amp;H1368)</f>
        <v>10.288713910761155</v>
      </c>
      <c r="H1368">
        <v>1360</v>
      </c>
    </row>
    <row r="1369" spans="6:8" x14ac:dyDescent="0.25">
      <c r="F1369" s="1">
        <f>'NOAA WLs'!Q1361</f>
        <v>40969</v>
      </c>
      <c r="G1369" s="8" cm="1">
        <f t="array" aca="1" ref="G1369" ca="1">INDIRECT("'NOAA WLs'!"&amp;$G$15&amp;H1369)</f>
        <v>10.51509186351706</v>
      </c>
      <c r="H1369">
        <v>1361</v>
      </c>
    </row>
    <row r="1370" spans="6:8" x14ac:dyDescent="0.25">
      <c r="F1370" s="1">
        <f>'NOAA WLs'!Q1362</f>
        <v>41000</v>
      </c>
      <c r="G1370" s="8" cm="1">
        <f t="array" aca="1" ref="G1370" ca="1">INDIRECT("'NOAA WLs'!"&amp;$G$15&amp;H1370)</f>
        <v>10.091863517060368</v>
      </c>
      <c r="H1370">
        <v>1362</v>
      </c>
    </row>
    <row r="1371" spans="6:8" x14ac:dyDescent="0.25">
      <c r="F1371" s="1">
        <f>'NOAA WLs'!Q1363</f>
        <v>41030</v>
      </c>
      <c r="G1371" s="8" cm="1">
        <f t="array" aca="1" ref="G1371" ca="1">INDIRECT("'NOAA WLs'!"&amp;$G$15&amp;H1371)</f>
        <v>9.4881889763779519</v>
      </c>
      <c r="H1371">
        <v>1363</v>
      </c>
    </row>
    <row r="1372" spans="6:8" x14ac:dyDescent="0.25">
      <c r="F1372" s="1">
        <f>'NOAA WLs'!Q1364</f>
        <v>41061</v>
      </c>
      <c r="G1372" s="8" cm="1">
        <f t="array" aca="1" ref="G1372" ca="1">INDIRECT("'NOAA WLs'!"&amp;$G$15&amp;H1372)</f>
        <v>10.032808398950131</v>
      </c>
      <c r="H1372">
        <v>1364</v>
      </c>
    </row>
    <row r="1373" spans="6:8" x14ac:dyDescent="0.25">
      <c r="F1373" s="1">
        <f>'NOAA WLs'!Q1365</f>
        <v>41091</v>
      </c>
      <c r="G1373" s="8" cm="1">
        <f t="array" aca="1" ref="G1373" ca="1">INDIRECT("'NOAA WLs'!"&amp;$G$15&amp;H1373)</f>
        <v>9.8097112860892395</v>
      </c>
      <c r="H1373">
        <v>1365</v>
      </c>
    </row>
    <row r="1374" spans="6:8" x14ac:dyDescent="0.25">
      <c r="F1374" s="1">
        <f>'NOAA WLs'!Q1366</f>
        <v>41122</v>
      </c>
      <c r="G1374" s="8" cm="1">
        <f t="array" aca="1" ref="G1374" ca="1">INDIRECT("'NOAA WLs'!"&amp;$G$15&amp;H1374)</f>
        <v>9.7703412073490821</v>
      </c>
      <c r="H1374">
        <v>1366</v>
      </c>
    </row>
    <row r="1375" spans="6:8" x14ac:dyDescent="0.25">
      <c r="F1375" s="1">
        <f>'NOAA WLs'!Q1367</f>
        <v>41153</v>
      </c>
      <c r="G1375" s="8" cm="1">
        <f t="array" aca="1" ref="G1375" ca="1">INDIRECT("'NOAA WLs'!"&amp;$G$15&amp;H1375)</f>
        <v>9.5898950131233587</v>
      </c>
      <c r="H1375">
        <v>1367</v>
      </c>
    </row>
    <row r="1376" spans="6:8" x14ac:dyDescent="0.25">
      <c r="F1376" s="1">
        <f>'NOAA WLs'!Q1368</f>
        <v>41183</v>
      </c>
      <c r="G1376" s="8" cm="1">
        <f t="array" aca="1" ref="G1376" ca="1">INDIRECT("'NOAA WLs'!"&amp;$G$15&amp;H1376)</f>
        <v>10.200131233595799</v>
      </c>
      <c r="H1376">
        <v>1368</v>
      </c>
    </row>
    <row r="1377" spans="6:8" x14ac:dyDescent="0.25">
      <c r="F1377" s="1">
        <f>'NOAA WLs'!Q1369</f>
        <v>41214</v>
      </c>
      <c r="G1377" s="8" cm="1">
        <f t="array" aca="1" ref="G1377" ca="1">INDIRECT("'NOAA WLs'!"&amp;$G$15&amp;H1377)</f>
        <v>11.210629921259841</v>
      </c>
      <c r="H1377">
        <v>1369</v>
      </c>
    </row>
    <row r="1378" spans="6:8" x14ac:dyDescent="0.25">
      <c r="F1378" s="1">
        <f>'NOAA WLs'!Q1370</f>
        <v>41244</v>
      </c>
      <c r="G1378" s="8" cm="1">
        <f t="array" aca="1" ref="G1378" ca="1">INDIRECT("'NOAA WLs'!"&amp;$G$15&amp;H1378)</f>
        <v>12.12270341207349</v>
      </c>
      <c r="H1378">
        <v>1370</v>
      </c>
    </row>
    <row r="1379" spans="6:8" x14ac:dyDescent="0.25">
      <c r="F1379" s="1">
        <f>'NOAA WLs'!Q1371</f>
        <v>41275</v>
      </c>
      <c r="G1379" s="8" cm="1">
        <f t="array" aca="1" ref="G1379" ca="1">INDIRECT("'NOAA WLs'!"&amp;$G$15&amp;H1379)</f>
        <v>9.977034120734908</v>
      </c>
      <c r="H1379">
        <v>1371</v>
      </c>
    </row>
    <row r="1380" spans="6:8" x14ac:dyDescent="0.25">
      <c r="F1380" s="1">
        <f>'NOAA WLs'!Q1372</f>
        <v>41306</v>
      </c>
      <c r="G1380" s="8" cm="1">
        <f t="array" aca="1" ref="G1380" ca="1">INDIRECT("'NOAA WLs'!"&amp;$G$15&amp;H1380)</f>
        <v>9.2552493438320216</v>
      </c>
      <c r="H1380">
        <v>1372</v>
      </c>
    </row>
    <row r="1381" spans="6:8" x14ac:dyDescent="0.25">
      <c r="F1381" s="1">
        <f>'NOAA WLs'!Q1373</f>
        <v>41334</v>
      </c>
      <c r="G1381" s="8" cm="1">
        <f t="array" aca="1" ref="G1381" ca="1">INDIRECT("'NOAA WLs'!"&amp;$G$15&amp;H1381)</f>
        <v>9.2421259842519685</v>
      </c>
      <c r="H1381">
        <v>1373</v>
      </c>
    </row>
    <row r="1382" spans="6:8" x14ac:dyDescent="0.25">
      <c r="F1382" s="1">
        <f>'NOAA WLs'!Q1374</f>
        <v>41365</v>
      </c>
      <c r="G1382" s="8" cm="1">
        <f t="array" aca="1" ref="G1382" ca="1">INDIRECT("'NOAA WLs'!"&amp;$G$15&amp;H1382)</f>
        <v>9.6948818897637796</v>
      </c>
      <c r="H1382">
        <v>1374</v>
      </c>
    </row>
    <row r="1383" spans="6:8" x14ac:dyDescent="0.25">
      <c r="F1383" s="1">
        <f>'NOAA WLs'!Q1375</f>
        <v>41395</v>
      </c>
      <c r="G1383" s="8" cm="1">
        <f t="array" aca="1" ref="G1383" ca="1">INDIRECT("'NOAA WLs'!"&amp;$G$15&amp;H1383)</f>
        <v>9.9507874015748019</v>
      </c>
      <c r="H1383">
        <v>1375</v>
      </c>
    </row>
    <row r="1384" spans="6:8" x14ac:dyDescent="0.25">
      <c r="F1384" s="1">
        <f>'NOAA WLs'!Q1376</f>
        <v>41426</v>
      </c>
      <c r="G1384" s="8" cm="1">
        <f t="array" aca="1" ref="G1384" ca="1">INDIRECT("'NOAA WLs'!"&amp;$G$15&amp;H1384)</f>
        <v>10.249343832020998</v>
      </c>
      <c r="H1384">
        <v>1376</v>
      </c>
    </row>
    <row r="1385" spans="6:8" x14ac:dyDescent="0.25">
      <c r="F1385" s="1">
        <f>'NOAA WLs'!Q1377</f>
        <v>41456</v>
      </c>
      <c r="G1385" s="8" cm="1">
        <f t="array" aca="1" ref="G1385" ca="1">INDIRECT("'NOAA WLs'!"&amp;$G$15&amp;H1385)</f>
        <v>9.9540682414698143</v>
      </c>
      <c r="H1385">
        <v>1377</v>
      </c>
    </row>
    <row r="1386" spans="6:8" x14ac:dyDescent="0.25">
      <c r="F1386" s="1">
        <f>'NOAA WLs'!Q1378</f>
        <v>41487</v>
      </c>
      <c r="G1386" s="8" cm="1">
        <f t="array" aca="1" ref="G1386" ca="1">INDIRECT("'NOAA WLs'!"&amp;$G$15&amp;H1386)</f>
        <v>9.8556430446194216</v>
      </c>
      <c r="H1386">
        <v>1378</v>
      </c>
    </row>
    <row r="1387" spans="6:8" x14ac:dyDescent="0.25">
      <c r="F1387" s="1">
        <f>'NOAA WLs'!Q1379</f>
        <v>41518</v>
      </c>
      <c r="G1387" s="8" cm="1">
        <f t="array" aca="1" ref="G1387" ca="1">INDIRECT("'NOAA WLs'!"&amp;$G$15&amp;H1387)</f>
        <v>9.917979002624671</v>
      </c>
      <c r="H1387">
        <v>1379</v>
      </c>
    </row>
    <row r="1388" spans="6:8" x14ac:dyDescent="0.25">
      <c r="F1388" s="1">
        <f>'NOAA WLs'!Q1380</f>
        <v>41548</v>
      </c>
      <c r="G1388" s="8" cm="1">
        <f t="array" aca="1" ref="G1388" ca="1">INDIRECT("'NOAA WLs'!"&amp;$G$15&amp;H1388)</f>
        <v>9.1043307086614167</v>
      </c>
      <c r="H1388">
        <v>1380</v>
      </c>
    </row>
    <row r="1389" spans="6:8" x14ac:dyDescent="0.25">
      <c r="F1389" s="1">
        <f>'NOAA WLs'!Q1381</f>
        <v>41579</v>
      </c>
      <c r="G1389" s="8" cm="1">
        <f t="array" aca="1" ref="G1389" ca="1">INDIRECT("'NOAA WLs'!"&amp;$G$15&amp;H1389)</f>
        <v>9.9114173228346445</v>
      </c>
      <c r="H1389">
        <v>1381</v>
      </c>
    </row>
    <row r="1390" spans="6:8" x14ac:dyDescent="0.25">
      <c r="F1390" s="1">
        <f>'NOAA WLs'!Q1382</f>
        <v>41609</v>
      </c>
      <c r="G1390" s="8" cm="1">
        <f t="array" aca="1" ref="G1390" ca="1">INDIRECT("'NOAA WLs'!"&amp;$G$15&amp;H1390)</f>
        <v>9.5866141732283463</v>
      </c>
      <c r="H1390">
        <v>1382</v>
      </c>
    </row>
    <row r="1391" spans="6:8" x14ac:dyDescent="0.25">
      <c r="F1391" s="1">
        <f>'NOAA WLs'!Q1383</f>
        <v>41640</v>
      </c>
      <c r="G1391" s="8" cm="1">
        <f t="array" aca="1" ref="G1391" ca="1">INDIRECT("'NOAA WLs'!"&amp;$G$15&amp;H1391)</f>
        <v>10.104986876640419</v>
      </c>
      <c r="H1391">
        <v>1383</v>
      </c>
    </row>
    <row r="1392" spans="6:8" x14ac:dyDescent="0.25">
      <c r="F1392" s="1">
        <f>'NOAA WLs'!Q1384</f>
        <v>41671</v>
      </c>
      <c r="G1392" s="8" cm="1">
        <f t="array" aca="1" ref="G1392" ca="1">INDIRECT("'NOAA WLs'!"&amp;$G$15&amp;H1392)</f>
        <v>10.101706036745407</v>
      </c>
      <c r="H1392">
        <v>1384</v>
      </c>
    </row>
    <row r="1393" spans="6:8" x14ac:dyDescent="0.25">
      <c r="F1393" s="1">
        <f>'NOAA WLs'!Q1385</f>
        <v>41699</v>
      </c>
      <c r="G1393" s="8" cm="1">
        <f t="array" aca="1" ref="G1393" ca="1">INDIRECT("'NOAA WLs'!"&amp;$G$15&amp;H1393)</f>
        <v>10.377296587926509</v>
      </c>
      <c r="H1393">
        <v>1385</v>
      </c>
    </row>
    <row r="1394" spans="6:8" x14ac:dyDescent="0.25">
      <c r="F1394" s="1">
        <f>'NOAA WLs'!Q1386</f>
        <v>41730</v>
      </c>
      <c r="G1394" s="8" cm="1">
        <f t="array" aca="1" ref="G1394" ca="1">INDIRECT("'NOAA WLs'!"&amp;$G$15&amp;H1394)</f>
        <v>10.265748031496063</v>
      </c>
      <c r="H1394">
        <v>1386</v>
      </c>
    </row>
    <row r="1395" spans="6:8" x14ac:dyDescent="0.25">
      <c r="F1395" s="1">
        <f>'NOAA WLs'!Q1387</f>
        <v>41760</v>
      </c>
      <c r="G1395" s="8" cm="1">
        <f t="array" aca="1" ref="G1395" ca="1">INDIRECT("'NOAA WLs'!"&amp;$G$15&amp;H1395)</f>
        <v>9.8556430446194216</v>
      </c>
      <c r="H1395">
        <v>1387</v>
      </c>
    </row>
    <row r="1396" spans="6:8" x14ac:dyDescent="0.25">
      <c r="F1396" s="1">
        <f>'NOAA WLs'!Q1388</f>
        <v>41791</v>
      </c>
      <c r="G1396" s="8" cm="1">
        <f t="array" aca="1" ref="G1396" ca="1">INDIRECT("'NOAA WLs'!"&amp;$G$15&amp;H1396)</f>
        <v>9.9507874015748019</v>
      </c>
      <c r="H1396">
        <v>1388</v>
      </c>
    </row>
    <row r="1397" spans="6:8" x14ac:dyDescent="0.25">
      <c r="F1397" s="1">
        <f>'NOAA WLs'!Q1389</f>
        <v>41821</v>
      </c>
      <c r="G1397" s="8" cm="1">
        <f t="array" aca="1" ref="G1397" ca="1">INDIRECT("'NOAA WLs'!"&amp;$G$15&amp;H1397)</f>
        <v>10.331364829396325</v>
      </c>
      <c r="H1397">
        <v>1389</v>
      </c>
    </row>
    <row r="1398" spans="6:8" x14ac:dyDescent="0.25">
      <c r="F1398" s="1">
        <f>'NOAA WLs'!Q1390</f>
        <v>41852</v>
      </c>
      <c r="G1398" s="8" cm="1">
        <f t="array" aca="1" ref="G1398" ca="1">INDIRECT("'NOAA WLs'!"&amp;$G$15&amp;H1398)</f>
        <v>10.019685039370078</v>
      </c>
      <c r="H1398">
        <v>1390</v>
      </c>
    </row>
    <row r="1399" spans="6:8" x14ac:dyDescent="0.25">
      <c r="F1399" s="1">
        <f>'NOAA WLs'!Q1391</f>
        <v>41883</v>
      </c>
      <c r="G1399" s="8" cm="1">
        <f t="array" aca="1" ref="G1399" ca="1">INDIRECT("'NOAA WLs'!"&amp;$G$15&amp;H1399)</f>
        <v>9.7440944881889759</v>
      </c>
      <c r="H1399">
        <v>1391</v>
      </c>
    </row>
    <row r="1400" spans="6:8" x14ac:dyDescent="0.25">
      <c r="F1400" s="1">
        <f>'NOAA WLs'!Q1392</f>
        <v>41913</v>
      </c>
      <c r="G1400" s="8" cm="1">
        <f t="array" aca="1" ref="G1400" ca="1">INDIRECT("'NOAA WLs'!"&amp;$G$15&amp;H1400)</f>
        <v>10.078740157480315</v>
      </c>
      <c r="H1400">
        <v>1392</v>
      </c>
    </row>
    <row r="1401" spans="6:8" x14ac:dyDescent="0.25">
      <c r="F1401" s="1">
        <f>'NOAA WLs'!Q1393</f>
        <v>41944</v>
      </c>
      <c r="G1401" s="8" cm="1">
        <f t="array" aca="1" ref="G1401" ca="1">INDIRECT("'NOAA WLs'!"&amp;$G$15&amp;H1401)</f>
        <v>11.23031496062992</v>
      </c>
      <c r="H1401">
        <v>1393</v>
      </c>
    </row>
    <row r="1402" spans="6:8" x14ac:dyDescent="0.25">
      <c r="F1402" s="1">
        <f>'NOAA WLs'!Q1394</f>
        <v>41974</v>
      </c>
      <c r="G1402" s="8" cm="1">
        <f t="array" aca="1" ref="G1402" ca="1">INDIRECT("'NOAA WLs'!"&amp;$G$15&amp;H1402)</f>
        <v>11.630577427821521</v>
      </c>
      <c r="H1402">
        <v>1394</v>
      </c>
    </row>
    <row r="1403" spans="6:8" x14ac:dyDescent="0.25">
      <c r="F1403" s="1">
        <f>'NOAA WLs'!Q1395</f>
        <v>42005</v>
      </c>
      <c r="G1403" s="8" cm="1">
        <f t="array" aca="1" ref="G1403" ca="1">INDIRECT("'NOAA WLs'!"&amp;$G$15&amp;H1403)</f>
        <v>10.351049868766403</v>
      </c>
      <c r="H1403">
        <v>1395</v>
      </c>
    </row>
    <row r="1404" spans="6:8" x14ac:dyDescent="0.25">
      <c r="F1404" s="1">
        <f>'NOAA WLs'!Q1396</f>
        <v>42036</v>
      </c>
      <c r="G1404" s="8" cm="1">
        <f t="array" aca="1" ref="G1404" ca="1">INDIRECT("'NOAA WLs'!"&amp;$G$15&amp;H1404)</f>
        <v>10.862860892388451</v>
      </c>
      <c r="H1404">
        <v>1396</v>
      </c>
    </row>
    <row r="1405" spans="6:8" x14ac:dyDescent="0.25">
      <c r="F1405" s="1">
        <f>'NOAA WLs'!Q1397</f>
        <v>42064</v>
      </c>
      <c r="G1405" s="8" cm="1">
        <f t="array" aca="1" ref="G1405" ca="1">INDIRECT("'NOAA WLs'!"&amp;$G$15&amp;H1405)</f>
        <v>10.479002624671915</v>
      </c>
      <c r="H1405">
        <v>1397</v>
      </c>
    </row>
    <row r="1406" spans="6:8" x14ac:dyDescent="0.25">
      <c r="F1406" s="1">
        <f>'NOAA WLs'!Q1398</f>
        <v>42095</v>
      </c>
      <c r="G1406" s="8" cm="1">
        <f t="array" aca="1" ref="G1406" ca="1">INDIRECT("'NOAA WLs'!"&amp;$G$15&amp;H1406)</f>
        <v>9.6325459317585302</v>
      </c>
      <c r="H1406">
        <v>1398</v>
      </c>
    </row>
    <row r="1407" spans="6:8" x14ac:dyDescent="0.25">
      <c r="F1407" s="1">
        <f>'NOAA WLs'!Q1399</f>
        <v>42125</v>
      </c>
      <c r="G1407" s="8" cm="1">
        <f t="array" aca="1" ref="G1407" ca="1">INDIRECT("'NOAA WLs'!"&amp;$G$15&amp;H1407)</f>
        <v>9.8228346456692908</v>
      </c>
      <c r="H1407">
        <v>1399</v>
      </c>
    </row>
    <row r="1408" spans="6:8" x14ac:dyDescent="0.25">
      <c r="F1408" s="1">
        <f>'NOAA WLs'!Q1400</f>
        <v>42156</v>
      </c>
      <c r="G1408" s="8" cm="1">
        <f t="array" aca="1" ref="G1408" ca="1">INDIRECT("'NOAA WLs'!"&amp;$G$15&amp;H1408)</f>
        <v>9.9901574803149593</v>
      </c>
      <c r="H1408">
        <v>1400</v>
      </c>
    </row>
    <row r="1409" spans="6:8" x14ac:dyDescent="0.25">
      <c r="F1409" s="1">
        <f>'NOAA WLs'!Q1401</f>
        <v>42186</v>
      </c>
      <c r="G1409" s="8" cm="1">
        <f t="array" aca="1" ref="G1409" ca="1">INDIRECT("'NOAA WLs'!"&amp;$G$15&amp;H1409)</f>
        <v>10.479002624671915</v>
      </c>
      <c r="H1409">
        <v>1401</v>
      </c>
    </row>
    <row r="1410" spans="6:8" x14ac:dyDescent="0.25">
      <c r="F1410" s="1">
        <f>'NOAA WLs'!Q1402</f>
        <v>42217</v>
      </c>
      <c r="G1410" s="8" cm="1">
        <f t="array" aca="1" ref="G1410" ca="1">INDIRECT("'NOAA WLs'!"&amp;$G$15&amp;H1410)</f>
        <v>10.46259842519685</v>
      </c>
      <c r="H1410">
        <v>1402</v>
      </c>
    </row>
    <row r="1411" spans="6:8" x14ac:dyDescent="0.25">
      <c r="F1411" s="1">
        <f>'NOAA WLs'!Q1403</f>
        <v>42248</v>
      </c>
      <c r="G1411" s="8" cm="1">
        <f t="array" aca="1" ref="G1411" ca="1">INDIRECT("'NOAA WLs'!"&amp;$G$15&amp;H1411)</f>
        <v>10.354330708661417</v>
      </c>
      <c r="H1411">
        <v>1403</v>
      </c>
    </row>
    <row r="1412" spans="6:8" x14ac:dyDescent="0.25">
      <c r="F1412" s="1">
        <f>'NOAA WLs'!Q1404</f>
        <v>42278</v>
      </c>
      <c r="G1412" s="8" cm="1">
        <f t="array" aca="1" ref="G1412" ca="1">INDIRECT("'NOAA WLs'!"&amp;$G$15&amp;H1412)</f>
        <v>10.538057742782152</v>
      </c>
      <c r="H1412">
        <v>1404</v>
      </c>
    </row>
    <row r="1413" spans="6:8" x14ac:dyDescent="0.25">
      <c r="F1413" s="1">
        <f>'NOAA WLs'!Q1405</f>
        <v>42309</v>
      </c>
      <c r="G1413" s="8" cm="1">
        <f t="array" aca="1" ref="G1413" ca="1">INDIRECT("'NOAA WLs'!"&amp;$G$15&amp;H1413)</f>
        <v>10.341207349081365</v>
      </c>
      <c r="H1413">
        <v>1405</v>
      </c>
    </row>
    <row r="1414" spans="6:8" x14ac:dyDescent="0.25">
      <c r="F1414" s="1">
        <f>'NOAA WLs'!Q1406</f>
        <v>42339</v>
      </c>
      <c r="G1414" s="8" cm="1">
        <f t="array" aca="1" ref="G1414" ca="1">INDIRECT("'NOAA WLs'!"&amp;$G$15&amp;H1414)</f>
        <v>11.538713910761153</v>
      </c>
      <c r="H1414">
        <v>1406</v>
      </c>
    </row>
    <row r="1415" spans="6:8" x14ac:dyDescent="0.25">
      <c r="F1415" s="1">
        <f>'NOAA WLs'!Q1407</f>
        <v>42370</v>
      </c>
      <c r="G1415" s="8" cm="1">
        <f t="array" aca="1" ref="G1415" ca="1">INDIRECT("'NOAA WLs'!"&amp;$G$15&amp;H1415)</f>
        <v>11.38779527559055</v>
      </c>
      <c r="H1415">
        <v>1407</v>
      </c>
    </row>
    <row r="1416" spans="6:8" x14ac:dyDescent="0.25">
      <c r="F1416" s="1">
        <f>'NOAA WLs'!Q1408</f>
        <v>42401</v>
      </c>
      <c r="G1416" s="8" cm="1">
        <f t="array" aca="1" ref="G1416" ca="1">INDIRECT("'NOAA WLs'!"&amp;$G$15&amp;H1416)</f>
        <v>10.341207349081365</v>
      </c>
      <c r="H1416">
        <v>1408</v>
      </c>
    </row>
    <row r="1417" spans="6:8" x14ac:dyDescent="0.25">
      <c r="F1417" s="1">
        <f>'NOAA WLs'!Q1409</f>
        <v>42430</v>
      </c>
      <c r="G1417" s="8" cm="1">
        <f t="array" aca="1" ref="G1417" ca="1">INDIRECT("'NOAA WLs'!"&amp;$G$15&amp;H1417)</f>
        <v>11.745406824146981</v>
      </c>
      <c r="H1417">
        <v>1409</v>
      </c>
    </row>
    <row r="1418" spans="6:8" x14ac:dyDescent="0.25">
      <c r="F1418" s="1">
        <f>'NOAA WLs'!Q1410</f>
        <v>42461</v>
      </c>
      <c r="G1418" s="8" cm="1">
        <f t="array" aca="1" ref="G1418" ca="1">INDIRECT("'NOAA WLs'!"&amp;$G$15&amp;H1418)</f>
        <v>10.068897637795274</v>
      </c>
      <c r="H1418">
        <v>1410</v>
      </c>
    </row>
    <row r="1419" spans="6:8" x14ac:dyDescent="0.25">
      <c r="F1419" s="1">
        <f>'NOAA WLs'!Q1411</f>
        <v>42491</v>
      </c>
      <c r="G1419" s="8" cm="1">
        <f t="array" aca="1" ref="G1419" ca="1">INDIRECT("'NOAA WLs'!"&amp;$G$15&amp;H1419)</f>
        <v>10.098425196850393</v>
      </c>
      <c r="H1419">
        <v>1411</v>
      </c>
    </row>
    <row r="1420" spans="6:8" x14ac:dyDescent="0.25">
      <c r="F1420" s="1">
        <f>'NOAA WLs'!Q1412</f>
        <v>42522</v>
      </c>
      <c r="G1420" s="8" cm="1">
        <f t="array" aca="1" ref="G1420" ca="1">INDIRECT("'NOAA WLs'!"&amp;$G$15&amp;H1420)</f>
        <v>10.003280839895012</v>
      </c>
      <c r="H1420">
        <v>1412</v>
      </c>
    </row>
    <row r="1421" spans="6:8" x14ac:dyDescent="0.25">
      <c r="F1421" s="1">
        <f>'NOAA WLs'!Q1413</f>
        <v>42552</v>
      </c>
      <c r="G1421" s="8" cm="1">
        <f t="array" aca="1" ref="G1421" ca="1">INDIRECT("'NOAA WLs'!"&amp;$G$15&amp;H1421)</f>
        <v>9.6850393700787389</v>
      </c>
      <c r="H1421">
        <v>1413</v>
      </c>
    </row>
    <row r="1422" spans="6:8" x14ac:dyDescent="0.25">
      <c r="F1422" s="1">
        <f>'NOAA WLs'!Q1414</f>
        <v>42583</v>
      </c>
      <c r="G1422" s="8" cm="1">
        <f t="array" aca="1" ref="G1422" ca="1">INDIRECT("'NOAA WLs'!"&amp;$G$15&amp;H1422)</f>
        <v>9.8720472440944871</v>
      </c>
      <c r="H1422">
        <v>1414</v>
      </c>
    </row>
    <row r="1423" spans="6:8" x14ac:dyDescent="0.25">
      <c r="F1423" s="1">
        <f>'NOAA WLs'!Q1415</f>
        <v>42614</v>
      </c>
      <c r="G1423" s="8" cm="1">
        <f t="array" aca="1" ref="G1423" ca="1">INDIRECT("'NOAA WLs'!"&amp;$G$15&amp;H1423)</f>
        <v>9.8851706036745401</v>
      </c>
      <c r="H1423">
        <v>1415</v>
      </c>
    </row>
    <row r="1424" spans="6:8" x14ac:dyDescent="0.25">
      <c r="F1424" s="1">
        <f>'NOAA WLs'!Q1416</f>
        <v>42644</v>
      </c>
      <c r="G1424" s="8" cm="1">
        <f t="array" aca="1" ref="G1424" ca="1">INDIRECT("'NOAA WLs'!"&amp;$G$15&amp;H1424)</f>
        <v>11.361548556430446</v>
      </c>
      <c r="H1424">
        <v>1416</v>
      </c>
    </row>
    <row r="1425" spans="6:8" x14ac:dyDescent="0.25">
      <c r="F1425" s="1">
        <f>'NOAA WLs'!Q1417</f>
        <v>42675</v>
      </c>
      <c r="G1425" s="8" cm="1">
        <f t="array" aca="1" ref="G1425" ca="1">INDIRECT("'NOAA WLs'!"&amp;$G$15&amp;H1425)</f>
        <v>11.069553805774278</v>
      </c>
      <c r="H1425">
        <v>1417</v>
      </c>
    </row>
    <row r="1426" spans="6:8" x14ac:dyDescent="0.25">
      <c r="F1426" s="1">
        <f>'NOAA WLs'!Q1418</f>
        <v>42705</v>
      </c>
      <c r="G1426" s="8" cm="1">
        <f t="array" aca="1" ref="G1426" ca="1">INDIRECT("'NOAA WLs'!"&amp;$G$15&amp;H1426)</f>
        <v>11.003937007874015</v>
      </c>
      <c r="H1426">
        <v>1418</v>
      </c>
    </row>
    <row r="1427" spans="6:8" x14ac:dyDescent="0.25">
      <c r="F1427" s="1">
        <f>'NOAA WLs'!Q1419</f>
        <v>42736</v>
      </c>
      <c r="G1427" s="8" cm="1">
        <f t="array" aca="1" ref="G1427" ca="1">INDIRECT("'NOAA WLs'!"&amp;$G$15&amp;H1427)</f>
        <v>11.145013123359579</v>
      </c>
      <c r="H1427">
        <v>1419</v>
      </c>
    </row>
    <row r="1428" spans="6:8" x14ac:dyDescent="0.25">
      <c r="F1428" s="1">
        <f>'NOAA WLs'!Q1420</f>
        <v>42767</v>
      </c>
      <c r="G1428" s="8" cm="1">
        <f t="array" aca="1" ref="G1428" ca="1">INDIRECT("'NOAA WLs'!"&amp;$G$15&amp;H1428)</f>
        <v>10.790682414698162</v>
      </c>
      <c r="H1428">
        <v>1420</v>
      </c>
    </row>
    <row r="1429" spans="6:8" x14ac:dyDescent="0.25">
      <c r="F1429" s="1">
        <f>'NOAA WLs'!Q1421</f>
        <v>42795</v>
      </c>
      <c r="G1429" s="8" cm="1">
        <f t="array" aca="1" ref="G1429" ca="1">INDIRECT("'NOAA WLs'!"&amp;$G$15&amp;H1429)</f>
        <v>10.30511811023622</v>
      </c>
      <c r="H1429">
        <v>1421</v>
      </c>
    </row>
    <row r="1430" spans="6:8" x14ac:dyDescent="0.25">
      <c r="F1430" s="1">
        <f>'NOAA WLs'!Q1422</f>
        <v>42826</v>
      </c>
      <c r="G1430" s="8" cm="1">
        <f t="array" aca="1" ref="G1430" ca="1">INDIRECT("'NOAA WLs'!"&amp;$G$15&amp;H1430)</f>
        <v>10.570866141732283</v>
      </c>
      <c r="H1430">
        <v>1422</v>
      </c>
    </row>
    <row r="1431" spans="6:8" x14ac:dyDescent="0.25">
      <c r="F1431" s="1">
        <f>'NOAA WLs'!Q1423</f>
        <v>42856</v>
      </c>
      <c r="G1431" s="8" cm="1">
        <f t="array" aca="1" ref="G1431" ca="1">INDIRECT("'NOAA WLs'!"&amp;$G$15&amp;H1431)</f>
        <v>10.187007874015748</v>
      </c>
      <c r="H1431">
        <v>1423</v>
      </c>
    </row>
    <row r="1432" spans="6:8" x14ac:dyDescent="0.25">
      <c r="F1432" s="1">
        <f>'NOAA WLs'!Q1424</f>
        <v>42887</v>
      </c>
      <c r="G1432" s="8" cm="1">
        <f t="array" aca="1" ref="G1432" ca="1">INDIRECT("'NOAA WLs'!"&amp;$G$15&amp;H1432)</f>
        <v>10.164041994750654</v>
      </c>
      <c r="H1432">
        <v>1424</v>
      </c>
    </row>
    <row r="1433" spans="6:8" x14ac:dyDescent="0.25">
      <c r="F1433" s="1">
        <f>'NOAA WLs'!Q1425</f>
        <v>42917</v>
      </c>
      <c r="G1433" s="8" cm="1">
        <f t="array" aca="1" ref="G1433" ca="1">INDIRECT("'NOAA WLs'!"&amp;$G$15&amp;H1433)</f>
        <v>9.8720472440944871</v>
      </c>
      <c r="H1433">
        <v>1425</v>
      </c>
    </row>
    <row r="1434" spans="6:8" x14ac:dyDescent="0.25">
      <c r="F1434" s="1">
        <f>'NOAA WLs'!Q1426</f>
        <v>42948</v>
      </c>
      <c r="G1434" s="8" cm="1">
        <f t="array" aca="1" ref="G1434" ca="1">INDIRECT("'NOAA WLs'!"&amp;$G$15&amp;H1434)</f>
        <v>9.8097112860892395</v>
      </c>
      <c r="H1434">
        <v>1426</v>
      </c>
    </row>
    <row r="1435" spans="6:8" x14ac:dyDescent="0.25">
      <c r="F1435" s="1">
        <f>'NOAA WLs'!Q1427</f>
        <v>42979</v>
      </c>
      <c r="G1435" s="8" cm="1">
        <f t="array" aca="1" ref="G1435" ca="1">INDIRECT("'NOAA WLs'!"&amp;$G$15&amp;H1435)</f>
        <v>9.8031496062992129</v>
      </c>
      <c r="H1435">
        <v>1427</v>
      </c>
    </row>
    <row r="1436" spans="6:8" x14ac:dyDescent="0.25">
      <c r="F1436" s="1">
        <f>'NOAA WLs'!Q1428</f>
        <v>43009</v>
      </c>
      <c r="G1436" s="8" cm="1">
        <f t="array" aca="1" ref="G1436" ca="1">INDIRECT("'NOAA WLs'!"&amp;$G$15&amp;H1436)</f>
        <v>9.8917322834645667</v>
      </c>
      <c r="H1436">
        <v>1428</v>
      </c>
    </row>
    <row r="1437" spans="6:8" x14ac:dyDescent="0.25">
      <c r="F1437" s="1">
        <f>'NOAA WLs'!Q1429</f>
        <v>43040</v>
      </c>
      <c r="G1437" s="8" cm="1">
        <f t="array" aca="1" ref="G1437" ca="1">INDIRECT("'NOAA WLs'!"&amp;$G$15&amp;H1437)</f>
        <v>10.849737532808398</v>
      </c>
      <c r="H1437">
        <v>1429</v>
      </c>
    </row>
    <row r="1438" spans="6:8" x14ac:dyDescent="0.25">
      <c r="F1438" s="1">
        <f>'NOAA WLs'!Q1430</f>
        <v>43070</v>
      </c>
      <c r="G1438" s="8" cm="1">
        <f t="array" aca="1" ref="G1438" ca="1">INDIRECT("'NOAA WLs'!"&amp;$G$15&amp;H1438)</f>
        <v>10.25262467191601</v>
      </c>
      <c r="H1438">
        <v>1430</v>
      </c>
    </row>
    <row r="1439" spans="6:8" x14ac:dyDescent="0.25">
      <c r="F1439" s="1">
        <f>'NOAA WLs'!Q1431</f>
        <v>43101</v>
      </c>
      <c r="G1439" s="8" cm="1">
        <f t="array" aca="1" ref="G1439" ca="1">INDIRECT("'NOAA WLs'!"&amp;$G$15&amp;H1439)</f>
        <v>10.770997375328083</v>
      </c>
      <c r="H1439">
        <v>1431</v>
      </c>
    </row>
    <row r="1440" spans="6:8" x14ac:dyDescent="0.25">
      <c r="F1440" s="1">
        <f>'NOAA WLs'!Q1432</f>
        <v>43132</v>
      </c>
      <c r="G1440" s="8" cm="1">
        <f t="array" aca="1" ref="G1440" ca="1">INDIRECT("'NOAA WLs'!"&amp;$G$15&amp;H1440)</f>
        <v>10.314960629921259</v>
      </c>
      <c r="H1440">
        <v>1432</v>
      </c>
    </row>
    <row r="1441" spans="6:8" x14ac:dyDescent="0.25">
      <c r="F1441" s="1">
        <f>'NOAA WLs'!Q1433</f>
        <v>43160</v>
      </c>
      <c r="G1441" s="8" cm="1">
        <f t="array" aca="1" ref="G1441" ca="1">INDIRECT("'NOAA WLs'!"&amp;$G$15&amp;H1441)</f>
        <v>10.20997375328084</v>
      </c>
      <c r="H1441">
        <v>1433</v>
      </c>
    </row>
    <row r="1442" spans="6:8" x14ac:dyDescent="0.25">
      <c r="F1442" s="1">
        <f>'NOAA WLs'!Q1434</f>
        <v>43191</v>
      </c>
      <c r="G1442" s="8" cm="1">
        <f t="array" aca="1" ref="G1442" ca="1">INDIRECT("'NOAA WLs'!"&amp;$G$15&amp;H1442)</f>
        <v>9.7506561679790025</v>
      </c>
      <c r="H1442">
        <v>1434</v>
      </c>
    </row>
    <row r="1443" spans="6:8" x14ac:dyDescent="0.25">
      <c r="F1443" s="1">
        <f>'NOAA WLs'!Q1435</f>
        <v>43221</v>
      </c>
      <c r="G1443" s="8" cm="1">
        <f t="array" aca="1" ref="G1443" ca="1">INDIRECT("'NOAA WLs'!"&amp;$G$15&amp;H1443)</f>
        <v>9.8195538057742766</v>
      </c>
      <c r="H1443">
        <v>1435</v>
      </c>
    </row>
    <row r="1444" spans="6:8" x14ac:dyDescent="0.25">
      <c r="F1444" s="1">
        <f>'NOAA WLs'!Q1436</f>
        <v>43252</v>
      </c>
      <c r="G1444" s="8" cm="1">
        <f t="array" aca="1" ref="G1444" ca="1">INDIRECT("'NOAA WLs'!"&amp;$G$15&amp;H1444)</f>
        <v>10.026246719160104</v>
      </c>
      <c r="H1444">
        <v>1436</v>
      </c>
    </row>
    <row r="1445" spans="6:8" x14ac:dyDescent="0.25">
      <c r="F1445" s="1">
        <f>'NOAA WLs'!Q1437</f>
        <v>43282</v>
      </c>
      <c r="G1445" s="8" cm="1">
        <f t="array" aca="1" ref="G1445" ca="1">INDIRECT("'NOAA WLs'!"&amp;$G$15&amp;H1445)</f>
        <v>10.203412073490814</v>
      </c>
      <c r="H1445">
        <v>1437</v>
      </c>
    </row>
    <row r="1446" spans="6:8" x14ac:dyDescent="0.25">
      <c r="F1446" s="1">
        <f>'NOAA WLs'!Q1438</f>
        <v>43313</v>
      </c>
      <c r="G1446" s="8" cm="1">
        <f t="array" aca="1" ref="G1446" ca="1">INDIRECT("'NOAA WLs'!"&amp;$G$15&amp;H1446)</f>
        <v>10.160761154855642</v>
      </c>
      <c r="H1446">
        <v>1438</v>
      </c>
    </row>
    <row r="1447" spans="6:8" x14ac:dyDescent="0.25">
      <c r="F1447" s="1">
        <f>'NOAA WLs'!Q1439</f>
        <v>43344</v>
      </c>
      <c r="G1447" s="8" cm="1">
        <f t="array" aca="1" ref="G1447" ca="1">INDIRECT("'NOAA WLs'!"&amp;$G$15&amp;H1447)</f>
        <v>9.8687664041994747</v>
      </c>
      <c r="H1447">
        <v>1439</v>
      </c>
    </row>
    <row r="1448" spans="6:8" x14ac:dyDescent="0.25">
      <c r="F1448" s="1">
        <f>'NOAA WLs'!Q1440</f>
        <v>43374</v>
      </c>
      <c r="G1448" s="8" cm="1">
        <f t="array" aca="1" ref="G1448" ca="1">INDIRECT("'NOAA WLs'!"&amp;$G$15&amp;H1448)</f>
        <v>9.7539370078740149</v>
      </c>
      <c r="H1448">
        <v>1440</v>
      </c>
    </row>
    <row r="1449" spans="6:8" x14ac:dyDescent="0.25">
      <c r="F1449" s="1">
        <f>'NOAA WLs'!Q1441</f>
        <v>43405</v>
      </c>
      <c r="G1449" s="8" cm="1">
        <f t="array" aca="1" ref="G1449" ca="1">INDIRECT("'NOAA WLs'!"&amp;$G$15&amp;H1449)</f>
        <v>11.105643044619422</v>
      </c>
      <c r="H1449">
        <v>1441</v>
      </c>
    </row>
    <row r="1450" spans="6:8" x14ac:dyDescent="0.25">
      <c r="F1450" s="1">
        <f>'NOAA WLs'!Q1442</f>
        <v>43435</v>
      </c>
      <c r="G1450" s="8" cm="1">
        <f t="array" aca="1" ref="G1450" ca="1">INDIRECT("'NOAA WLs'!"&amp;$G$15&amp;H1450)</f>
        <v>11.164698162729659</v>
      </c>
      <c r="H1450">
        <v>1442</v>
      </c>
    </row>
    <row r="1451" spans="6:8" x14ac:dyDescent="0.25">
      <c r="F1451" s="1">
        <f>'NOAA WLs'!Q1443</f>
        <v>43466</v>
      </c>
      <c r="G1451" s="8" cm="1">
        <f t="array" aca="1" ref="G1451" ca="1">INDIRECT("'NOAA WLs'!"&amp;$G$15&amp;H1451)</f>
        <v>11.217191601049869</v>
      </c>
      <c r="H1451">
        <v>1443</v>
      </c>
    </row>
    <row r="1452" spans="6:8" x14ac:dyDescent="0.25">
      <c r="F1452" s="1">
        <f>'NOAA WLs'!Q1444</f>
        <v>43497</v>
      </c>
      <c r="G1452" s="8" cm="1">
        <f t="array" aca="1" ref="G1452" ca="1">INDIRECT("'NOAA WLs'!"&amp;$G$15&amp;H1452)</f>
        <v>10.164041994750654</v>
      </c>
      <c r="H1452">
        <v>1444</v>
      </c>
    </row>
    <row r="1453" spans="6:8" x14ac:dyDescent="0.25">
      <c r="F1453" s="1">
        <f>'NOAA WLs'!Q1445</f>
        <v>43525</v>
      </c>
      <c r="G1453" s="8" cm="1">
        <f t="array" aca="1" ref="G1453" ca="1">INDIRECT("'NOAA WLs'!"&amp;$G$15&amp;H1453)</f>
        <v>9.9212598425196852</v>
      </c>
      <c r="H1453">
        <v>1445</v>
      </c>
    </row>
    <row r="1454" spans="6:8" x14ac:dyDescent="0.25">
      <c r="F1454" s="1">
        <f>'NOAA WLs'!Q1446</f>
        <v>43556</v>
      </c>
      <c r="G1454" s="8" cm="1">
        <f t="array" aca="1" ref="G1454" ca="1">INDIRECT("'NOAA WLs'!"&amp;$G$15&amp;H1454)</f>
        <v>9.8228346456692908</v>
      </c>
      <c r="H1454">
        <v>1446</v>
      </c>
    </row>
    <row r="1455" spans="6:8" x14ac:dyDescent="0.25">
      <c r="F1455" s="1">
        <f>'NOAA WLs'!Q1447</f>
        <v>43586</v>
      </c>
      <c r="G1455" s="8" cm="1">
        <f t="array" aca="1" ref="G1455" ca="1">INDIRECT("'NOAA WLs'!"&amp;$G$15&amp;H1455)</f>
        <v>10.167322834645669</v>
      </c>
      <c r="H1455">
        <v>1447</v>
      </c>
    </row>
    <row r="1456" spans="6:8" x14ac:dyDescent="0.25">
      <c r="F1456" s="1">
        <f>'NOAA WLs'!Q1448</f>
        <v>43617</v>
      </c>
      <c r="G1456" s="8" cm="1">
        <f t="array" aca="1" ref="G1456" ca="1">INDIRECT("'NOAA WLs'!"&amp;$G$15&amp;H1456)</f>
        <v>9.8753280839894995</v>
      </c>
      <c r="H1456">
        <v>1448</v>
      </c>
    </row>
    <row r="1457" spans="6:8" x14ac:dyDescent="0.25">
      <c r="F1457" s="1">
        <f>'NOAA WLs'!Q1449</f>
        <v>43647</v>
      </c>
      <c r="G1457" s="8" cm="1">
        <f t="array" aca="1" ref="G1457" ca="1">INDIRECT("'NOAA WLs'!"&amp;$G$15&amp;H1457)</f>
        <v>9.9606299212598426</v>
      </c>
      <c r="H1457">
        <v>1449</v>
      </c>
    </row>
    <row r="1458" spans="6:8" x14ac:dyDescent="0.25">
      <c r="F1458" s="1">
        <f>'NOAA WLs'!Q1450</f>
        <v>43678</v>
      </c>
      <c r="G1458" s="8" cm="1">
        <f t="array" aca="1" ref="G1458" ca="1">INDIRECT("'NOAA WLs'!"&amp;$G$15&amp;H1458)</f>
        <v>10.091863517060368</v>
      </c>
      <c r="H1458">
        <v>1450</v>
      </c>
    </row>
    <row r="1459" spans="6:8" x14ac:dyDescent="0.25">
      <c r="F1459" s="1">
        <f>'NOAA WLs'!Q1451</f>
        <v>43709</v>
      </c>
      <c r="G1459" s="8" cm="1">
        <f t="array" aca="1" ref="G1459" ca="1">INDIRECT("'NOAA WLs'!"&amp;$G$15&amp;H1459)</f>
        <v>9.963910761154855</v>
      </c>
      <c r="H1459">
        <v>1451</v>
      </c>
    </row>
    <row r="1460" spans="6:8" x14ac:dyDescent="0.25">
      <c r="F1460" s="1">
        <f>'NOAA WLs'!Q1452</f>
        <v>43739</v>
      </c>
      <c r="G1460" s="8" cm="1">
        <f t="array" aca="1" ref="G1460" ca="1">INDIRECT("'NOAA WLs'!"&amp;$G$15&amp;H1460)</f>
        <v>9.6194225721784772</v>
      </c>
      <c r="H1460">
        <v>1452</v>
      </c>
    </row>
    <row r="1461" spans="6:8" x14ac:dyDescent="0.25">
      <c r="F1461" s="1">
        <f>'NOAA WLs'!Q1453</f>
        <v>43770</v>
      </c>
      <c r="G1461" s="8" cm="1">
        <f t="array" aca="1" ref="G1461" ca="1">INDIRECT("'NOAA WLs'!"&amp;$G$15&amp;H1461)</f>
        <v>9.9573490813648302</v>
      </c>
      <c r="H1461">
        <v>1453</v>
      </c>
    </row>
    <row r="1462" spans="6:8" x14ac:dyDescent="0.25">
      <c r="F1462" s="1">
        <f>'NOAA WLs'!Q1454</f>
        <v>43800</v>
      </c>
      <c r="G1462" s="8" cm="1">
        <f t="array" aca="1" ref="G1462" ca="1">INDIRECT("'NOAA WLs'!"&amp;$G$15&amp;H1462)</f>
        <v>10.990813648293964</v>
      </c>
      <c r="H1462">
        <v>1454</v>
      </c>
    </row>
    <row r="1463" spans="6:8" x14ac:dyDescent="0.25">
      <c r="F1463" s="1">
        <f>'NOAA WLs'!Q1455</f>
        <v>43831</v>
      </c>
      <c r="G1463" s="8" cm="1">
        <f t="array" aca="1" ref="G1463" ca="1">INDIRECT("'NOAA WLs'!"&amp;$G$15&amp;H1463)</f>
        <v>11.335301837270341</v>
      </c>
      <c r="H1463">
        <v>1455</v>
      </c>
    </row>
    <row r="1464" spans="6:8" x14ac:dyDescent="0.25">
      <c r="F1464" s="1">
        <f>'NOAA WLs'!Q1456</f>
        <v>43862</v>
      </c>
      <c r="G1464" s="8" cm="1">
        <f t="array" aca="1" ref="G1464" ca="1">INDIRECT("'NOAA WLs'!"&amp;$G$15&amp;H1464)</f>
        <v>10.298556430446194</v>
      </c>
      <c r="H1464">
        <v>1456</v>
      </c>
    </row>
    <row r="1465" spans="6:8" x14ac:dyDescent="0.25">
      <c r="F1465" s="1">
        <f>'NOAA WLs'!Q1457</f>
        <v>43891</v>
      </c>
      <c r="G1465" s="8" cm="1">
        <f t="array" aca="1" ref="G1465" ca="1">INDIRECT("'NOAA WLs'!"&amp;$G$15&amp;H1465)</f>
        <v>10.144356955380577</v>
      </c>
      <c r="H1465">
        <v>1457</v>
      </c>
    </row>
    <row r="1466" spans="6:8" x14ac:dyDescent="0.25">
      <c r="F1466" s="1">
        <f>'NOAA WLs'!Q1458</f>
        <v>43922</v>
      </c>
      <c r="G1466" s="8" cm="1">
        <f t="array" aca="1" ref="G1466" ca="1">INDIRECT("'NOAA WLs'!"&amp;$G$15&amp;H1466)</f>
        <v>9.698162729658792</v>
      </c>
      <c r="H1466">
        <v>1458</v>
      </c>
    </row>
    <row r="1467" spans="6:8" x14ac:dyDescent="0.25">
      <c r="F1467" s="1">
        <f>'NOAA WLs'!Q1459</f>
        <v>43952</v>
      </c>
      <c r="G1467" s="8" cm="1">
        <f t="array" aca="1" ref="G1467" ca="1">INDIRECT("'NOAA WLs'!"&amp;$G$15&amp;H1467)</f>
        <v>10.022965879265092</v>
      </c>
      <c r="H1467">
        <v>1459</v>
      </c>
    </row>
    <row r="1468" spans="6:8" x14ac:dyDescent="0.25">
      <c r="F1468" s="1">
        <f>'NOAA WLs'!Q1460</f>
        <v>43983</v>
      </c>
      <c r="G1468" s="8" cm="1">
        <f t="array" aca="1" ref="G1468" ca="1">INDIRECT("'NOAA WLs'!"&amp;$G$15&amp;H1468)</f>
        <v>9.8720472440944871</v>
      </c>
      <c r="H1468">
        <v>1460</v>
      </c>
    </row>
    <row r="1469" spans="6:8" x14ac:dyDescent="0.25">
      <c r="F1469" s="1">
        <f>'NOAA WLs'!Q1461</f>
        <v>44013</v>
      </c>
      <c r="G1469" s="8" cm="1">
        <f t="array" aca="1" ref="G1469" ca="1">INDIRECT("'NOAA WLs'!"&amp;$G$15&amp;H1469)</f>
        <v>9.9212598425196852</v>
      </c>
      <c r="H1469">
        <v>1461</v>
      </c>
    </row>
    <row r="1470" spans="6:8" x14ac:dyDescent="0.25">
      <c r="F1470" s="1">
        <f>'NOAA WLs'!Q1462</f>
        <v>44044</v>
      </c>
      <c r="G1470" s="8" cm="1">
        <f t="array" aca="1" ref="G1470" ca="1">INDIRECT("'NOAA WLs'!"&amp;$G$15&amp;H1470)</f>
        <v>10.055774278215223</v>
      </c>
      <c r="H1470">
        <v>1462</v>
      </c>
    </row>
    <row r="1471" spans="6:8" x14ac:dyDescent="0.25">
      <c r="F1471" s="1">
        <f>'NOAA WLs'!Q1463</f>
        <v>44075</v>
      </c>
      <c r="G1471" s="8" cm="1">
        <f t="array" aca="1" ref="G1471" ca="1">INDIRECT("'NOAA WLs'!"&amp;$G$15&amp;H1471)</f>
        <v>9.9868766404199469</v>
      </c>
      <c r="H1471">
        <v>1463</v>
      </c>
    </row>
    <row r="1472" spans="6:8" x14ac:dyDescent="0.25">
      <c r="F1472" s="1">
        <f>'NOAA WLs'!Q1464</f>
        <v>44105</v>
      </c>
      <c r="G1472" s="8" cm="1">
        <f t="array" aca="1" ref="G1472" ca="1">INDIRECT("'NOAA WLs'!"&amp;$G$15&amp;H1472)</f>
        <v>10.337926509186351</v>
      </c>
      <c r="H1472">
        <v>1464</v>
      </c>
    </row>
    <row r="1473" spans="6:8" x14ac:dyDescent="0.25">
      <c r="F1473" s="1">
        <f>'NOAA WLs'!Q1465</f>
        <v>44136</v>
      </c>
      <c r="G1473" s="8" cm="1">
        <f t="array" aca="1" ref="G1473" ca="1">INDIRECT("'NOAA WLs'!"&amp;$G$15&amp;H1473)</f>
        <v>11.289370078740156</v>
      </c>
      <c r="H1473">
        <v>1465</v>
      </c>
    </row>
    <row r="1474" spans="6:8" x14ac:dyDescent="0.25">
      <c r="F1474" s="1">
        <f>'NOAA WLs'!Q1466</f>
        <v>44166</v>
      </c>
      <c r="G1474" s="8" cm="1">
        <f t="array" aca="1" ref="G1474" ca="1">INDIRECT("'NOAA WLs'!"&amp;$G$15&amp;H1474)</f>
        <v>10.856299212598426</v>
      </c>
      <c r="H1474">
        <v>1466</v>
      </c>
    </row>
    <row r="1475" spans="6:8" x14ac:dyDescent="0.25">
      <c r="F1475" s="1">
        <f>'NOAA WLs'!Q1467</f>
        <v>44197</v>
      </c>
      <c r="G1475" s="8" cm="1">
        <f t="array" aca="1" ref="G1475" ca="1">INDIRECT("'NOAA WLs'!"&amp;$G$15&amp;H1475)</f>
        <v>11.71259842519685</v>
      </c>
      <c r="H1475">
        <v>1467</v>
      </c>
    </row>
    <row r="1476" spans="6:8" x14ac:dyDescent="0.25">
      <c r="F1476" s="1">
        <f>'NOAA WLs'!Q1468</f>
        <v>44228</v>
      </c>
      <c r="G1476" s="8" cm="1">
        <f t="array" aca="1" ref="G1476" ca="1">INDIRECT("'NOAA WLs'!"&amp;$G$15&amp;H1476)</f>
        <v>10.889107611548555</v>
      </c>
      <c r="H1476">
        <v>1468</v>
      </c>
    </row>
    <row r="1477" spans="6:8" x14ac:dyDescent="0.25">
      <c r="F1477" s="1">
        <f>'NOAA WLs'!Q1469</f>
        <v>44256</v>
      </c>
      <c r="G1477" s="8" cm="1">
        <f t="array" aca="1" ref="G1477" ca="1">INDIRECT("'NOAA WLs'!"&amp;$G$15&amp;H1477)</f>
        <v>9.7998687664041988</v>
      </c>
      <c r="H1477">
        <v>1469</v>
      </c>
    </row>
    <row r="1478" spans="6:8" x14ac:dyDescent="0.25">
      <c r="F1478" s="1">
        <f>'NOAA WLs'!Q1470</f>
        <v>44287</v>
      </c>
      <c r="G1478" s="8" cm="1">
        <f t="array" aca="1" ref="G1478" ca="1">INDIRECT("'NOAA WLs'!"&amp;$G$15&amp;H1478)</f>
        <v>10.049212598425196</v>
      </c>
      <c r="H1478">
        <v>1470</v>
      </c>
    </row>
    <row r="1479" spans="6:8" x14ac:dyDescent="0.25">
      <c r="F1479" s="1">
        <f>'NOAA WLs'!Q1471</f>
        <v>44317</v>
      </c>
      <c r="G1479" s="8" cm="1">
        <f t="array" aca="1" ref="G1479" ca="1">INDIRECT("'NOAA WLs'!"&amp;$G$15&amp;H1479)</f>
        <v>10.082020997375327</v>
      </c>
      <c r="H1479">
        <v>1471</v>
      </c>
    </row>
    <row r="1480" spans="6:8" x14ac:dyDescent="0.25">
      <c r="F1480" s="1">
        <f>'NOAA WLs'!Q1472</f>
        <v>44348</v>
      </c>
      <c r="G1480" s="8" cm="1">
        <f t="array" aca="1" ref="G1480" ca="1">INDIRECT("'NOAA WLs'!"&amp;$G$15&amp;H1480)</f>
        <v>10.374015748031495</v>
      </c>
      <c r="H1480">
        <v>1472</v>
      </c>
    </row>
    <row r="1481" spans="6:8" x14ac:dyDescent="0.25">
      <c r="F1481" s="1">
        <f>'NOAA WLs'!Q1473</f>
        <v>44378</v>
      </c>
      <c r="G1481" s="8" cm="1">
        <f t="array" aca="1" ref="G1481" ca="1">INDIRECT("'NOAA WLs'!"&amp;$G$15&amp;H1481)</f>
        <v>9.7473753280839901</v>
      </c>
      <c r="H1481">
        <v>1473</v>
      </c>
    </row>
    <row r="1482" spans="6:8" x14ac:dyDescent="0.25">
      <c r="F1482" s="1">
        <f>'NOAA WLs'!Q1474</f>
        <v>44409</v>
      </c>
      <c r="G1482" s="8" cm="1">
        <f t="array" aca="1" ref="G1482" ca="1">INDIRECT("'NOAA WLs'!"&amp;$G$15&amp;H1482)</f>
        <v>9.8228346456692908</v>
      </c>
      <c r="H1482">
        <v>1474</v>
      </c>
    </row>
    <row r="1483" spans="6:8" x14ac:dyDescent="0.25">
      <c r="F1483" s="1">
        <f>'NOAA WLs'!Q1475</f>
        <v>44440</v>
      </c>
      <c r="G1483" s="8" cm="1">
        <f t="array" aca="1" ref="G1483" ca="1">INDIRECT("'NOAA WLs'!"&amp;$G$15&amp;H1483)</f>
        <v>9.7604986876640414</v>
      </c>
      <c r="H1483">
        <v>1475</v>
      </c>
    </row>
    <row r="1484" spans="6:8" x14ac:dyDescent="0.25">
      <c r="F1484" s="1">
        <f>'NOAA WLs'!Q1476</f>
        <v>44470</v>
      </c>
      <c r="G1484" s="8" cm="1">
        <f t="array" aca="1" ref="G1484" ca="1">INDIRECT("'NOAA WLs'!"&amp;$G$15&amp;H1484)</f>
        <v>10.439632545931758</v>
      </c>
      <c r="H1484">
        <v>1476</v>
      </c>
    </row>
    <row r="1485" spans="6:8" x14ac:dyDescent="0.25">
      <c r="F1485" s="1">
        <f>'NOAA WLs'!Q1477</f>
        <v>44501</v>
      </c>
      <c r="G1485" s="8" cm="1">
        <f t="array" aca="1" ref="G1485" ca="1">INDIRECT("'NOAA WLs'!"&amp;$G$15&amp;H1485)</f>
        <v>11.184383202099736</v>
      </c>
      <c r="H1485">
        <v>1477</v>
      </c>
    </row>
    <row r="1486" spans="6:8" x14ac:dyDescent="0.25">
      <c r="F1486" s="1">
        <f>'NOAA WLs'!Q1478</f>
        <v>44531</v>
      </c>
      <c r="G1486" s="8" cm="1">
        <f t="array" aca="1" ref="G1486" ca="1">INDIRECT("'NOAA WLs'!"&amp;$G$15&amp;H1486)</f>
        <v>11.145013123359579</v>
      </c>
      <c r="H1486">
        <v>1478</v>
      </c>
    </row>
    <row r="1487" spans="6:8" x14ac:dyDescent="0.25">
      <c r="F1487" s="1">
        <f>'NOAA WLs'!Q1479</f>
        <v>44562</v>
      </c>
      <c r="G1487" s="8" cm="1">
        <f t="array" aca="1" ref="G1487" ca="1">INDIRECT("'NOAA WLs'!"&amp;$G$15&amp;H1487)</f>
        <v>12.1751968503937</v>
      </c>
      <c r="H1487">
        <v>1479</v>
      </c>
    </row>
    <row r="1488" spans="6:8" x14ac:dyDescent="0.25">
      <c r="F1488" s="1">
        <f>'NOAA WLs'!Q1480</f>
        <v>44593</v>
      </c>
      <c r="G1488" s="8" cm="1">
        <f t="array" aca="1" ref="G1488" ca="1">INDIRECT("'NOAA WLs'!"&amp;$G$15&amp;H1488)</f>
        <v>10.009842519685039</v>
      </c>
      <c r="H1488">
        <v>1480</v>
      </c>
    </row>
    <row r="1489" spans="6:8" x14ac:dyDescent="0.25">
      <c r="F1489" s="1">
        <f>'NOAA WLs'!Q1481</f>
        <v>44621</v>
      </c>
      <c r="G1489" s="8" cm="1">
        <f t="array" aca="1" ref="G1489" ca="1">INDIRECT("'NOAA WLs'!"&amp;$G$15&amp;H1489)</f>
        <v>10.088582677165354</v>
      </c>
      <c r="H1489">
        <v>1481</v>
      </c>
    </row>
    <row r="1490" spans="6:8" x14ac:dyDescent="0.25">
      <c r="F1490" s="1">
        <f>'NOAA WLs'!Q1482</f>
        <v>44652</v>
      </c>
      <c r="G1490" s="8" cm="1">
        <f t="array" aca="1" ref="G1490" ca="1">INDIRECT("'NOAA WLs'!"&amp;$G$15&amp;H1490)</f>
        <v>9.8622047244094482</v>
      </c>
      <c r="H1490">
        <v>1482</v>
      </c>
    </row>
    <row r="1491" spans="6:8" x14ac:dyDescent="0.25">
      <c r="F1491" s="1">
        <f>'NOAA WLs'!Q1483</f>
        <v>44682</v>
      </c>
      <c r="G1491" s="8" cm="1">
        <f t="array" aca="1" ref="G1491" ca="1">INDIRECT("'NOAA WLs'!"&amp;$G$15&amp;H1491)</f>
        <v>9.8786089238845136</v>
      </c>
      <c r="H1491">
        <v>1483</v>
      </c>
    </row>
    <row r="1492" spans="6:8" x14ac:dyDescent="0.25">
      <c r="F1492" s="1">
        <f>'NOAA WLs'!Q1484</f>
        <v>44713</v>
      </c>
      <c r="G1492" s="8" cm="1">
        <f t="array" aca="1" ref="G1492" ca="1">INDIRECT("'NOAA WLs'!"&amp;$G$15&amp;H1492)</f>
        <v>10.196850393700787</v>
      </c>
      <c r="H1492">
        <v>1484</v>
      </c>
    </row>
    <row r="1493" spans="6:8" x14ac:dyDescent="0.25">
      <c r="F1493" s="1">
        <f>'NOAA WLs'!Q1485</f>
        <v>44743</v>
      </c>
      <c r="G1493" s="8" cm="1">
        <f t="array" aca="1" ref="G1493" ca="1">INDIRECT("'NOAA WLs'!"&amp;$G$15&amp;H1493)</f>
        <v>9.9671916010498673</v>
      </c>
      <c r="H1493">
        <v>1485</v>
      </c>
    </row>
    <row r="1494" spans="6:8" x14ac:dyDescent="0.25">
      <c r="F1494" s="1">
        <f>'NOAA WLs'!Q1486</f>
        <v>44774</v>
      </c>
      <c r="G1494" s="8" cm="1">
        <f t="array" aca="1" ref="G1494" ca="1">INDIRECT("'NOAA WLs'!"&amp;$G$15&amp;H1494)</f>
        <v>9.8392388451443562</v>
      </c>
      <c r="H1494">
        <v>1486</v>
      </c>
    </row>
    <row r="1495" spans="6:8" x14ac:dyDescent="0.25">
      <c r="F1495" s="1">
        <f>'NOAA WLs'!Q1487</f>
        <v>44805</v>
      </c>
      <c r="G1495" s="8" cm="1">
        <f t="array" aca="1" ref="G1495" ca="1">INDIRECT("'NOAA WLs'!"&amp;$G$15&amp;H1495)</f>
        <v>9.8851706036745401</v>
      </c>
      <c r="H1495">
        <v>1487</v>
      </c>
    </row>
    <row r="1496" spans="6:8" x14ac:dyDescent="0.25">
      <c r="F1496" s="1">
        <f>'NOAA WLs'!Q1488</f>
        <v>44835</v>
      </c>
      <c r="G1496" s="8" cm="1">
        <f t="array" aca="1" ref="G1496" ca="1">INDIRECT("'NOAA WLs'!"&amp;$G$15&amp;H1496)</f>
        <v>9.7637795275590538</v>
      </c>
      <c r="H1496">
        <v>1488</v>
      </c>
    </row>
    <row r="1497" spans="6:8" x14ac:dyDescent="0.25">
      <c r="F1497" s="1">
        <f>'NOAA WLs'!Q1489</f>
        <v>44866</v>
      </c>
      <c r="G1497" s="8" cm="1">
        <f t="array" aca="1" ref="G1497" ca="1">INDIRECT("'NOAA WLs'!"&amp;$G$15&amp;H1497)</f>
        <v>10.816929133858268</v>
      </c>
      <c r="H1497">
        <v>1489</v>
      </c>
    </row>
    <row r="1498" spans="6:8" x14ac:dyDescent="0.25">
      <c r="F1498" s="1">
        <f>'NOAA WLs'!Q1490</f>
        <v>44896</v>
      </c>
      <c r="G1498" s="8" cm="1">
        <f t="array" aca="1" ref="G1498" ca="1">INDIRECT("'NOAA WLs'!"&amp;$G$15&amp;H1498)</f>
        <v>12.726377952755906</v>
      </c>
      <c r="H1498">
        <v>1490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D5326-FF4E-45D5-BDA6-8B2F13C60273}">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0.91209447736314742</v>
      </c>
      <c r="C4">
        <v>3.3194524341763905</v>
      </c>
    </row>
    <row r="5" spans="1:3" x14ac:dyDescent="0.25">
      <c r="A5">
        <v>2</v>
      </c>
      <c r="B5">
        <v>1.2831781035425509</v>
      </c>
      <c r="C5">
        <v>3.6706239542739443</v>
      </c>
    </row>
    <row r="6" spans="1:3" x14ac:dyDescent="0.25">
      <c r="A6">
        <v>5</v>
      </c>
      <c r="B6">
        <v>1.4327221229588032</v>
      </c>
      <c r="C6">
        <v>3.8171618267462208</v>
      </c>
    </row>
    <row r="7" spans="1:3" x14ac:dyDescent="0.25">
      <c r="A7">
        <v>10</v>
      </c>
      <c r="B7">
        <v>1.5070831489533885</v>
      </c>
      <c r="C7">
        <v>3.8998118742109855</v>
      </c>
    </row>
    <row r="8" spans="1:3" x14ac:dyDescent="0.25">
      <c r="A8">
        <v>20</v>
      </c>
      <c r="B8">
        <v>1.5642407170102826</v>
      </c>
      <c r="C8">
        <v>3.9698114296717875</v>
      </c>
    </row>
    <row r="9" spans="1:3" x14ac:dyDescent="0.25">
      <c r="A9">
        <v>50</v>
      </c>
      <c r="B9">
        <v>1.6220161686844756</v>
      </c>
      <c r="C9">
        <v>4.0486311479574324</v>
      </c>
    </row>
    <row r="10" spans="1:3" x14ac:dyDescent="0.25">
      <c r="A10">
        <v>100</v>
      </c>
      <c r="B10">
        <v>1.6558422357019613</v>
      </c>
      <c r="C10">
        <v>4.1000607073849595</v>
      </c>
    </row>
    <row r="11" spans="1:3" x14ac:dyDescent="0.25">
      <c r="A11">
        <v>500</v>
      </c>
      <c r="B11">
        <v>1.7114787007985393</v>
      </c>
      <c r="C11">
        <v>4.1980337562217791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4262E-9D8C-40B1-8548-913B70BB1B8A}">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1.1543761593283324</v>
      </c>
      <c r="C4">
        <v>3.610171878001442</v>
      </c>
    </row>
    <row r="5" spans="1:3" x14ac:dyDescent="0.25">
      <c r="A5">
        <v>2</v>
      </c>
      <c r="B5">
        <v>1.3556559504644266</v>
      </c>
      <c r="C5">
        <v>3.964387911390205</v>
      </c>
    </row>
    <row r="6" spans="1:3" x14ac:dyDescent="0.25">
      <c r="A6">
        <v>5</v>
      </c>
      <c r="B6">
        <v>1.447208856890241</v>
      </c>
      <c r="C6">
        <v>4.1346036561058908</v>
      </c>
    </row>
    <row r="7" spans="1:3" x14ac:dyDescent="0.25">
      <c r="A7">
        <v>10</v>
      </c>
      <c r="B7">
        <v>1.4995465343655976</v>
      </c>
      <c r="C7">
        <v>4.2249173390401973</v>
      </c>
    </row>
    <row r="8" spans="1:3" x14ac:dyDescent="0.25">
      <c r="A8">
        <v>20</v>
      </c>
      <c r="B8">
        <v>1.5443373051133418</v>
      </c>
      <c r="C8">
        <v>4.2978856860892662</v>
      </c>
    </row>
    <row r="9" spans="1:3" x14ac:dyDescent="0.25">
      <c r="A9">
        <v>50</v>
      </c>
      <c r="B9">
        <v>1.5953612986337056</v>
      </c>
      <c r="C9">
        <v>4.3758444705794837</v>
      </c>
    </row>
    <row r="10" spans="1:3" x14ac:dyDescent="0.25">
      <c r="A10">
        <v>100</v>
      </c>
      <c r="B10">
        <v>1.6290429145104439</v>
      </c>
      <c r="C10">
        <v>4.4241052102520388</v>
      </c>
    </row>
    <row r="11" spans="1:3" x14ac:dyDescent="0.25">
      <c r="A11">
        <v>500</v>
      </c>
      <c r="B11">
        <v>1.6942380356208073</v>
      </c>
      <c r="C11">
        <v>4.5096747762065927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3416-8229-4A6E-B50C-144BEFFC710D}">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1.0397046231083813</v>
      </c>
      <c r="C4">
        <v>3.5088157283378423</v>
      </c>
    </row>
    <row r="5" spans="1:3" x14ac:dyDescent="0.25">
      <c r="A5">
        <v>2</v>
      </c>
      <c r="B5">
        <v>1.2042857893044374</v>
      </c>
      <c r="C5">
        <v>3.814158052908514</v>
      </c>
    </row>
    <row r="6" spans="1:3" x14ac:dyDescent="0.25">
      <c r="A6">
        <v>5</v>
      </c>
      <c r="B6">
        <v>1.2750204386588486</v>
      </c>
      <c r="C6">
        <v>3.9763997851773514</v>
      </c>
    </row>
    <row r="7" spans="1:3" x14ac:dyDescent="0.25">
      <c r="A7">
        <v>10</v>
      </c>
      <c r="B7">
        <v>1.312247762892758</v>
      </c>
      <c r="C7">
        <v>4.0651146049596605</v>
      </c>
    </row>
    <row r="8" spans="1:3" x14ac:dyDescent="0.25">
      <c r="A8">
        <v>20</v>
      </c>
      <c r="B8">
        <v>1.3421380472713511</v>
      </c>
      <c r="C8">
        <v>4.1384741762931201</v>
      </c>
    </row>
    <row r="9" spans="1:3" x14ac:dyDescent="0.25">
      <c r="A9">
        <v>50</v>
      </c>
      <c r="B9">
        <v>1.373851426109441</v>
      </c>
      <c r="C9">
        <v>4.2189028095743222</v>
      </c>
    </row>
    <row r="10" spans="1:3" x14ac:dyDescent="0.25">
      <c r="A10">
        <v>100</v>
      </c>
      <c r="B10">
        <v>1.3933471757608626</v>
      </c>
      <c r="C10">
        <v>4.2699998979963896</v>
      </c>
    </row>
    <row r="11" spans="1:3" x14ac:dyDescent="0.25">
      <c r="A11">
        <v>500</v>
      </c>
      <c r="B11">
        <v>1.4275891809500758</v>
      </c>
      <c r="C11">
        <v>4.3638485432513949</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12396-21A2-4AE5-844C-1A763FEE8C29}">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0.90975758885901081</v>
      </c>
      <c r="C4">
        <v>3.5319822966561856</v>
      </c>
    </row>
    <row r="5" spans="1:3" x14ac:dyDescent="0.25">
      <c r="A5">
        <v>2</v>
      </c>
      <c r="B5">
        <v>1.046881349277087</v>
      </c>
      <c r="C5">
        <v>3.8334855000939267</v>
      </c>
    </row>
    <row r="6" spans="1:3" x14ac:dyDescent="0.25">
      <c r="A6">
        <v>5</v>
      </c>
      <c r="B6">
        <v>1.1048892785540965</v>
      </c>
      <c r="C6">
        <v>3.9954362941041834</v>
      </c>
    </row>
    <row r="7" spans="1:3" x14ac:dyDescent="0.25">
      <c r="A7">
        <v>10</v>
      </c>
      <c r="B7">
        <v>1.1342255461547595</v>
      </c>
      <c r="C7">
        <v>4.0831760732897386</v>
      </c>
    </row>
    <row r="8" spans="1:3" x14ac:dyDescent="0.25">
      <c r="A8">
        <v>20</v>
      </c>
      <c r="B8">
        <v>1.1570692416464403</v>
      </c>
      <c r="C8">
        <v>4.1552133286021364</v>
      </c>
    </row>
    <row r="9" spans="1:3" x14ac:dyDescent="0.25">
      <c r="A9">
        <v>50</v>
      </c>
      <c r="B9">
        <v>1.180494765116227</v>
      </c>
      <c r="C9">
        <v>4.2335667200519413</v>
      </c>
    </row>
    <row r="10" spans="1:3" x14ac:dyDescent="0.25">
      <c r="A10">
        <v>100</v>
      </c>
      <c r="B10">
        <v>1.1944104306028553</v>
      </c>
      <c r="C10">
        <v>4.2829503015559309</v>
      </c>
    </row>
    <row r="11" spans="1:3" x14ac:dyDescent="0.25">
      <c r="A11">
        <v>500</v>
      </c>
      <c r="B11">
        <v>1.2177484090067325</v>
      </c>
      <c r="C11">
        <v>4.3726722348498219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DC231-2B32-42FF-979A-5D5CC54030FD}">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0.97247567759081588</v>
      </c>
      <c r="C4">
        <v>4.166799838162027</v>
      </c>
    </row>
    <row r="5" spans="1:3" x14ac:dyDescent="0.25">
      <c r="A5">
        <v>2</v>
      </c>
      <c r="B5">
        <v>1.1094170858210239</v>
      </c>
      <c r="C5">
        <v>4.4908326640173968</v>
      </c>
    </row>
    <row r="6" spans="1:3" x14ac:dyDescent="0.25">
      <c r="A6">
        <v>5</v>
      </c>
      <c r="B6">
        <v>1.1977859108677829</v>
      </c>
      <c r="C6">
        <v>4.6671271063686746</v>
      </c>
    </row>
    <row r="7" spans="1:3" x14ac:dyDescent="0.25">
      <c r="A7">
        <v>10</v>
      </c>
      <c r="B7">
        <v>1.2528736461511714</v>
      </c>
      <c r="C7">
        <v>4.7610612764984515</v>
      </c>
    </row>
    <row r="8" spans="1:3" x14ac:dyDescent="0.25">
      <c r="A8">
        <v>20</v>
      </c>
      <c r="B8">
        <v>1.303292985756531</v>
      </c>
      <c r="C8">
        <v>4.8372015794068171</v>
      </c>
    </row>
    <row r="9" spans="1:3" x14ac:dyDescent="0.25">
      <c r="A9">
        <v>50</v>
      </c>
      <c r="B9">
        <v>1.3652090661573801</v>
      </c>
      <c r="C9">
        <v>4.9188437083960759</v>
      </c>
    </row>
    <row r="10" spans="1:3" x14ac:dyDescent="0.25">
      <c r="A10">
        <v>100</v>
      </c>
      <c r="B10">
        <v>1.4092521714420938</v>
      </c>
      <c r="C10">
        <v>4.9695683079092055</v>
      </c>
    </row>
    <row r="11" spans="1:3" x14ac:dyDescent="0.25">
      <c r="A11">
        <v>500</v>
      </c>
      <c r="B11">
        <v>1.503825892352691</v>
      </c>
      <c r="C11">
        <v>5.0599500092624226</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9EEF9-32E4-4DB7-B8F5-54FC33769B3F}">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1.0577428920347571</v>
      </c>
      <c r="C4">
        <v>3.520719444592137</v>
      </c>
    </row>
    <row r="5" spans="1:3" x14ac:dyDescent="0.25">
      <c r="A5">
        <v>2</v>
      </c>
      <c r="B5">
        <v>1.2412785000898481</v>
      </c>
      <c r="C5">
        <v>3.8412525436203162</v>
      </c>
    </row>
    <row r="6" spans="1:3" x14ac:dyDescent="0.25">
      <c r="A6">
        <v>5</v>
      </c>
      <c r="B6">
        <v>1.3112637947810677</v>
      </c>
      <c r="C6">
        <v>4.005059829248296</v>
      </c>
    </row>
    <row r="7" spans="1:3" x14ac:dyDescent="0.25">
      <c r="A7">
        <v>10</v>
      </c>
      <c r="B7">
        <v>1.3463488838667694</v>
      </c>
      <c r="C7">
        <v>4.0939973872165183</v>
      </c>
    </row>
    <row r="8" spans="1:3" x14ac:dyDescent="0.25">
      <c r="A8">
        <v>20</v>
      </c>
      <c r="B8">
        <v>1.3734861565113912</v>
      </c>
      <c r="C8">
        <v>4.1671398164602858</v>
      </c>
    </row>
    <row r="9" spans="1:3" x14ac:dyDescent="0.25">
      <c r="A9">
        <v>50</v>
      </c>
      <c r="B9">
        <v>1.4011077950468689</v>
      </c>
      <c r="C9">
        <v>4.2468430454407704</v>
      </c>
    </row>
    <row r="10" spans="1:3" x14ac:dyDescent="0.25">
      <c r="A10">
        <v>100</v>
      </c>
      <c r="B10">
        <v>1.4173931744129571</v>
      </c>
      <c r="C10">
        <v>4.2971709151751716</v>
      </c>
    </row>
    <row r="11" spans="1:3" x14ac:dyDescent="0.25">
      <c r="A11">
        <v>500</v>
      </c>
      <c r="B11">
        <v>1.4444312940690451</v>
      </c>
      <c r="C11">
        <v>4.3888403662164022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E390-A339-49D4-9AA6-ED4BA04EC324}">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0.74526727947364635</v>
      </c>
      <c r="C4">
        <v>3.6314051192167227</v>
      </c>
    </row>
    <row r="5" spans="1:3" x14ac:dyDescent="0.25">
      <c r="A5">
        <v>2</v>
      </c>
      <c r="B5">
        <v>0.82542700367553079</v>
      </c>
      <c r="C5">
        <v>3.9195477489413988</v>
      </c>
    </row>
    <row r="6" spans="1:3" x14ac:dyDescent="0.25">
      <c r="A6">
        <v>5</v>
      </c>
      <c r="B6">
        <v>0.84825353816225202</v>
      </c>
      <c r="C6">
        <v>4.0817016346500274</v>
      </c>
    </row>
    <row r="7" spans="1:3" x14ac:dyDescent="0.25">
      <c r="A7">
        <v>10</v>
      </c>
      <c r="B7">
        <v>0.85897815362240226</v>
      </c>
      <c r="C7">
        <v>4.171118032257537</v>
      </c>
    </row>
    <row r="8" spans="1:3" x14ac:dyDescent="0.25">
      <c r="A8">
        <v>20</v>
      </c>
      <c r="B8">
        <v>0.86687126671434789</v>
      </c>
      <c r="C8">
        <v>4.2455395702421281</v>
      </c>
    </row>
    <row r="9" spans="1:3" x14ac:dyDescent="0.25">
      <c r="A9">
        <v>50</v>
      </c>
      <c r="B9">
        <v>0.87447473928998964</v>
      </c>
      <c r="C9">
        <v>4.3277252307521534</v>
      </c>
    </row>
    <row r="10" spans="1:3" x14ac:dyDescent="0.25">
      <c r="A10">
        <v>100</v>
      </c>
      <c r="B10">
        <v>0.87871484627976493</v>
      </c>
      <c r="C10">
        <v>4.3803184331130485</v>
      </c>
    </row>
    <row r="11" spans="1:3" x14ac:dyDescent="0.25">
      <c r="A11">
        <v>500</v>
      </c>
      <c r="B11">
        <v>0.88525161160399202</v>
      </c>
      <c r="C11">
        <v>4.477875579091565</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E4D17-3F6D-4EB3-B083-CA32CB494419}">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0.69371849868020063</v>
      </c>
      <c r="C4">
        <v>3.1756306012803108</v>
      </c>
    </row>
    <row r="5" spans="1:3" x14ac:dyDescent="0.25">
      <c r="A5">
        <v>2</v>
      </c>
      <c r="B5">
        <v>0.78065909521563026</v>
      </c>
      <c r="C5">
        <v>3.5027999252396538</v>
      </c>
    </row>
    <row r="6" spans="1:3" x14ac:dyDescent="0.25">
      <c r="A6">
        <v>5</v>
      </c>
      <c r="B6">
        <v>0.81247195875227873</v>
      </c>
      <c r="C6">
        <v>3.6461942917890111</v>
      </c>
    </row>
    <row r="7" spans="1:3" x14ac:dyDescent="0.25">
      <c r="A7">
        <v>10</v>
      </c>
      <c r="B7">
        <v>0.8277087914988972</v>
      </c>
      <c r="C7">
        <v>3.7219405676405817</v>
      </c>
    </row>
    <row r="8" spans="1:3" x14ac:dyDescent="0.25">
      <c r="A8">
        <v>20</v>
      </c>
      <c r="B8">
        <v>0.8390889326188995</v>
      </c>
      <c r="C8">
        <v>3.7829308451145787</v>
      </c>
    </row>
    <row r="9" spans="1:3" x14ac:dyDescent="0.25">
      <c r="A9">
        <v>50</v>
      </c>
      <c r="B9">
        <v>0.85023147242283292</v>
      </c>
      <c r="C9">
        <v>3.8478454807242324</v>
      </c>
    </row>
    <row r="10" spans="1:3" x14ac:dyDescent="0.25">
      <c r="A10">
        <v>100</v>
      </c>
      <c r="B10">
        <v>0.85654849601667793</v>
      </c>
      <c r="C10">
        <v>3.8878782758016013</v>
      </c>
    </row>
    <row r="11" spans="1:3" x14ac:dyDescent="0.25">
      <c r="A11">
        <v>500</v>
      </c>
      <c r="B11">
        <v>0.86650232205619582</v>
      </c>
      <c r="C11">
        <v>3.9584934293641347</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208CA-F596-4D2D-830A-00B57425C555}">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0.4061720640366609</v>
      </c>
      <c r="C4">
        <v>3.2453697434772559</v>
      </c>
    </row>
    <row r="5" spans="1:3" x14ac:dyDescent="0.25">
      <c r="A5">
        <v>2</v>
      </c>
      <c r="B5">
        <v>0.4945295254753922</v>
      </c>
      <c r="C5">
        <v>3.5646167572101688</v>
      </c>
    </row>
    <row r="6" spans="1:3" x14ac:dyDescent="0.25">
      <c r="A6">
        <v>5</v>
      </c>
      <c r="B6">
        <v>0.52935330257742852</v>
      </c>
      <c r="C6">
        <v>3.7133247979156376</v>
      </c>
    </row>
    <row r="7" spans="1:3" x14ac:dyDescent="0.25">
      <c r="A7">
        <v>10</v>
      </c>
      <c r="B7">
        <v>0.54829293811813462</v>
      </c>
      <c r="C7">
        <v>3.7923220177623924</v>
      </c>
    </row>
    <row r="8" spans="1:3" x14ac:dyDescent="0.25">
      <c r="A8">
        <v>20</v>
      </c>
      <c r="B8">
        <v>0.56388951400186849</v>
      </c>
      <c r="C8">
        <v>3.8562065707709872</v>
      </c>
    </row>
    <row r="9" spans="1:3" x14ac:dyDescent="0.25">
      <c r="A9">
        <v>50</v>
      </c>
      <c r="B9">
        <v>0.58091010248366204</v>
      </c>
      <c r="C9">
        <v>3.9245308362115163</v>
      </c>
    </row>
    <row r="10" spans="1:3" x14ac:dyDescent="0.25">
      <c r="A10">
        <v>100</v>
      </c>
      <c r="B10">
        <v>0.5916734516465717</v>
      </c>
      <c r="C10">
        <v>3.9668711699201733</v>
      </c>
    </row>
    <row r="11" spans="1:3" x14ac:dyDescent="0.25">
      <c r="A11">
        <v>500</v>
      </c>
      <c r="B11">
        <v>0.61131771054408357</v>
      </c>
      <c r="C11">
        <v>4.0420490819422525</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D398D-27B6-4D76-B10D-53F2D34D5A32}">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0.35159172452283932</v>
      </c>
      <c r="C4">
        <v>3.3267806474802257</v>
      </c>
    </row>
    <row r="5" spans="1:3" x14ac:dyDescent="0.25">
      <c r="A5">
        <v>2</v>
      </c>
      <c r="B5">
        <v>0.43054777789068666</v>
      </c>
      <c r="C5">
        <v>3.6391898408655541</v>
      </c>
    </row>
    <row r="6" spans="1:3" x14ac:dyDescent="0.25">
      <c r="A6">
        <v>5</v>
      </c>
      <c r="B6">
        <v>0.46857862035939168</v>
      </c>
      <c r="C6">
        <v>3.792466380356903</v>
      </c>
    </row>
    <row r="7" spans="1:3" x14ac:dyDescent="0.25">
      <c r="A7">
        <v>10</v>
      </c>
      <c r="B7">
        <v>0.48932586825526142</v>
      </c>
      <c r="C7">
        <v>3.875204231581713</v>
      </c>
    </row>
    <row r="8" spans="1:3" x14ac:dyDescent="0.25">
      <c r="A8">
        <v>20</v>
      </c>
      <c r="B8">
        <v>0.50645135211081316</v>
      </c>
      <c r="C8">
        <v>3.9429439195966238</v>
      </c>
    </row>
    <row r="9" spans="1:3" x14ac:dyDescent="0.25">
      <c r="A9">
        <v>50</v>
      </c>
      <c r="B9">
        <v>0.52518963028448507</v>
      </c>
      <c r="C9">
        <v>4.0163924855930313</v>
      </c>
    </row>
    <row r="10" spans="1:3" x14ac:dyDescent="0.25">
      <c r="A10">
        <v>100</v>
      </c>
      <c r="B10">
        <v>0.53707045107688156</v>
      </c>
      <c r="C10">
        <v>4.0625395402928213</v>
      </c>
    </row>
    <row r="11" spans="1:3" x14ac:dyDescent="0.25">
      <c r="A11">
        <v>500</v>
      </c>
      <c r="B11">
        <v>0.55883219492289182</v>
      </c>
      <c r="C11">
        <v>4.1460236105975721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5DDB9-139F-4C38-9ADF-90676538588F}">
  <dimension ref="A1:V1512"/>
  <sheetViews>
    <sheetView topLeftCell="C1" workbookViewId="0">
      <selection activeCell="T13" sqref="T13"/>
    </sheetView>
  </sheetViews>
  <sheetFormatPr defaultRowHeight="15" x14ac:dyDescent="0.25"/>
  <cols>
    <col min="3" max="3" width="9.7109375" bestFit="1" customWidth="1"/>
    <col min="4" max="5" width="12.140625" customWidth="1"/>
    <col min="6" max="6" width="12" customWidth="1"/>
    <col min="7" max="7" width="12.7109375" customWidth="1"/>
    <col min="8" max="9" width="13" customWidth="1"/>
    <col min="10" max="10" width="12.85546875" customWidth="1"/>
    <col min="12" max="12" width="12" customWidth="1"/>
    <col min="13" max="13" width="12.7109375" customWidth="1"/>
    <col min="15" max="15" width="24" bestFit="1" customWidth="1"/>
    <col min="17" max="17" width="10.140625" customWidth="1"/>
  </cols>
  <sheetData>
    <row r="1" spans="1:22" x14ac:dyDescent="0.25">
      <c r="A1" t="s">
        <v>2</v>
      </c>
    </row>
    <row r="2" spans="1:22" x14ac:dyDescent="0.25">
      <c r="A2" t="s">
        <v>183</v>
      </c>
      <c r="O2" s="2" t="s">
        <v>192</v>
      </c>
    </row>
    <row r="3" spans="1:22" x14ac:dyDescent="0.25">
      <c r="A3" s="33">
        <v>45294</v>
      </c>
      <c r="O3" t="s">
        <v>193</v>
      </c>
      <c r="P3" t="s">
        <v>144</v>
      </c>
    </row>
    <row r="4" spans="1:22" x14ac:dyDescent="0.25">
      <c r="A4" t="s">
        <v>184</v>
      </c>
      <c r="O4" t="s">
        <v>194</v>
      </c>
      <c r="P4">
        <v>1992</v>
      </c>
    </row>
    <row r="5" spans="1:22" x14ac:dyDescent="0.25">
      <c r="O5" t="s">
        <v>141</v>
      </c>
      <c r="P5">
        <v>4.3</v>
      </c>
      <c r="Q5" t="s">
        <v>142</v>
      </c>
    </row>
    <row r="6" spans="1:22" x14ac:dyDescent="0.25">
      <c r="A6" s="2" t="s">
        <v>195</v>
      </c>
      <c r="O6" t="s">
        <v>143</v>
      </c>
      <c r="P6">
        <v>0</v>
      </c>
      <c r="Q6" t="s">
        <v>142</v>
      </c>
    </row>
    <row r="7" spans="1:22" x14ac:dyDescent="0.25">
      <c r="A7" t="s">
        <v>134</v>
      </c>
      <c r="B7" s="20" t="s">
        <v>135</v>
      </c>
      <c r="O7" t="s">
        <v>217</v>
      </c>
      <c r="P7">
        <v>2.0699999999999998</v>
      </c>
      <c r="Q7" t="s">
        <v>218</v>
      </c>
    </row>
    <row r="8" spans="1:22" x14ac:dyDescent="0.25">
      <c r="A8" t="s">
        <v>116</v>
      </c>
      <c r="O8" t="s">
        <v>217</v>
      </c>
      <c r="P8">
        <f>P7/304.8</f>
        <v>6.7913385826771644E-3</v>
      </c>
      <c r="Q8" t="s">
        <v>219</v>
      </c>
    </row>
    <row r="9" spans="1:22" x14ac:dyDescent="0.25">
      <c r="A9" t="s">
        <v>117</v>
      </c>
    </row>
    <row r="10" spans="1:22" x14ac:dyDescent="0.25">
      <c r="A10" t="s">
        <v>118</v>
      </c>
    </row>
    <row r="11" spans="1:22" x14ac:dyDescent="0.25">
      <c r="A11" t="s">
        <v>119</v>
      </c>
    </row>
    <row r="12" spans="1:22" ht="15.75" thickBot="1" x14ac:dyDescent="0.3">
      <c r="O12" s="2" t="s">
        <v>139</v>
      </c>
    </row>
    <row r="13" spans="1:22" x14ac:dyDescent="0.25">
      <c r="A13" s="36"/>
      <c r="B13" s="37"/>
      <c r="C13" s="37"/>
      <c r="D13" s="169" t="s">
        <v>186</v>
      </c>
      <c r="E13" s="170"/>
      <c r="F13" s="170"/>
      <c r="G13" s="171"/>
      <c r="H13" s="169" t="s">
        <v>190</v>
      </c>
      <c r="I13" s="171"/>
      <c r="J13" s="170" t="s">
        <v>191</v>
      </c>
      <c r="K13" s="170"/>
      <c r="L13" s="170"/>
      <c r="M13" s="171"/>
      <c r="O13" s="20" t="s">
        <v>140</v>
      </c>
      <c r="T13" s="58" t="s">
        <v>13</v>
      </c>
      <c r="U13" s="59"/>
      <c r="V13" s="60"/>
    </row>
    <row r="14" spans="1:22" ht="45" x14ac:dyDescent="0.25">
      <c r="A14" s="38" t="s">
        <v>120</v>
      </c>
      <c r="B14" t="s">
        <v>121</v>
      </c>
      <c r="C14" t="s">
        <v>197</v>
      </c>
      <c r="D14" s="51" t="s">
        <v>187</v>
      </c>
      <c r="E14" s="34" t="s">
        <v>185</v>
      </c>
      <c r="F14" s="34" t="s">
        <v>188</v>
      </c>
      <c r="G14" s="39" t="s">
        <v>189</v>
      </c>
      <c r="H14" s="51" t="s">
        <v>187</v>
      </c>
      <c r="I14" s="39" t="s">
        <v>185</v>
      </c>
      <c r="J14" s="34" t="s">
        <v>187</v>
      </c>
      <c r="K14" s="34" t="s">
        <v>185</v>
      </c>
      <c r="L14" s="34" t="s">
        <v>188</v>
      </c>
      <c r="M14" s="39" t="s">
        <v>189</v>
      </c>
      <c r="O14" s="34" t="s">
        <v>120</v>
      </c>
      <c r="P14" s="34" t="s">
        <v>196</v>
      </c>
      <c r="Q14" s="34" t="s">
        <v>197</v>
      </c>
      <c r="R14" s="34" t="s">
        <v>198</v>
      </c>
      <c r="S14" s="34" t="s">
        <v>223</v>
      </c>
      <c r="T14" s="34" t="s">
        <v>222</v>
      </c>
    </row>
    <row r="15" spans="1:22" x14ac:dyDescent="0.25">
      <c r="A15" s="38">
        <v>1899</v>
      </c>
      <c r="B15">
        <v>1</v>
      </c>
      <c r="C15" s="1" t="s">
        <v>122</v>
      </c>
      <c r="D15" s="38">
        <v>-0.20899999999999999</v>
      </c>
      <c r="E15">
        <v>-0.19800000000000001</v>
      </c>
      <c r="F15">
        <v>-0.188</v>
      </c>
      <c r="G15" s="52">
        <v>-0.20799999999999999</v>
      </c>
      <c r="H15" s="38">
        <f t="shared" ref="H15:H78" si="0">D15/0.3048</f>
        <v>-0.68569553805774275</v>
      </c>
      <c r="I15" s="41">
        <f t="shared" ref="I15:I78" si="1">E15/0.3048</f>
        <v>-0.64960629921259838</v>
      </c>
      <c r="J15" s="40">
        <f>'NOAA WLs'!$P$5+(D15/0.3048)</f>
        <v>3.6143044619422571</v>
      </c>
      <c r="K15" s="40">
        <f>'NOAA WLs'!$P$5+(E15/0.3048)</f>
        <v>3.6503937007874017</v>
      </c>
      <c r="L15" s="40">
        <f t="shared" ref="L15:L78" si="2">F15/0.3048</f>
        <v>-0.61679790026246717</v>
      </c>
      <c r="M15" s="41">
        <f t="shared" ref="M15:M78" si="3">G15/0.3048</f>
        <v>-0.68241469816272959</v>
      </c>
      <c r="O15">
        <v>1900</v>
      </c>
      <c r="P15">
        <v>1</v>
      </c>
      <c r="Q15" s="1">
        <f t="shared" ref="Q15:Q78" si="4">DATE(O15,P15,1)</f>
        <v>1</v>
      </c>
      <c r="R15">
        <v>3.3580000000000001</v>
      </c>
      <c r="S15">
        <f t="shared" ref="S15:S78" si="5">R15/0.3048</f>
        <v>11.017060367454068</v>
      </c>
      <c r="T15">
        <f>S15+0.5</f>
        <v>11.517060367454068</v>
      </c>
    </row>
    <row r="16" spans="1:22" x14ac:dyDescent="0.25">
      <c r="A16" s="38">
        <v>1899</v>
      </c>
      <c r="B16">
        <v>2</v>
      </c>
      <c r="C16" s="1" t="s">
        <v>123</v>
      </c>
      <c r="D16" s="38">
        <v>-0.29599999999999999</v>
      </c>
      <c r="E16">
        <v>-0.19800000000000001</v>
      </c>
      <c r="F16">
        <v>-0.188</v>
      </c>
      <c r="G16" s="52">
        <v>-0.20799999999999999</v>
      </c>
      <c r="H16" s="38">
        <f t="shared" si="0"/>
        <v>-0.97112860892388442</v>
      </c>
      <c r="I16" s="41">
        <f t="shared" si="1"/>
        <v>-0.64960629921259838</v>
      </c>
      <c r="J16" s="40">
        <f>'NOAA WLs'!$P$5+(D16/0.3048)</f>
        <v>3.3288713910761154</v>
      </c>
      <c r="K16" s="40">
        <f>'NOAA WLs'!$P$5+(E16/0.3048)</f>
        <v>3.6503937007874017</v>
      </c>
      <c r="L16" s="40">
        <f t="shared" si="2"/>
        <v>-0.61679790026246717</v>
      </c>
      <c r="M16" s="41">
        <f t="shared" si="3"/>
        <v>-0.68241469816272959</v>
      </c>
      <c r="O16">
        <v>1900</v>
      </c>
      <c r="P16">
        <v>2</v>
      </c>
      <c r="Q16" s="1">
        <f t="shared" si="4"/>
        <v>32</v>
      </c>
      <c r="R16">
        <v>3.0840000000000001</v>
      </c>
      <c r="S16">
        <f t="shared" si="5"/>
        <v>10.118110236220472</v>
      </c>
      <c r="T16">
        <f t="shared" ref="T16:T79" si="6">S16+0.5</f>
        <v>10.618110236220472</v>
      </c>
    </row>
    <row r="17" spans="1:20" x14ac:dyDescent="0.25">
      <c r="A17" s="38">
        <v>1899</v>
      </c>
      <c r="B17">
        <v>3</v>
      </c>
      <c r="C17" s="1" t="s">
        <v>124</v>
      </c>
      <c r="D17" s="38">
        <v>-0.24299999999999999</v>
      </c>
      <c r="E17">
        <v>-0.19800000000000001</v>
      </c>
      <c r="F17">
        <v>-0.188</v>
      </c>
      <c r="G17" s="52">
        <v>-0.20799999999999999</v>
      </c>
      <c r="H17" s="38">
        <f t="shared" si="0"/>
        <v>-0.79724409448818889</v>
      </c>
      <c r="I17" s="41">
        <f t="shared" si="1"/>
        <v>-0.64960629921259838</v>
      </c>
      <c r="J17" s="40">
        <f>'NOAA WLs'!$P$5+(D17/0.3048)</f>
        <v>3.5027559055118109</v>
      </c>
      <c r="K17" s="40">
        <f>'NOAA WLs'!$P$5+(E17/0.3048)</f>
        <v>3.6503937007874017</v>
      </c>
      <c r="L17" s="40">
        <f t="shared" si="2"/>
        <v>-0.61679790026246717</v>
      </c>
      <c r="M17" s="41">
        <f t="shared" si="3"/>
        <v>-0.68241469816272959</v>
      </c>
      <c r="O17">
        <v>1900</v>
      </c>
      <c r="P17">
        <v>3</v>
      </c>
      <c r="Q17" s="1">
        <f t="shared" si="4"/>
        <v>61</v>
      </c>
      <c r="R17">
        <v>2.992</v>
      </c>
      <c r="S17">
        <f t="shared" si="5"/>
        <v>9.8162729658792642</v>
      </c>
      <c r="T17">
        <f t="shared" si="6"/>
        <v>10.316272965879264</v>
      </c>
    </row>
    <row r="18" spans="1:20" x14ac:dyDescent="0.25">
      <c r="A18" s="38">
        <v>1899</v>
      </c>
      <c r="B18">
        <v>4</v>
      </c>
      <c r="C18" s="1" t="s">
        <v>125</v>
      </c>
      <c r="D18" s="38">
        <v>-0.214</v>
      </c>
      <c r="E18">
        <v>-0.19700000000000001</v>
      </c>
      <c r="F18">
        <v>-0.187</v>
      </c>
      <c r="G18" s="52">
        <v>-0.20699999999999999</v>
      </c>
      <c r="H18" s="38">
        <f t="shared" si="0"/>
        <v>-0.7020997375328083</v>
      </c>
      <c r="I18" s="41">
        <f t="shared" si="1"/>
        <v>-0.64632545931758534</v>
      </c>
      <c r="J18" s="40">
        <f>'NOAA WLs'!$P$5+(D18/0.3048)</f>
        <v>3.5979002624671916</v>
      </c>
      <c r="K18" s="40">
        <f>'NOAA WLs'!$P$5+(E18/0.3048)</f>
        <v>3.6536745406824145</v>
      </c>
      <c r="L18" s="40">
        <f t="shared" si="2"/>
        <v>-0.61351706036745401</v>
      </c>
      <c r="M18" s="41">
        <f t="shared" si="3"/>
        <v>-0.67913385826771644</v>
      </c>
      <c r="O18">
        <v>1900</v>
      </c>
      <c r="P18">
        <v>4</v>
      </c>
      <c r="Q18" s="1">
        <f t="shared" si="4"/>
        <v>92</v>
      </c>
      <c r="R18">
        <v>2.9009999999999998</v>
      </c>
      <c r="S18">
        <f t="shared" si="5"/>
        <v>9.5177165354330704</v>
      </c>
      <c r="T18">
        <f t="shared" si="6"/>
        <v>10.01771653543307</v>
      </c>
    </row>
    <row r="19" spans="1:20" x14ac:dyDescent="0.25">
      <c r="A19" s="38">
        <v>1899</v>
      </c>
      <c r="B19">
        <v>5</v>
      </c>
      <c r="C19" s="1" t="s">
        <v>126</v>
      </c>
      <c r="D19" s="38">
        <v>-0.224</v>
      </c>
      <c r="E19">
        <v>-0.19700000000000001</v>
      </c>
      <c r="F19">
        <v>-0.187</v>
      </c>
      <c r="G19" s="52">
        <v>-0.20699999999999999</v>
      </c>
      <c r="H19" s="38">
        <f t="shared" si="0"/>
        <v>-0.73490813648293962</v>
      </c>
      <c r="I19" s="41">
        <f t="shared" si="1"/>
        <v>-0.64632545931758534</v>
      </c>
      <c r="J19" s="40">
        <f>'NOAA WLs'!$P$5+(D19/0.3048)</f>
        <v>3.5650918635170603</v>
      </c>
      <c r="K19" s="40">
        <f>'NOAA WLs'!$P$5+(E19/0.3048)</f>
        <v>3.6536745406824145</v>
      </c>
      <c r="L19" s="40">
        <f t="shared" si="2"/>
        <v>-0.61351706036745401</v>
      </c>
      <c r="M19" s="41">
        <f t="shared" si="3"/>
        <v>-0.67913385826771644</v>
      </c>
      <c r="O19">
        <v>1900</v>
      </c>
      <c r="P19">
        <v>5</v>
      </c>
      <c r="Q19" s="1">
        <f t="shared" si="4"/>
        <v>122</v>
      </c>
      <c r="R19">
        <v>2.81</v>
      </c>
      <c r="S19">
        <f t="shared" si="5"/>
        <v>9.2191601049868765</v>
      </c>
      <c r="T19">
        <f t="shared" si="6"/>
        <v>9.7191601049868765</v>
      </c>
    </row>
    <row r="20" spans="1:20" x14ac:dyDescent="0.25">
      <c r="A20" s="38">
        <v>1899</v>
      </c>
      <c r="B20">
        <v>6</v>
      </c>
      <c r="C20" s="1" t="s">
        <v>127</v>
      </c>
      <c r="D20" s="38">
        <v>-0.218</v>
      </c>
      <c r="E20">
        <v>-0.19700000000000001</v>
      </c>
      <c r="F20">
        <v>-0.187</v>
      </c>
      <c r="G20" s="52">
        <v>-0.20699999999999999</v>
      </c>
      <c r="H20" s="38">
        <f t="shared" si="0"/>
        <v>-0.71522309711286081</v>
      </c>
      <c r="I20" s="41">
        <f t="shared" si="1"/>
        <v>-0.64632545931758534</v>
      </c>
      <c r="J20" s="40">
        <f>'NOAA WLs'!$P$5+(D20/0.3048)</f>
        <v>3.584776902887139</v>
      </c>
      <c r="K20" s="40">
        <f>'NOAA WLs'!$P$5+(E20/0.3048)</f>
        <v>3.6536745406824145</v>
      </c>
      <c r="L20" s="40">
        <f t="shared" si="2"/>
        <v>-0.61351706036745401</v>
      </c>
      <c r="M20" s="41">
        <f t="shared" si="3"/>
        <v>-0.67913385826771644</v>
      </c>
      <c r="O20">
        <v>1900</v>
      </c>
      <c r="P20">
        <v>6</v>
      </c>
      <c r="Q20" s="1">
        <f t="shared" si="4"/>
        <v>153</v>
      </c>
      <c r="R20">
        <v>2.9009999999999998</v>
      </c>
      <c r="S20">
        <f t="shared" si="5"/>
        <v>9.5177165354330704</v>
      </c>
      <c r="T20">
        <f t="shared" si="6"/>
        <v>10.01771653543307</v>
      </c>
    </row>
    <row r="21" spans="1:20" x14ac:dyDescent="0.25">
      <c r="A21" s="38">
        <v>1899</v>
      </c>
      <c r="B21">
        <v>7</v>
      </c>
      <c r="C21" s="1" t="s">
        <v>128</v>
      </c>
      <c r="D21" s="38">
        <v>-0.20699999999999999</v>
      </c>
      <c r="E21">
        <v>-0.19700000000000001</v>
      </c>
      <c r="F21">
        <v>-0.187</v>
      </c>
      <c r="G21" s="52">
        <v>-0.20699999999999999</v>
      </c>
      <c r="H21" s="38">
        <f t="shared" si="0"/>
        <v>-0.67913385826771644</v>
      </c>
      <c r="I21" s="41">
        <f t="shared" si="1"/>
        <v>-0.64632545931758534</v>
      </c>
      <c r="J21" s="40">
        <f>'NOAA WLs'!$P$5+(D21/0.3048)</f>
        <v>3.6208661417322832</v>
      </c>
      <c r="K21" s="40">
        <f>'NOAA WLs'!$P$5+(E21/0.3048)</f>
        <v>3.6536745406824145</v>
      </c>
      <c r="L21" s="40">
        <f t="shared" si="2"/>
        <v>-0.61351706036745401</v>
      </c>
      <c r="M21" s="41">
        <f t="shared" si="3"/>
        <v>-0.67913385826771644</v>
      </c>
      <c r="O21">
        <v>1900</v>
      </c>
      <c r="P21">
        <v>7</v>
      </c>
      <c r="Q21" s="1">
        <f t="shared" si="4"/>
        <v>183</v>
      </c>
      <c r="R21">
        <v>2.7490000000000001</v>
      </c>
      <c r="S21">
        <f t="shared" si="5"/>
        <v>9.0190288713910753</v>
      </c>
      <c r="T21">
        <f t="shared" si="6"/>
        <v>9.5190288713910753</v>
      </c>
    </row>
    <row r="22" spans="1:20" x14ac:dyDescent="0.25">
      <c r="A22" s="38">
        <v>1899</v>
      </c>
      <c r="B22">
        <v>8</v>
      </c>
      <c r="C22" s="1" t="s">
        <v>129</v>
      </c>
      <c r="D22" s="38">
        <v>-0.20699999999999999</v>
      </c>
      <c r="E22">
        <v>-0.19700000000000001</v>
      </c>
      <c r="F22">
        <v>-0.187</v>
      </c>
      <c r="G22" s="52">
        <v>-0.20699999999999999</v>
      </c>
      <c r="H22" s="38">
        <f t="shared" si="0"/>
        <v>-0.67913385826771644</v>
      </c>
      <c r="I22" s="41">
        <f t="shared" si="1"/>
        <v>-0.64632545931758534</v>
      </c>
      <c r="J22" s="40">
        <f>'NOAA WLs'!$P$5+(D22/0.3048)</f>
        <v>3.6208661417322832</v>
      </c>
      <c r="K22" s="40">
        <f>'NOAA WLs'!$P$5+(E22/0.3048)</f>
        <v>3.6536745406824145</v>
      </c>
      <c r="L22" s="40">
        <f t="shared" si="2"/>
        <v>-0.61351706036745401</v>
      </c>
      <c r="M22" s="41">
        <f t="shared" si="3"/>
        <v>-0.67913385826771644</v>
      </c>
      <c r="O22">
        <v>1900</v>
      </c>
      <c r="P22">
        <v>8</v>
      </c>
      <c r="Q22" s="1">
        <f t="shared" si="4"/>
        <v>214</v>
      </c>
      <c r="R22">
        <v>2.81</v>
      </c>
      <c r="S22">
        <f t="shared" si="5"/>
        <v>9.2191601049868765</v>
      </c>
      <c r="T22">
        <f t="shared" si="6"/>
        <v>9.7191601049868765</v>
      </c>
    </row>
    <row r="23" spans="1:20" x14ac:dyDescent="0.25">
      <c r="A23" s="38">
        <v>1899</v>
      </c>
      <c r="B23">
        <v>9</v>
      </c>
      <c r="C23" s="1" t="s">
        <v>130</v>
      </c>
      <c r="D23" s="38">
        <v>-0.22500000000000001</v>
      </c>
      <c r="E23">
        <v>-0.19700000000000001</v>
      </c>
      <c r="F23">
        <v>-0.187</v>
      </c>
      <c r="G23" s="52">
        <v>-0.20699999999999999</v>
      </c>
      <c r="H23" s="38">
        <f t="shared" si="0"/>
        <v>-0.73818897637795278</v>
      </c>
      <c r="I23" s="41">
        <f t="shared" si="1"/>
        <v>-0.64632545931758534</v>
      </c>
      <c r="J23" s="40">
        <f>'NOAA WLs'!$P$5+(D23/0.3048)</f>
        <v>3.561811023622047</v>
      </c>
      <c r="K23" s="40">
        <f>'NOAA WLs'!$P$5+(E23/0.3048)</f>
        <v>3.6536745406824145</v>
      </c>
      <c r="L23" s="40">
        <f t="shared" si="2"/>
        <v>-0.61351706036745401</v>
      </c>
      <c r="M23" s="41">
        <f t="shared" si="3"/>
        <v>-0.67913385826771644</v>
      </c>
      <c r="O23">
        <v>1900</v>
      </c>
      <c r="P23">
        <v>9</v>
      </c>
      <c r="Q23" s="1">
        <f t="shared" si="4"/>
        <v>245</v>
      </c>
      <c r="R23">
        <v>2.81</v>
      </c>
      <c r="S23">
        <f t="shared" si="5"/>
        <v>9.2191601049868765</v>
      </c>
      <c r="T23">
        <f t="shared" si="6"/>
        <v>9.7191601049868765</v>
      </c>
    </row>
    <row r="24" spans="1:20" x14ac:dyDescent="0.25">
      <c r="A24" s="38">
        <v>1899</v>
      </c>
      <c r="B24">
        <v>10</v>
      </c>
      <c r="C24" s="1" t="s">
        <v>131</v>
      </c>
      <c r="D24" s="38">
        <v>-0.183</v>
      </c>
      <c r="E24">
        <v>-0.19600000000000001</v>
      </c>
      <c r="F24">
        <v>-0.187</v>
      </c>
      <c r="G24" s="52">
        <v>-0.20599999999999999</v>
      </c>
      <c r="H24" s="38">
        <f t="shared" si="0"/>
        <v>-0.60039370078740151</v>
      </c>
      <c r="I24" s="41">
        <f t="shared" si="1"/>
        <v>-0.64304461942257218</v>
      </c>
      <c r="J24" s="40">
        <f>'NOAA WLs'!$P$5+(D24/0.3048)</f>
        <v>3.6996062992125984</v>
      </c>
      <c r="K24" s="40">
        <f>'NOAA WLs'!$P$5+(E24/0.3048)</f>
        <v>3.6569553805774277</v>
      </c>
      <c r="L24" s="40">
        <f t="shared" si="2"/>
        <v>-0.61351706036745401</v>
      </c>
      <c r="M24" s="41">
        <f t="shared" si="3"/>
        <v>-0.6758530183727034</v>
      </c>
      <c r="O24">
        <v>1900</v>
      </c>
      <c r="P24">
        <v>10</v>
      </c>
      <c r="Q24" s="1">
        <f t="shared" si="4"/>
        <v>275</v>
      </c>
      <c r="R24">
        <v>2.7789999999999999</v>
      </c>
      <c r="S24">
        <f t="shared" si="5"/>
        <v>9.1174540682414698</v>
      </c>
      <c r="T24">
        <f t="shared" si="6"/>
        <v>9.6174540682414698</v>
      </c>
    </row>
    <row r="25" spans="1:20" x14ac:dyDescent="0.25">
      <c r="A25" s="38">
        <v>1899</v>
      </c>
      <c r="B25">
        <v>11</v>
      </c>
      <c r="C25" s="1" t="s">
        <v>132</v>
      </c>
      <c r="D25" s="38">
        <v>-1E-3</v>
      </c>
      <c r="E25">
        <v>-0.19600000000000001</v>
      </c>
      <c r="F25">
        <v>-0.186</v>
      </c>
      <c r="G25" s="52">
        <v>-0.20599999999999999</v>
      </c>
      <c r="H25" s="38">
        <f t="shared" si="0"/>
        <v>-3.2808398950131233E-3</v>
      </c>
      <c r="I25" s="41">
        <f t="shared" si="1"/>
        <v>-0.64304461942257218</v>
      </c>
      <c r="J25" s="40">
        <f>'NOAA WLs'!$P$5+(D25/0.3048)</f>
        <v>4.2967191601049866</v>
      </c>
      <c r="K25" s="40">
        <f>'NOAA WLs'!$P$5+(E25/0.3048)</f>
        <v>3.6569553805774277</v>
      </c>
      <c r="L25" s="40">
        <f t="shared" si="2"/>
        <v>-0.61023622047244086</v>
      </c>
      <c r="M25" s="41">
        <f t="shared" si="3"/>
        <v>-0.6758530183727034</v>
      </c>
      <c r="O25">
        <v>1900</v>
      </c>
      <c r="P25">
        <v>11</v>
      </c>
      <c r="Q25" s="1">
        <f t="shared" si="4"/>
        <v>306</v>
      </c>
      <c r="R25">
        <v>2.9319999999999999</v>
      </c>
      <c r="S25">
        <f t="shared" si="5"/>
        <v>9.6194225721784772</v>
      </c>
      <c r="T25">
        <f t="shared" si="6"/>
        <v>10.119422572178477</v>
      </c>
    </row>
    <row r="26" spans="1:20" x14ac:dyDescent="0.25">
      <c r="A26" s="38">
        <v>1899</v>
      </c>
      <c r="B26">
        <v>12</v>
      </c>
      <c r="C26" s="1" t="s">
        <v>133</v>
      </c>
      <c r="D26" s="38">
        <v>-0.11600000000000001</v>
      </c>
      <c r="E26">
        <v>-0.19600000000000001</v>
      </c>
      <c r="F26">
        <v>-0.186</v>
      </c>
      <c r="G26" s="52">
        <v>-0.20599999999999999</v>
      </c>
      <c r="H26" s="38">
        <f t="shared" si="0"/>
        <v>-0.38057742782152232</v>
      </c>
      <c r="I26" s="41">
        <f t="shared" si="1"/>
        <v>-0.64304461942257218</v>
      </c>
      <c r="J26" s="40">
        <f>'NOAA WLs'!$P$5+(D26/0.3048)</f>
        <v>3.9194225721784774</v>
      </c>
      <c r="K26" s="40">
        <f>'NOAA WLs'!$P$5+(E26/0.3048)</f>
        <v>3.6569553805774277</v>
      </c>
      <c r="L26" s="40">
        <f t="shared" si="2"/>
        <v>-0.61023622047244086</v>
      </c>
      <c r="M26" s="41">
        <f t="shared" si="3"/>
        <v>-0.6758530183727034</v>
      </c>
      <c r="O26">
        <v>1900</v>
      </c>
      <c r="P26">
        <v>12</v>
      </c>
      <c r="Q26" s="1">
        <f t="shared" si="4"/>
        <v>336</v>
      </c>
      <c r="R26">
        <v>3.206</v>
      </c>
      <c r="S26">
        <f t="shared" si="5"/>
        <v>10.518372703412073</v>
      </c>
      <c r="T26">
        <f t="shared" si="6"/>
        <v>11.018372703412073</v>
      </c>
    </row>
    <row r="27" spans="1:20" x14ac:dyDescent="0.25">
      <c r="A27" s="38">
        <v>1900</v>
      </c>
      <c r="B27">
        <v>1</v>
      </c>
      <c r="C27" s="1">
        <f t="shared" ref="C27:C90" si="7">DATE(A27,B27,1)</f>
        <v>1</v>
      </c>
      <c r="D27" s="38">
        <v>-0.123</v>
      </c>
      <c r="E27">
        <v>-0.19600000000000001</v>
      </c>
      <c r="F27">
        <v>-0.186</v>
      </c>
      <c r="G27" s="52">
        <v>-0.20599999999999999</v>
      </c>
      <c r="H27" s="38">
        <f t="shared" si="0"/>
        <v>-0.40354330708661412</v>
      </c>
      <c r="I27" s="41">
        <f t="shared" si="1"/>
        <v>-0.64304461942257218</v>
      </c>
      <c r="J27" s="40">
        <f>'NOAA WLs'!$P$5+(D27/0.3048)</f>
        <v>3.8964566929133859</v>
      </c>
      <c r="K27" s="40">
        <f>'NOAA WLs'!$P$5+(E27/0.3048)</f>
        <v>3.6569553805774277</v>
      </c>
      <c r="L27" s="40">
        <f t="shared" si="2"/>
        <v>-0.61023622047244086</v>
      </c>
      <c r="M27" s="41">
        <f t="shared" si="3"/>
        <v>-0.6758530183727034</v>
      </c>
      <c r="O27">
        <v>1901</v>
      </c>
      <c r="P27">
        <v>1</v>
      </c>
      <c r="Q27" s="1">
        <f t="shared" si="4"/>
        <v>367</v>
      </c>
      <c r="R27">
        <v>3.06</v>
      </c>
      <c r="S27">
        <f t="shared" si="5"/>
        <v>10.039370078740157</v>
      </c>
      <c r="T27">
        <f t="shared" si="6"/>
        <v>10.539370078740157</v>
      </c>
    </row>
    <row r="28" spans="1:20" x14ac:dyDescent="0.25">
      <c r="A28" s="38">
        <v>1900</v>
      </c>
      <c r="B28">
        <v>2</v>
      </c>
      <c r="C28" s="1">
        <f t="shared" si="7"/>
        <v>32</v>
      </c>
      <c r="D28" s="38">
        <v>-0.17699999999999999</v>
      </c>
      <c r="E28">
        <v>-0.19600000000000001</v>
      </c>
      <c r="F28">
        <v>-0.186</v>
      </c>
      <c r="G28" s="52">
        <v>-0.20599999999999999</v>
      </c>
      <c r="H28" s="38">
        <f t="shared" si="0"/>
        <v>-0.5807086614173228</v>
      </c>
      <c r="I28" s="41">
        <f t="shared" si="1"/>
        <v>-0.64304461942257218</v>
      </c>
      <c r="J28" s="40">
        <f>'NOAA WLs'!$P$5+(D28/0.3048)</f>
        <v>3.7192913385826771</v>
      </c>
      <c r="K28" s="40">
        <f>'NOAA WLs'!$P$5+(E28/0.3048)</f>
        <v>3.6569553805774277</v>
      </c>
      <c r="L28" s="40">
        <f t="shared" si="2"/>
        <v>-0.61023622047244086</v>
      </c>
      <c r="M28" s="41">
        <f t="shared" si="3"/>
        <v>-0.6758530183727034</v>
      </c>
      <c r="O28">
        <v>1901</v>
      </c>
      <c r="P28">
        <v>2</v>
      </c>
      <c r="Q28" s="1">
        <f t="shared" si="4"/>
        <v>398</v>
      </c>
      <c r="R28">
        <v>2.8769999999999998</v>
      </c>
      <c r="S28">
        <f t="shared" si="5"/>
        <v>9.4389763779527556</v>
      </c>
      <c r="T28">
        <f t="shared" si="6"/>
        <v>9.9389763779527556</v>
      </c>
    </row>
    <row r="29" spans="1:20" x14ac:dyDescent="0.25">
      <c r="A29" s="38">
        <v>1900</v>
      </c>
      <c r="B29">
        <v>3</v>
      </c>
      <c r="C29" s="1">
        <f t="shared" si="7"/>
        <v>61</v>
      </c>
      <c r="D29" s="38">
        <v>-0.1</v>
      </c>
      <c r="E29">
        <v>-0.19600000000000001</v>
      </c>
      <c r="F29">
        <v>-0.186</v>
      </c>
      <c r="G29" s="52">
        <v>-0.20499999999999999</v>
      </c>
      <c r="H29" s="38">
        <f t="shared" si="0"/>
        <v>-0.32808398950131235</v>
      </c>
      <c r="I29" s="41">
        <f t="shared" si="1"/>
        <v>-0.64304461942257218</v>
      </c>
      <c r="J29" s="40">
        <f>'NOAA WLs'!$P$5+(D29/0.3048)</f>
        <v>3.9719160104986875</v>
      </c>
      <c r="K29" s="40">
        <f>'NOAA WLs'!$P$5+(E29/0.3048)</f>
        <v>3.6569553805774277</v>
      </c>
      <c r="L29" s="40">
        <f t="shared" si="2"/>
        <v>-0.61023622047244086</v>
      </c>
      <c r="M29" s="41">
        <f t="shared" si="3"/>
        <v>-0.67257217847769024</v>
      </c>
      <c r="O29">
        <v>1901</v>
      </c>
      <c r="P29">
        <v>3</v>
      </c>
      <c r="Q29" s="1">
        <f t="shared" si="4"/>
        <v>426</v>
      </c>
      <c r="R29">
        <v>2.9689999999999999</v>
      </c>
      <c r="S29">
        <f t="shared" si="5"/>
        <v>9.7408136482939618</v>
      </c>
      <c r="T29">
        <f t="shared" si="6"/>
        <v>10.240813648293962</v>
      </c>
    </row>
    <row r="30" spans="1:20" x14ac:dyDescent="0.25">
      <c r="A30" s="38">
        <v>1900</v>
      </c>
      <c r="B30">
        <v>4</v>
      </c>
      <c r="C30" s="1">
        <f t="shared" si="7"/>
        <v>92</v>
      </c>
      <c r="D30" s="38">
        <v>-0.16800000000000001</v>
      </c>
      <c r="E30">
        <v>-0.19500000000000001</v>
      </c>
      <c r="F30">
        <v>-0.186</v>
      </c>
      <c r="G30" s="52">
        <v>-0.20499999999999999</v>
      </c>
      <c r="H30" s="38">
        <f t="shared" si="0"/>
        <v>-0.55118110236220474</v>
      </c>
      <c r="I30" s="41">
        <f t="shared" si="1"/>
        <v>-0.63976377952755903</v>
      </c>
      <c r="J30" s="40">
        <f>'NOAA WLs'!$P$5+(D30/0.3048)</f>
        <v>3.7488188976377952</v>
      </c>
      <c r="K30" s="40">
        <f>'NOAA WLs'!$P$5+(E30/0.3048)</f>
        <v>3.6602362204724406</v>
      </c>
      <c r="L30" s="40">
        <f t="shared" si="2"/>
        <v>-0.61023622047244086</v>
      </c>
      <c r="M30" s="41">
        <f t="shared" si="3"/>
        <v>-0.67257217847769024</v>
      </c>
      <c r="O30">
        <v>1901</v>
      </c>
      <c r="P30">
        <v>4</v>
      </c>
      <c r="Q30" s="1">
        <f t="shared" si="4"/>
        <v>457</v>
      </c>
      <c r="R30">
        <v>2.7549999999999999</v>
      </c>
      <c r="S30">
        <f t="shared" si="5"/>
        <v>9.0387139107611549</v>
      </c>
      <c r="T30">
        <f t="shared" si="6"/>
        <v>9.5387139107611549</v>
      </c>
    </row>
    <row r="31" spans="1:20" x14ac:dyDescent="0.25">
      <c r="A31" s="38">
        <v>1900</v>
      </c>
      <c r="B31">
        <v>5</v>
      </c>
      <c r="C31" s="1">
        <f t="shared" si="7"/>
        <v>122</v>
      </c>
      <c r="D31" s="38">
        <v>-8.4000000000000005E-2</v>
      </c>
      <c r="E31">
        <v>-0.19500000000000001</v>
      </c>
      <c r="F31">
        <v>-0.185</v>
      </c>
      <c r="G31" s="52">
        <v>-0.20499999999999999</v>
      </c>
      <c r="H31" s="38">
        <f t="shared" si="0"/>
        <v>-0.27559055118110237</v>
      </c>
      <c r="I31" s="41">
        <f t="shared" si="1"/>
        <v>-0.63976377952755903</v>
      </c>
      <c r="J31" s="40">
        <f>'NOAA WLs'!$P$5+(D31/0.3048)</f>
        <v>4.0244094488188971</v>
      </c>
      <c r="K31" s="40">
        <f>'NOAA WLs'!$P$5+(E31/0.3048)</f>
        <v>3.6602362204724406</v>
      </c>
      <c r="L31" s="40">
        <f t="shared" si="2"/>
        <v>-0.60695538057742782</v>
      </c>
      <c r="M31" s="41">
        <f t="shared" si="3"/>
        <v>-0.67257217847769024</v>
      </c>
      <c r="O31">
        <v>1901</v>
      </c>
      <c r="P31">
        <v>5</v>
      </c>
      <c r="Q31" s="1">
        <f t="shared" si="4"/>
        <v>487</v>
      </c>
      <c r="R31">
        <v>2.847</v>
      </c>
      <c r="S31">
        <f t="shared" si="5"/>
        <v>9.3405511811023612</v>
      </c>
      <c r="T31">
        <f t="shared" si="6"/>
        <v>9.8405511811023612</v>
      </c>
    </row>
    <row r="32" spans="1:20" x14ac:dyDescent="0.25">
      <c r="A32" s="38">
        <v>1900</v>
      </c>
      <c r="B32">
        <v>6</v>
      </c>
      <c r="C32" s="1">
        <f t="shared" si="7"/>
        <v>153</v>
      </c>
      <c r="D32" s="38">
        <v>-8.4000000000000005E-2</v>
      </c>
      <c r="E32">
        <v>-0.19500000000000001</v>
      </c>
      <c r="F32">
        <v>-0.185</v>
      </c>
      <c r="G32" s="52">
        <v>-0.20499999999999999</v>
      </c>
      <c r="H32" s="38">
        <f t="shared" si="0"/>
        <v>-0.27559055118110237</v>
      </c>
      <c r="I32" s="41">
        <f t="shared" si="1"/>
        <v>-0.63976377952755903</v>
      </c>
      <c r="J32" s="40">
        <f>'NOAA WLs'!$P$5+(D32/0.3048)</f>
        <v>4.0244094488188971</v>
      </c>
      <c r="K32" s="40">
        <f>'NOAA WLs'!$P$5+(E32/0.3048)</f>
        <v>3.6602362204724406</v>
      </c>
      <c r="L32" s="40">
        <f t="shared" si="2"/>
        <v>-0.60695538057742782</v>
      </c>
      <c r="M32" s="41">
        <f t="shared" si="3"/>
        <v>-0.67257217847769024</v>
      </c>
      <c r="O32">
        <v>1901</v>
      </c>
      <c r="P32">
        <v>6</v>
      </c>
      <c r="Q32" s="1">
        <f t="shared" si="4"/>
        <v>518</v>
      </c>
      <c r="R32">
        <v>2.8159999999999998</v>
      </c>
      <c r="S32">
        <f t="shared" si="5"/>
        <v>9.2388451443569544</v>
      </c>
      <c r="T32">
        <f t="shared" si="6"/>
        <v>9.7388451443569544</v>
      </c>
    </row>
    <row r="33" spans="1:20" x14ac:dyDescent="0.25">
      <c r="A33" s="38">
        <v>1900</v>
      </c>
      <c r="B33">
        <v>7</v>
      </c>
      <c r="C33" s="1">
        <f t="shared" si="7"/>
        <v>183</v>
      </c>
      <c r="D33" s="38">
        <v>-0.16400000000000001</v>
      </c>
      <c r="E33">
        <v>-0.19500000000000001</v>
      </c>
      <c r="F33">
        <v>-0.185</v>
      </c>
      <c r="G33" s="52">
        <v>-0.20499999999999999</v>
      </c>
      <c r="H33" s="38">
        <f t="shared" si="0"/>
        <v>-0.53805774278215224</v>
      </c>
      <c r="I33" s="41">
        <f t="shared" si="1"/>
        <v>-0.63976377952755903</v>
      </c>
      <c r="J33" s="40">
        <f>'NOAA WLs'!$P$5+(D33/0.3048)</f>
        <v>3.7619422572178474</v>
      </c>
      <c r="K33" s="40">
        <f>'NOAA WLs'!$P$5+(E33/0.3048)</f>
        <v>3.6602362204724406</v>
      </c>
      <c r="L33" s="40">
        <f t="shared" si="2"/>
        <v>-0.60695538057742782</v>
      </c>
      <c r="M33" s="41">
        <f t="shared" si="3"/>
        <v>-0.67257217847769024</v>
      </c>
      <c r="O33">
        <v>1901</v>
      </c>
      <c r="P33">
        <v>7</v>
      </c>
      <c r="Q33" s="1">
        <f t="shared" si="4"/>
        <v>548</v>
      </c>
      <c r="R33">
        <v>2.694</v>
      </c>
      <c r="S33">
        <f t="shared" si="5"/>
        <v>8.8385826771653537</v>
      </c>
      <c r="T33">
        <f t="shared" si="6"/>
        <v>9.3385826771653537</v>
      </c>
    </row>
    <row r="34" spans="1:20" x14ac:dyDescent="0.25">
      <c r="A34" s="38">
        <v>1900</v>
      </c>
      <c r="B34">
        <v>8</v>
      </c>
      <c r="C34" s="1">
        <f t="shared" si="7"/>
        <v>214</v>
      </c>
      <c r="D34" s="38">
        <v>-0.20399999999999999</v>
      </c>
      <c r="E34">
        <v>-0.19500000000000001</v>
      </c>
      <c r="F34">
        <v>-0.185</v>
      </c>
      <c r="G34" s="52">
        <v>-0.20499999999999999</v>
      </c>
      <c r="H34" s="38">
        <f t="shared" si="0"/>
        <v>-0.66929133858267709</v>
      </c>
      <c r="I34" s="41">
        <f t="shared" si="1"/>
        <v>-0.63976377952755903</v>
      </c>
      <c r="J34" s="40">
        <f>'NOAA WLs'!$P$5+(D34/0.3048)</f>
        <v>3.630708661417323</v>
      </c>
      <c r="K34" s="40">
        <f>'NOAA WLs'!$P$5+(E34/0.3048)</f>
        <v>3.6602362204724406</v>
      </c>
      <c r="L34" s="40">
        <f t="shared" si="2"/>
        <v>-0.60695538057742782</v>
      </c>
      <c r="M34" s="41">
        <f t="shared" si="3"/>
        <v>-0.67257217847769024</v>
      </c>
      <c r="O34">
        <v>1901</v>
      </c>
      <c r="P34">
        <v>8</v>
      </c>
      <c r="Q34" s="1">
        <f t="shared" si="4"/>
        <v>579</v>
      </c>
      <c r="R34">
        <v>2.7549999999999999</v>
      </c>
      <c r="S34">
        <f t="shared" si="5"/>
        <v>9.0387139107611549</v>
      </c>
      <c r="T34">
        <f t="shared" si="6"/>
        <v>9.5387139107611549</v>
      </c>
    </row>
    <row r="35" spans="1:20" x14ac:dyDescent="0.25">
      <c r="A35" s="38">
        <v>1900</v>
      </c>
      <c r="B35">
        <v>9</v>
      </c>
      <c r="C35" s="1">
        <f t="shared" si="7"/>
        <v>245</v>
      </c>
      <c r="D35" s="38">
        <v>-0.22500000000000001</v>
      </c>
      <c r="E35">
        <v>-0.19500000000000001</v>
      </c>
      <c r="F35">
        <v>-0.185</v>
      </c>
      <c r="G35" s="52">
        <v>-0.20399999999999999</v>
      </c>
      <c r="H35" s="38">
        <f t="shared" si="0"/>
        <v>-0.73818897637795278</v>
      </c>
      <c r="I35" s="41">
        <f t="shared" si="1"/>
        <v>-0.63976377952755903</v>
      </c>
      <c r="J35" s="40">
        <f>'NOAA WLs'!$P$5+(D35/0.3048)</f>
        <v>3.561811023622047</v>
      </c>
      <c r="K35" s="40">
        <f>'NOAA WLs'!$P$5+(E35/0.3048)</f>
        <v>3.6602362204724406</v>
      </c>
      <c r="L35" s="40">
        <f t="shared" si="2"/>
        <v>-0.60695538057742782</v>
      </c>
      <c r="M35" s="41">
        <f t="shared" si="3"/>
        <v>-0.66929133858267709</v>
      </c>
      <c r="O35">
        <v>1901</v>
      </c>
      <c r="P35">
        <v>9</v>
      </c>
      <c r="Q35" s="1">
        <f t="shared" si="4"/>
        <v>610</v>
      </c>
      <c r="R35">
        <v>2.7549999999999999</v>
      </c>
      <c r="S35">
        <f t="shared" si="5"/>
        <v>9.0387139107611549</v>
      </c>
      <c r="T35">
        <f t="shared" si="6"/>
        <v>9.5387139107611549</v>
      </c>
    </row>
    <row r="36" spans="1:20" x14ac:dyDescent="0.25">
      <c r="A36" s="38">
        <v>1900</v>
      </c>
      <c r="B36">
        <v>10</v>
      </c>
      <c r="C36" s="1">
        <f t="shared" si="7"/>
        <v>275</v>
      </c>
      <c r="D36" s="38">
        <v>-0.125</v>
      </c>
      <c r="E36">
        <v>-0.19400000000000001</v>
      </c>
      <c r="F36">
        <v>-0.185</v>
      </c>
      <c r="G36" s="52">
        <v>-0.20399999999999999</v>
      </c>
      <c r="H36" s="38">
        <f t="shared" si="0"/>
        <v>-0.41010498687664038</v>
      </c>
      <c r="I36" s="41">
        <f t="shared" si="1"/>
        <v>-0.63648293963254587</v>
      </c>
      <c r="J36" s="40">
        <f>'NOAA WLs'!$P$5+(D36/0.3048)</f>
        <v>3.8898950131233594</v>
      </c>
      <c r="K36" s="40">
        <f>'NOAA WLs'!$P$5+(E36/0.3048)</f>
        <v>3.6635170603674538</v>
      </c>
      <c r="L36" s="40">
        <f t="shared" si="2"/>
        <v>-0.60695538057742782</v>
      </c>
      <c r="M36" s="41">
        <f t="shared" si="3"/>
        <v>-0.66929133858267709</v>
      </c>
      <c r="O36">
        <v>1901</v>
      </c>
      <c r="P36">
        <v>10</v>
      </c>
      <c r="Q36" s="1">
        <f t="shared" si="4"/>
        <v>640</v>
      </c>
      <c r="R36">
        <v>2.8769999999999998</v>
      </c>
      <c r="S36">
        <f t="shared" si="5"/>
        <v>9.4389763779527556</v>
      </c>
      <c r="T36">
        <f t="shared" si="6"/>
        <v>9.9389763779527556</v>
      </c>
    </row>
    <row r="37" spans="1:20" x14ac:dyDescent="0.25">
      <c r="A37" s="38">
        <v>1900</v>
      </c>
      <c r="B37">
        <v>11</v>
      </c>
      <c r="C37" s="1">
        <f t="shared" si="7"/>
        <v>306</v>
      </c>
      <c r="D37" s="38">
        <v>-0.16900000000000001</v>
      </c>
      <c r="E37">
        <v>-0.19400000000000001</v>
      </c>
      <c r="F37">
        <v>-0.184</v>
      </c>
      <c r="G37" s="52">
        <v>-0.20399999999999999</v>
      </c>
      <c r="H37" s="38">
        <f t="shared" si="0"/>
        <v>-0.5544619422572179</v>
      </c>
      <c r="I37" s="41">
        <f t="shared" si="1"/>
        <v>-0.63648293963254587</v>
      </c>
      <c r="J37" s="40">
        <f>'NOAA WLs'!$P$5+(D37/0.3048)</f>
        <v>3.7455380577427819</v>
      </c>
      <c r="K37" s="40">
        <f>'NOAA WLs'!$P$5+(E37/0.3048)</f>
        <v>3.6635170603674538</v>
      </c>
      <c r="L37" s="40">
        <f t="shared" si="2"/>
        <v>-0.60367454068241466</v>
      </c>
      <c r="M37" s="41">
        <f t="shared" si="3"/>
        <v>-0.66929133858267709</v>
      </c>
      <c r="O37">
        <v>1901</v>
      </c>
      <c r="P37">
        <v>11</v>
      </c>
      <c r="Q37" s="1">
        <f t="shared" si="4"/>
        <v>671</v>
      </c>
      <c r="R37">
        <v>3.121</v>
      </c>
      <c r="S37">
        <f t="shared" si="5"/>
        <v>10.239501312335957</v>
      </c>
      <c r="T37">
        <f t="shared" si="6"/>
        <v>10.739501312335957</v>
      </c>
    </row>
    <row r="38" spans="1:20" x14ac:dyDescent="0.25">
      <c r="A38" s="38">
        <v>1900</v>
      </c>
      <c r="B38">
        <v>12</v>
      </c>
      <c r="C38" s="1">
        <f t="shared" si="7"/>
        <v>336</v>
      </c>
      <c r="D38" s="38">
        <v>-0.12</v>
      </c>
      <c r="E38">
        <v>-0.19400000000000001</v>
      </c>
      <c r="F38">
        <v>-0.184</v>
      </c>
      <c r="G38" s="52">
        <v>-0.20399999999999999</v>
      </c>
      <c r="H38" s="38">
        <f t="shared" si="0"/>
        <v>-0.39370078740157477</v>
      </c>
      <c r="I38" s="41">
        <f t="shared" si="1"/>
        <v>-0.63648293963254587</v>
      </c>
      <c r="J38" s="40">
        <f>'NOAA WLs'!$P$5+(D38/0.3048)</f>
        <v>3.9062992125984248</v>
      </c>
      <c r="K38" s="40">
        <f>'NOAA WLs'!$P$5+(E38/0.3048)</f>
        <v>3.6635170603674538</v>
      </c>
      <c r="L38" s="40">
        <f t="shared" si="2"/>
        <v>-0.60367454068241466</v>
      </c>
      <c r="M38" s="41">
        <f t="shared" si="3"/>
        <v>-0.66929133858267709</v>
      </c>
      <c r="O38">
        <v>1901</v>
      </c>
      <c r="P38">
        <v>12</v>
      </c>
      <c r="Q38" s="1">
        <f t="shared" si="4"/>
        <v>701</v>
      </c>
      <c r="R38">
        <v>3.2429999999999999</v>
      </c>
      <c r="S38">
        <f t="shared" si="5"/>
        <v>10.639763779527557</v>
      </c>
      <c r="T38">
        <f t="shared" si="6"/>
        <v>11.139763779527557</v>
      </c>
    </row>
    <row r="39" spans="1:20" x14ac:dyDescent="0.25">
      <c r="A39" s="38">
        <v>1901</v>
      </c>
      <c r="B39">
        <v>1</v>
      </c>
      <c r="C39" s="1">
        <f t="shared" si="7"/>
        <v>367</v>
      </c>
      <c r="D39" s="38">
        <v>-0.16900000000000001</v>
      </c>
      <c r="E39">
        <v>-0.19400000000000001</v>
      </c>
      <c r="F39">
        <v>-0.184</v>
      </c>
      <c r="G39" s="52">
        <v>-0.20399999999999999</v>
      </c>
      <c r="H39" s="38">
        <f t="shared" si="0"/>
        <v>-0.5544619422572179</v>
      </c>
      <c r="I39" s="41">
        <f t="shared" si="1"/>
        <v>-0.63648293963254587</v>
      </c>
      <c r="J39" s="40">
        <f>'NOAA WLs'!$P$5+(D39/0.3048)</f>
        <v>3.7455380577427819</v>
      </c>
      <c r="K39" s="40">
        <f>'NOAA WLs'!$P$5+(E39/0.3048)</f>
        <v>3.6635170603674538</v>
      </c>
      <c r="L39" s="40">
        <f t="shared" si="2"/>
        <v>-0.60367454068241466</v>
      </c>
      <c r="M39" s="41">
        <f t="shared" si="3"/>
        <v>-0.66929133858267709</v>
      </c>
      <c r="O39">
        <v>1902</v>
      </c>
      <c r="P39">
        <v>1</v>
      </c>
      <c r="Q39" s="1">
        <f t="shared" si="4"/>
        <v>732</v>
      </c>
      <c r="R39">
        <v>2.8769999999999998</v>
      </c>
      <c r="S39">
        <f t="shared" si="5"/>
        <v>9.4389763779527556</v>
      </c>
      <c r="T39">
        <f t="shared" si="6"/>
        <v>9.9389763779527556</v>
      </c>
    </row>
    <row r="40" spans="1:20" x14ac:dyDescent="0.25">
      <c r="A40" s="38">
        <v>1901</v>
      </c>
      <c r="B40">
        <v>2</v>
      </c>
      <c r="C40" s="1">
        <f t="shared" si="7"/>
        <v>398</v>
      </c>
      <c r="D40" s="38">
        <v>-0.22900000000000001</v>
      </c>
      <c r="E40">
        <v>-0.19400000000000001</v>
      </c>
      <c r="F40">
        <v>-0.184</v>
      </c>
      <c r="G40" s="52">
        <v>-0.20300000000000001</v>
      </c>
      <c r="H40" s="38">
        <f t="shared" si="0"/>
        <v>-0.75131233595800528</v>
      </c>
      <c r="I40" s="41">
        <f t="shared" si="1"/>
        <v>-0.63648293963254587</v>
      </c>
      <c r="J40" s="40">
        <f>'NOAA WLs'!$P$5+(D40/0.3048)</f>
        <v>3.5486876640419944</v>
      </c>
      <c r="K40" s="40">
        <f>'NOAA WLs'!$P$5+(E40/0.3048)</f>
        <v>3.6635170603674538</v>
      </c>
      <c r="L40" s="40">
        <f t="shared" si="2"/>
        <v>-0.60367454068241466</v>
      </c>
      <c r="M40" s="41">
        <f t="shared" si="3"/>
        <v>-0.66601049868766404</v>
      </c>
      <c r="O40">
        <v>1902</v>
      </c>
      <c r="P40">
        <v>2</v>
      </c>
      <c r="Q40" s="1">
        <f t="shared" si="4"/>
        <v>763</v>
      </c>
      <c r="R40">
        <v>3.06</v>
      </c>
      <c r="S40">
        <f t="shared" si="5"/>
        <v>10.039370078740157</v>
      </c>
      <c r="T40">
        <f t="shared" si="6"/>
        <v>10.539370078740157</v>
      </c>
    </row>
    <row r="41" spans="1:20" x14ac:dyDescent="0.25">
      <c r="A41" s="38">
        <v>1901</v>
      </c>
      <c r="B41">
        <v>3</v>
      </c>
      <c r="C41" s="1">
        <f t="shared" si="7"/>
        <v>426</v>
      </c>
      <c r="D41" s="38">
        <v>-0.21</v>
      </c>
      <c r="E41">
        <v>-0.19400000000000001</v>
      </c>
      <c r="F41">
        <v>-0.184</v>
      </c>
      <c r="G41" s="52">
        <v>-0.20300000000000001</v>
      </c>
      <c r="H41" s="38">
        <f t="shared" si="0"/>
        <v>-0.68897637795275579</v>
      </c>
      <c r="I41" s="41">
        <f t="shared" si="1"/>
        <v>-0.63648293963254587</v>
      </c>
      <c r="J41" s="40">
        <f>'NOAA WLs'!$P$5+(D41/0.3048)</f>
        <v>3.6110236220472443</v>
      </c>
      <c r="K41" s="40">
        <f>'NOAA WLs'!$P$5+(E41/0.3048)</f>
        <v>3.6635170603674538</v>
      </c>
      <c r="L41" s="40">
        <f t="shared" si="2"/>
        <v>-0.60367454068241466</v>
      </c>
      <c r="M41" s="41">
        <f t="shared" si="3"/>
        <v>-0.66601049868766404</v>
      </c>
      <c r="O41">
        <v>1902</v>
      </c>
      <c r="P41">
        <v>3</v>
      </c>
      <c r="Q41" s="1">
        <f t="shared" si="4"/>
        <v>791</v>
      </c>
      <c r="R41">
        <v>2.8740000000000001</v>
      </c>
      <c r="S41">
        <f t="shared" si="5"/>
        <v>9.4291338582677167</v>
      </c>
      <c r="T41">
        <f t="shared" si="6"/>
        <v>9.9291338582677167</v>
      </c>
    </row>
    <row r="42" spans="1:20" x14ac:dyDescent="0.25">
      <c r="A42" s="38">
        <v>1901</v>
      </c>
      <c r="B42">
        <v>4</v>
      </c>
      <c r="C42" s="1">
        <f t="shared" si="7"/>
        <v>457</v>
      </c>
      <c r="D42" s="38">
        <v>-0.26600000000000001</v>
      </c>
      <c r="E42">
        <v>-0.193</v>
      </c>
      <c r="F42">
        <v>-0.184</v>
      </c>
      <c r="G42" s="52">
        <v>-0.20300000000000001</v>
      </c>
      <c r="H42" s="38">
        <f t="shared" si="0"/>
        <v>-0.87270341207349078</v>
      </c>
      <c r="I42" s="41">
        <f t="shared" si="1"/>
        <v>-0.63320209973753283</v>
      </c>
      <c r="J42" s="40">
        <f>'NOAA WLs'!$P$5+(D42/0.3048)</f>
        <v>3.4272965879265089</v>
      </c>
      <c r="K42" s="40">
        <f>'NOAA WLs'!$P$5+(E42/0.3048)</f>
        <v>3.6667979002624671</v>
      </c>
      <c r="L42" s="40">
        <f t="shared" si="2"/>
        <v>-0.60367454068241466</v>
      </c>
      <c r="M42" s="41">
        <f t="shared" si="3"/>
        <v>-0.66601049868766404</v>
      </c>
      <c r="O42">
        <v>1902</v>
      </c>
      <c r="P42">
        <v>4</v>
      </c>
      <c r="Q42" s="1">
        <f t="shared" si="4"/>
        <v>822</v>
      </c>
      <c r="R42">
        <v>2.8130000000000002</v>
      </c>
      <c r="S42">
        <f t="shared" si="5"/>
        <v>9.2290026246719155</v>
      </c>
      <c r="T42">
        <f t="shared" si="6"/>
        <v>9.7290026246719155</v>
      </c>
    </row>
    <row r="43" spans="1:20" x14ac:dyDescent="0.25">
      <c r="A43" s="38">
        <v>1901</v>
      </c>
      <c r="B43">
        <v>5</v>
      </c>
      <c r="C43" s="1">
        <f t="shared" si="7"/>
        <v>487</v>
      </c>
      <c r="D43" s="38">
        <v>-0.16700000000000001</v>
      </c>
      <c r="E43">
        <v>-0.193</v>
      </c>
      <c r="F43">
        <v>-0.183</v>
      </c>
      <c r="G43" s="52">
        <v>-0.20300000000000001</v>
      </c>
      <c r="H43" s="38">
        <f t="shared" si="0"/>
        <v>-0.54790026246719159</v>
      </c>
      <c r="I43" s="41">
        <f t="shared" si="1"/>
        <v>-0.63320209973753283</v>
      </c>
      <c r="J43" s="40">
        <f>'NOAA WLs'!$P$5+(D43/0.3048)</f>
        <v>3.7520997375328085</v>
      </c>
      <c r="K43" s="40">
        <f>'NOAA WLs'!$P$5+(E43/0.3048)</f>
        <v>3.6667979002624671</v>
      </c>
      <c r="L43" s="40">
        <f t="shared" si="2"/>
        <v>-0.60039370078740151</v>
      </c>
      <c r="M43" s="41">
        <f t="shared" si="3"/>
        <v>-0.66601049868766404</v>
      </c>
      <c r="O43">
        <v>1902</v>
      </c>
      <c r="P43">
        <v>5</v>
      </c>
      <c r="Q43" s="1">
        <f t="shared" si="4"/>
        <v>852</v>
      </c>
      <c r="R43">
        <v>2.7519999999999998</v>
      </c>
      <c r="S43">
        <f t="shared" si="5"/>
        <v>9.0288713910761143</v>
      </c>
      <c r="T43">
        <f t="shared" si="6"/>
        <v>9.5288713910761143</v>
      </c>
    </row>
    <row r="44" spans="1:20" x14ac:dyDescent="0.25">
      <c r="A44" s="38">
        <v>1901</v>
      </c>
      <c r="B44">
        <v>6</v>
      </c>
      <c r="C44" s="1">
        <f t="shared" si="7"/>
        <v>518</v>
      </c>
      <c r="D44" s="38">
        <v>-0.21199999999999999</v>
      </c>
      <c r="E44">
        <v>-0.193</v>
      </c>
      <c r="F44">
        <v>-0.183</v>
      </c>
      <c r="G44" s="52">
        <v>-0.20300000000000001</v>
      </c>
      <c r="H44" s="38">
        <f t="shared" si="0"/>
        <v>-0.6955380577427821</v>
      </c>
      <c r="I44" s="41">
        <f t="shared" si="1"/>
        <v>-0.63320209973753283</v>
      </c>
      <c r="J44" s="40">
        <f>'NOAA WLs'!$P$5+(D44/0.3048)</f>
        <v>3.6044619422572177</v>
      </c>
      <c r="K44" s="40">
        <f>'NOAA WLs'!$P$5+(E44/0.3048)</f>
        <v>3.6667979002624671</v>
      </c>
      <c r="L44" s="40">
        <f t="shared" si="2"/>
        <v>-0.60039370078740151</v>
      </c>
      <c r="M44" s="41">
        <f t="shared" si="3"/>
        <v>-0.66601049868766404</v>
      </c>
      <c r="O44">
        <v>1902</v>
      </c>
      <c r="P44">
        <v>6</v>
      </c>
      <c r="Q44" s="1">
        <f t="shared" si="4"/>
        <v>883</v>
      </c>
      <c r="R44">
        <v>2.8130000000000002</v>
      </c>
      <c r="S44">
        <f t="shared" si="5"/>
        <v>9.2290026246719155</v>
      </c>
      <c r="T44">
        <f t="shared" si="6"/>
        <v>9.7290026246719155</v>
      </c>
    </row>
    <row r="45" spans="1:20" x14ac:dyDescent="0.25">
      <c r="A45" s="38">
        <v>1901</v>
      </c>
      <c r="B45">
        <v>7</v>
      </c>
      <c r="C45" s="1">
        <f t="shared" si="7"/>
        <v>548</v>
      </c>
      <c r="D45" s="38">
        <v>-0.219</v>
      </c>
      <c r="E45">
        <v>-0.193</v>
      </c>
      <c r="F45">
        <v>-0.183</v>
      </c>
      <c r="G45" s="52">
        <v>-0.20300000000000001</v>
      </c>
      <c r="H45" s="38">
        <f t="shared" si="0"/>
        <v>-0.71850393700787396</v>
      </c>
      <c r="I45" s="41">
        <f t="shared" si="1"/>
        <v>-0.63320209973753283</v>
      </c>
      <c r="J45" s="40">
        <f>'NOAA WLs'!$P$5+(D45/0.3048)</f>
        <v>3.5814960629921258</v>
      </c>
      <c r="K45" s="40">
        <f>'NOAA WLs'!$P$5+(E45/0.3048)</f>
        <v>3.6667979002624671</v>
      </c>
      <c r="L45" s="40">
        <f t="shared" si="2"/>
        <v>-0.60039370078740151</v>
      </c>
      <c r="M45" s="41">
        <f t="shared" si="3"/>
        <v>-0.66601049868766404</v>
      </c>
      <c r="O45">
        <v>1902</v>
      </c>
      <c r="P45">
        <v>7</v>
      </c>
      <c r="Q45" s="1">
        <f t="shared" si="4"/>
        <v>913</v>
      </c>
      <c r="R45">
        <v>2.718</v>
      </c>
      <c r="S45">
        <f t="shared" si="5"/>
        <v>8.9173228346456686</v>
      </c>
      <c r="T45">
        <f t="shared" si="6"/>
        <v>9.4173228346456686</v>
      </c>
    </row>
    <row r="46" spans="1:20" x14ac:dyDescent="0.25">
      <c r="A46" s="38">
        <v>1901</v>
      </c>
      <c r="B46">
        <v>8</v>
      </c>
      <c r="C46" s="1">
        <f t="shared" si="7"/>
        <v>579</v>
      </c>
      <c r="D46" s="38">
        <v>-0.21</v>
      </c>
      <c r="E46">
        <v>-0.193</v>
      </c>
      <c r="F46">
        <v>-0.183</v>
      </c>
      <c r="G46" s="52">
        <v>-0.20200000000000001</v>
      </c>
      <c r="H46" s="38">
        <f t="shared" si="0"/>
        <v>-0.68897637795275579</v>
      </c>
      <c r="I46" s="41">
        <f t="shared" si="1"/>
        <v>-0.63320209973753283</v>
      </c>
      <c r="J46" s="40">
        <f>'NOAA WLs'!$P$5+(D46/0.3048)</f>
        <v>3.6110236220472443</v>
      </c>
      <c r="K46" s="40">
        <f>'NOAA WLs'!$P$5+(E46/0.3048)</f>
        <v>3.6667979002624671</v>
      </c>
      <c r="L46" s="40">
        <f t="shared" si="2"/>
        <v>-0.60039370078740151</v>
      </c>
      <c r="M46" s="41">
        <f t="shared" si="3"/>
        <v>-0.66272965879265089</v>
      </c>
      <c r="O46">
        <v>1902</v>
      </c>
      <c r="P46">
        <v>8</v>
      </c>
      <c r="Q46" s="1">
        <f t="shared" si="4"/>
        <v>944</v>
      </c>
      <c r="R46">
        <v>2.7480000000000002</v>
      </c>
      <c r="S46">
        <f t="shared" si="5"/>
        <v>9.015748031496063</v>
      </c>
      <c r="T46">
        <f t="shared" si="6"/>
        <v>9.515748031496063</v>
      </c>
    </row>
    <row r="47" spans="1:20" x14ac:dyDescent="0.25">
      <c r="A47" s="38">
        <v>1901</v>
      </c>
      <c r="B47">
        <v>9</v>
      </c>
      <c r="C47" s="1">
        <f t="shared" si="7"/>
        <v>610</v>
      </c>
      <c r="D47" s="38">
        <v>-0.17699999999999999</v>
      </c>
      <c r="E47">
        <v>-0.192</v>
      </c>
      <c r="F47">
        <v>-0.183</v>
      </c>
      <c r="G47" s="52">
        <v>-0.20200000000000001</v>
      </c>
      <c r="H47" s="38">
        <f t="shared" si="0"/>
        <v>-0.5807086614173228</v>
      </c>
      <c r="I47" s="41">
        <f t="shared" si="1"/>
        <v>-0.62992125984251968</v>
      </c>
      <c r="J47" s="40">
        <f>'NOAA WLs'!$P$5+(D47/0.3048)</f>
        <v>3.7192913385826771</v>
      </c>
      <c r="K47" s="40">
        <f>'NOAA WLs'!$P$5+(E47/0.3048)</f>
        <v>3.6700787401574804</v>
      </c>
      <c r="L47" s="40">
        <f t="shared" si="2"/>
        <v>-0.60039370078740151</v>
      </c>
      <c r="M47" s="41">
        <f t="shared" si="3"/>
        <v>-0.66272965879265089</v>
      </c>
      <c r="O47">
        <v>1902</v>
      </c>
      <c r="P47">
        <v>9</v>
      </c>
      <c r="Q47" s="1">
        <f t="shared" si="4"/>
        <v>975</v>
      </c>
      <c r="R47">
        <v>2.657</v>
      </c>
      <c r="S47">
        <f t="shared" si="5"/>
        <v>8.7171916010498691</v>
      </c>
      <c r="T47">
        <f t="shared" si="6"/>
        <v>9.2171916010498691</v>
      </c>
    </row>
    <row r="48" spans="1:20" x14ac:dyDescent="0.25">
      <c r="A48" s="38">
        <v>1901</v>
      </c>
      <c r="B48">
        <v>10</v>
      </c>
      <c r="C48" s="1">
        <f t="shared" si="7"/>
        <v>640</v>
      </c>
      <c r="D48" s="38">
        <v>-0.23200000000000001</v>
      </c>
      <c r="E48">
        <v>-0.192</v>
      </c>
      <c r="F48">
        <v>-0.183</v>
      </c>
      <c r="G48" s="52">
        <v>-0.20200000000000001</v>
      </c>
      <c r="H48" s="38">
        <f t="shared" si="0"/>
        <v>-0.76115485564304464</v>
      </c>
      <c r="I48" s="41">
        <f t="shared" si="1"/>
        <v>-0.62992125984251968</v>
      </c>
      <c r="J48" s="40">
        <f>'NOAA WLs'!$P$5+(D48/0.3048)</f>
        <v>3.5388451443569551</v>
      </c>
      <c r="K48" s="40">
        <f>'NOAA WLs'!$P$5+(E48/0.3048)</f>
        <v>3.6700787401574804</v>
      </c>
      <c r="L48" s="40">
        <f t="shared" si="2"/>
        <v>-0.60039370078740151</v>
      </c>
      <c r="M48" s="41">
        <f t="shared" si="3"/>
        <v>-0.66272965879265089</v>
      </c>
      <c r="O48">
        <v>1902</v>
      </c>
      <c r="P48">
        <v>10</v>
      </c>
      <c r="Q48" s="1">
        <f t="shared" si="4"/>
        <v>1005</v>
      </c>
      <c r="R48">
        <v>2.8090000000000002</v>
      </c>
      <c r="S48">
        <f t="shared" si="5"/>
        <v>9.2158792650918642</v>
      </c>
      <c r="T48">
        <f t="shared" si="6"/>
        <v>9.7158792650918642</v>
      </c>
    </row>
    <row r="49" spans="1:20" x14ac:dyDescent="0.25">
      <c r="A49" s="38">
        <v>1901</v>
      </c>
      <c r="B49">
        <v>11</v>
      </c>
      <c r="C49" s="1">
        <f t="shared" si="7"/>
        <v>671</v>
      </c>
      <c r="D49" s="38">
        <v>-0.16300000000000001</v>
      </c>
      <c r="E49">
        <v>-0.192</v>
      </c>
      <c r="F49">
        <v>-0.182</v>
      </c>
      <c r="G49" s="52">
        <v>-0.20200000000000001</v>
      </c>
      <c r="H49" s="38">
        <f t="shared" si="0"/>
        <v>-0.53477690288713908</v>
      </c>
      <c r="I49" s="41">
        <f t="shared" si="1"/>
        <v>-0.62992125984251968</v>
      </c>
      <c r="J49" s="40">
        <f>'NOAA WLs'!$P$5+(D49/0.3048)</f>
        <v>3.7652230971128606</v>
      </c>
      <c r="K49" s="40">
        <f>'NOAA WLs'!$P$5+(E49/0.3048)</f>
        <v>3.6700787401574804</v>
      </c>
      <c r="L49" s="40">
        <f t="shared" si="2"/>
        <v>-0.59711286089238835</v>
      </c>
      <c r="M49" s="41">
        <f t="shared" si="3"/>
        <v>-0.66272965879265089</v>
      </c>
      <c r="O49">
        <v>1902</v>
      </c>
      <c r="P49">
        <v>11</v>
      </c>
      <c r="Q49" s="1">
        <f t="shared" si="4"/>
        <v>1036</v>
      </c>
      <c r="R49">
        <v>3.202</v>
      </c>
      <c r="S49">
        <f t="shared" si="5"/>
        <v>10.50524934383202</v>
      </c>
      <c r="T49">
        <f t="shared" si="6"/>
        <v>11.00524934383202</v>
      </c>
    </row>
    <row r="50" spans="1:20" x14ac:dyDescent="0.25">
      <c r="A50" s="38">
        <v>1901</v>
      </c>
      <c r="B50">
        <v>12</v>
      </c>
      <c r="C50" s="1">
        <f t="shared" si="7"/>
        <v>701</v>
      </c>
      <c r="D50" s="38">
        <v>-0.28100000000000003</v>
      </c>
      <c r="E50">
        <v>-0.192</v>
      </c>
      <c r="F50">
        <v>-0.182</v>
      </c>
      <c r="G50" s="52">
        <v>-0.20200000000000001</v>
      </c>
      <c r="H50" s="38">
        <f t="shared" si="0"/>
        <v>-0.92191601049868765</v>
      </c>
      <c r="I50" s="41">
        <f t="shared" si="1"/>
        <v>-0.62992125984251968</v>
      </c>
      <c r="J50" s="40">
        <f>'NOAA WLs'!$P$5+(D50/0.3048)</f>
        <v>3.3780839895013122</v>
      </c>
      <c r="K50" s="40">
        <f>'NOAA WLs'!$P$5+(E50/0.3048)</f>
        <v>3.6700787401574804</v>
      </c>
      <c r="L50" s="40">
        <f t="shared" si="2"/>
        <v>-0.59711286089238835</v>
      </c>
      <c r="M50" s="41">
        <f t="shared" si="3"/>
        <v>-0.66272965879265089</v>
      </c>
      <c r="O50">
        <v>1902</v>
      </c>
      <c r="P50">
        <v>12</v>
      </c>
      <c r="Q50" s="1">
        <f t="shared" si="4"/>
        <v>1066</v>
      </c>
      <c r="R50">
        <v>3.08</v>
      </c>
      <c r="S50">
        <f t="shared" si="5"/>
        <v>10.104986876640419</v>
      </c>
      <c r="T50">
        <f t="shared" si="6"/>
        <v>10.604986876640419</v>
      </c>
    </row>
    <row r="51" spans="1:20" x14ac:dyDescent="0.25">
      <c r="A51" s="38">
        <v>1902</v>
      </c>
      <c r="B51">
        <v>1</v>
      </c>
      <c r="C51" s="1">
        <f t="shared" si="7"/>
        <v>732</v>
      </c>
      <c r="D51" s="38">
        <v>-0.28799999999999998</v>
      </c>
      <c r="E51">
        <v>-0.192</v>
      </c>
      <c r="F51">
        <v>-0.182</v>
      </c>
      <c r="G51" s="52">
        <v>-0.20100000000000001</v>
      </c>
      <c r="H51" s="38">
        <f t="shared" si="0"/>
        <v>-0.9448818897637794</v>
      </c>
      <c r="I51" s="41">
        <f t="shared" si="1"/>
        <v>-0.62992125984251968</v>
      </c>
      <c r="J51" s="40">
        <f>'NOAA WLs'!$P$5+(D51/0.3048)</f>
        <v>3.3551181102362202</v>
      </c>
      <c r="K51" s="40">
        <f>'NOAA WLs'!$P$5+(E51/0.3048)</f>
        <v>3.6700787401574804</v>
      </c>
      <c r="L51" s="40">
        <f t="shared" si="2"/>
        <v>-0.59711286089238835</v>
      </c>
      <c r="M51" s="41">
        <f t="shared" si="3"/>
        <v>-0.65944881889763785</v>
      </c>
      <c r="O51">
        <v>1903</v>
      </c>
      <c r="P51">
        <v>1</v>
      </c>
      <c r="Q51" s="1">
        <f t="shared" si="4"/>
        <v>1097</v>
      </c>
      <c r="R51">
        <v>2.9889999999999999</v>
      </c>
      <c r="S51">
        <f t="shared" si="5"/>
        <v>9.8064304461942253</v>
      </c>
      <c r="T51">
        <f t="shared" si="6"/>
        <v>10.306430446194225</v>
      </c>
    </row>
    <row r="52" spans="1:20" x14ac:dyDescent="0.25">
      <c r="A52" s="38">
        <v>1902</v>
      </c>
      <c r="B52">
        <v>2</v>
      </c>
      <c r="C52" s="1">
        <f t="shared" si="7"/>
        <v>763</v>
      </c>
      <c r="D52" s="38">
        <v>-6.4000000000000001E-2</v>
      </c>
      <c r="E52">
        <v>-0.192</v>
      </c>
      <c r="F52">
        <v>-0.182</v>
      </c>
      <c r="G52" s="52">
        <v>-0.20100000000000001</v>
      </c>
      <c r="H52" s="38">
        <f t="shared" si="0"/>
        <v>-0.20997375328083989</v>
      </c>
      <c r="I52" s="41">
        <f t="shared" si="1"/>
        <v>-0.62992125984251968</v>
      </c>
      <c r="J52" s="40">
        <f>'NOAA WLs'!$P$5+(D52/0.3048)</f>
        <v>4.0900262467191597</v>
      </c>
      <c r="K52" s="40">
        <f>'NOAA WLs'!$P$5+(E52/0.3048)</f>
        <v>3.6700787401574804</v>
      </c>
      <c r="L52" s="40">
        <f t="shared" si="2"/>
        <v>-0.59711286089238835</v>
      </c>
      <c r="M52" s="41">
        <f t="shared" si="3"/>
        <v>-0.65944881889763785</v>
      </c>
      <c r="O52">
        <v>1903</v>
      </c>
      <c r="P52">
        <v>2</v>
      </c>
      <c r="Q52" s="1">
        <f t="shared" si="4"/>
        <v>1128</v>
      </c>
      <c r="R52">
        <v>2.9889999999999999</v>
      </c>
      <c r="S52">
        <f t="shared" si="5"/>
        <v>9.8064304461942253</v>
      </c>
      <c r="T52">
        <f t="shared" si="6"/>
        <v>10.306430446194225</v>
      </c>
    </row>
    <row r="53" spans="1:20" x14ac:dyDescent="0.25">
      <c r="A53" s="38">
        <v>1902</v>
      </c>
      <c r="B53">
        <v>3</v>
      </c>
      <c r="C53" s="1">
        <f t="shared" si="7"/>
        <v>791</v>
      </c>
      <c r="D53" s="38">
        <v>-0.14899999999999999</v>
      </c>
      <c r="E53">
        <v>-0.191</v>
      </c>
      <c r="F53">
        <v>-0.182</v>
      </c>
      <c r="G53" s="52">
        <v>-0.20100000000000001</v>
      </c>
      <c r="H53" s="38">
        <f t="shared" si="0"/>
        <v>-0.48884514435695531</v>
      </c>
      <c r="I53" s="41">
        <f t="shared" si="1"/>
        <v>-0.62664041994750652</v>
      </c>
      <c r="J53" s="40">
        <f>'NOAA WLs'!$P$5+(D53/0.3048)</f>
        <v>3.8111548556430446</v>
      </c>
      <c r="K53" s="40">
        <f>'NOAA WLs'!$P$5+(E53/0.3048)</f>
        <v>3.6733595800524932</v>
      </c>
      <c r="L53" s="40">
        <f t="shared" si="2"/>
        <v>-0.59711286089238835</v>
      </c>
      <c r="M53" s="41">
        <f t="shared" si="3"/>
        <v>-0.65944881889763785</v>
      </c>
      <c r="O53">
        <v>1903</v>
      </c>
      <c r="P53">
        <v>3</v>
      </c>
      <c r="Q53" s="1">
        <f t="shared" si="4"/>
        <v>1156</v>
      </c>
      <c r="R53">
        <v>2.8340000000000001</v>
      </c>
      <c r="S53">
        <f t="shared" si="5"/>
        <v>9.2979002624671914</v>
      </c>
      <c r="T53">
        <f t="shared" si="6"/>
        <v>9.7979002624671914</v>
      </c>
    </row>
    <row r="54" spans="1:20" x14ac:dyDescent="0.25">
      <c r="A54" s="38">
        <v>1902</v>
      </c>
      <c r="B54">
        <v>4</v>
      </c>
      <c r="C54" s="1">
        <f t="shared" si="7"/>
        <v>822</v>
      </c>
      <c r="D54" s="38">
        <v>-0.187</v>
      </c>
      <c r="E54">
        <v>-0.191</v>
      </c>
      <c r="F54">
        <v>-0.182</v>
      </c>
      <c r="G54" s="52">
        <v>-0.20100000000000001</v>
      </c>
      <c r="H54" s="38">
        <f t="shared" si="0"/>
        <v>-0.61351706036745401</v>
      </c>
      <c r="I54" s="41">
        <f t="shared" si="1"/>
        <v>-0.62664041994750652</v>
      </c>
      <c r="J54" s="40">
        <f>'NOAA WLs'!$P$5+(D54/0.3048)</f>
        <v>3.6864829396325458</v>
      </c>
      <c r="K54" s="40">
        <f>'NOAA WLs'!$P$5+(E54/0.3048)</f>
        <v>3.6733595800524932</v>
      </c>
      <c r="L54" s="40">
        <f t="shared" si="2"/>
        <v>-0.59711286089238835</v>
      </c>
      <c r="M54" s="41">
        <f t="shared" si="3"/>
        <v>-0.65944881889763785</v>
      </c>
      <c r="O54">
        <v>1903</v>
      </c>
      <c r="P54">
        <v>4</v>
      </c>
      <c r="Q54" s="1">
        <f t="shared" si="4"/>
        <v>1187</v>
      </c>
      <c r="R54">
        <v>2.62</v>
      </c>
      <c r="S54">
        <f t="shared" si="5"/>
        <v>8.5958005249343827</v>
      </c>
      <c r="T54">
        <f t="shared" si="6"/>
        <v>9.0958005249343827</v>
      </c>
    </row>
    <row r="55" spans="1:20" x14ac:dyDescent="0.25">
      <c r="A55" s="38">
        <v>1902</v>
      </c>
      <c r="B55">
        <v>5</v>
      </c>
      <c r="C55" s="1">
        <f t="shared" si="7"/>
        <v>852</v>
      </c>
      <c r="D55" s="38">
        <v>-0.14799999999999999</v>
      </c>
      <c r="E55">
        <v>-0.191</v>
      </c>
      <c r="F55">
        <v>-0.18099999999999999</v>
      </c>
      <c r="G55" s="52">
        <v>-0.20100000000000001</v>
      </c>
      <c r="H55" s="38">
        <f t="shared" si="0"/>
        <v>-0.48556430446194221</v>
      </c>
      <c r="I55" s="41">
        <f t="shared" si="1"/>
        <v>-0.62664041994750652</v>
      </c>
      <c r="J55" s="40">
        <f>'NOAA WLs'!$P$5+(D55/0.3048)</f>
        <v>3.8144356955380578</v>
      </c>
      <c r="K55" s="40">
        <f>'NOAA WLs'!$P$5+(E55/0.3048)</f>
        <v>3.6733595800524932</v>
      </c>
      <c r="L55" s="40">
        <f t="shared" si="2"/>
        <v>-0.59383202099737531</v>
      </c>
      <c r="M55" s="41">
        <f t="shared" si="3"/>
        <v>-0.65944881889763785</v>
      </c>
      <c r="O55">
        <v>1903</v>
      </c>
      <c r="P55">
        <v>5</v>
      </c>
      <c r="Q55" s="1">
        <f t="shared" si="4"/>
        <v>1217</v>
      </c>
      <c r="R55">
        <v>2.7120000000000002</v>
      </c>
      <c r="S55">
        <f t="shared" si="5"/>
        <v>8.8976377952755907</v>
      </c>
      <c r="T55">
        <f t="shared" si="6"/>
        <v>9.3976377952755907</v>
      </c>
    </row>
    <row r="56" spans="1:20" x14ac:dyDescent="0.25">
      <c r="A56" s="38">
        <v>1902</v>
      </c>
      <c r="B56">
        <v>6</v>
      </c>
      <c r="C56" s="1">
        <f t="shared" si="7"/>
        <v>883</v>
      </c>
      <c r="D56" s="38">
        <v>-0.182</v>
      </c>
      <c r="E56">
        <v>-0.191</v>
      </c>
      <c r="F56">
        <v>-0.18099999999999999</v>
      </c>
      <c r="G56" s="52">
        <v>-0.20100000000000001</v>
      </c>
      <c r="H56" s="38">
        <f t="shared" si="0"/>
        <v>-0.59711286089238835</v>
      </c>
      <c r="I56" s="41">
        <f t="shared" si="1"/>
        <v>-0.62664041994750652</v>
      </c>
      <c r="J56" s="40">
        <f>'NOAA WLs'!$P$5+(D56/0.3048)</f>
        <v>3.7028871391076112</v>
      </c>
      <c r="K56" s="40">
        <f>'NOAA WLs'!$P$5+(E56/0.3048)</f>
        <v>3.6733595800524932</v>
      </c>
      <c r="L56" s="40">
        <f t="shared" si="2"/>
        <v>-0.59383202099737531</v>
      </c>
      <c r="M56" s="41">
        <f t="shared" si="3"/>
        <v>-0.65944881889763785</v>
      </c>
      <c r="O56">
        <v>1903</v>
      </c>
      <c r="P56">
        <v>6</v>
      </c>
      <c r="Q56" s="1">
        <f t="shared" si="4"/>
        <v>1248</v>
      </c>
      <c r="R56">
        <v>2.8639999999999999</v>
      </c>
      <c r="S56">
        <f t="shared" si="5"/>
        <v>9.396325459317584</v>
      </c>
      <c r="T56">
        <f t="shared" si="6"/>
        <v>9.896325459317584</v>
      </c>
    </row>
    <row r="57" spans="1:20" x14ac:dyDescent="0.25">
      <c r="A57" s="38">
        <v>1902</v>
      </c>
      <c r="B57">
        <v>7</v>
      </c>
      <c r="C57" s="1">
        <f t="shared" si="7"/>
        <v>913</v>
      </c>
      <c r="D57" s="38">
        <v>-0.18</v>
      </c>
      <c r="E57">
        <v>-0.191</v>
      </c>
      <c r="F57">
        <v>-0.18099999999999999</v>
      </c>
      <c r="G57" s="52">
        <v>-0.2</v>
      </c>
      <c r="H57" s="38">
        <f t="shared" si="0"/>
        <v>-0.59055118110236215</v>
      </c>
      <c r="I57" s="41">
        <f t="shared" si="1"/>
        <v>-0.62664041994750652</v>
      </c>
      <c r="J57" s="40">
        <f>'NOAA WLs'!$P$5+(D57/0.3048)</f>
        <v>3.7094488188976378</v>
      </c>
      <c r="K57" s="40">
        <f>'NOAA WLs'!$P$5+(E57/0.3048)</f>
        <v>3.6733595800524932</v>
      </c>
      <c r="L57" s="40">
        <f t="shared" si="2"/>
        <v>-0.59383202099737531</v>
      </c>
      <c r="M57" s="41">
        <f t="shared" si="3"/>
        <v>-0.65616797900262469</v>
      </c>
      <c r="O57">
        <v>1903</v>
      </c>
      <c r="P57">
        <v>7</v>
      </c>
      <c r="Q57" s="1">
        <f t="shared" si="4"/>
        <v>1278</v>
      </c>
      <c r="R57">
        <v>2.8</v>
      </c>
      <c r="S57">
        <f t="shared" si="5"/>
        <v>9.1863517060367439</v>
      </c>
      <c r="T57">
        <f t="shared" si="6"/>
        <v>9.6863517060367439</v>
      </c>
    </row>
    <row r="58" spans="1:20" x14ac:dyDescent="0.25">
      <c r="A58" s="38">
        <v>1902</v>
      </c>
      <c r="B58">
        <v>8</v>
      </c>
      <c r="C58" s="1">
        <f t="shared" si="7"/>
        <v>944</v>
      </c>
      <c r="D58" s="38">
        <v>-0.17</v>
      </c>
      <c r="E58">
        <v>-0.191</v>
      </c>
      <c r="F58">
        <v>-0.18099999999999999</v>
      </c>
      <c r="G58" s="52">
        <v>-0.2</v>
      </c>
      <c r="H58" s="38">
        <f t="shared" si="0"/>
        <v>-0.55774278215223094</v>
      </c>
      <c r="I58" s="41">
        <f t="shared" si="1"/>
        <v>-0.62664041994750652</v>
      </c>
      <c r="J58" s="40">
        <f>'NOAA WLs'!$P$5+(D58/0.3048)</f>
        <v>3.7422572178477687</v>
      </c>
      <c r="K58" s="40">
        <f>'NOAA WLs'!$P$5+(E58/0.3048)</f>
        <v>3.6733595800524932</v>
      </c>
      <c r="L58" s="40">
        <f t="shared" si="2"/>
        <v>-0.59383202099737531</v>
      </c>
      <c r="M58" s="41">
        <f t="shared" si="3"/>
        <v>-0.65616797900262469</v>
      </c>
      <c r="O58">
        <v>1903</v>
      </c>
      <c r="P58">
        <v>8</v>
      </c>
      <c r="Q58" s="1">
        <f t="shared" si="4"/>
        <v>1309</v>
      </c>
      <c r="R58">
        <v>2.831</v>
      </c>
      <c r="S58">
        <f t="shared" si="5"/>
        <v>9.2880577427821525</v>
      </c>
      <c r="T58">
        <f t="shared" si="6"/>
        <v>9.7880577427821525</v>
      </c>
    </row>
    <row r="59" spans="1:20" x14ac:dyDescent="0.25">
      <c r="A59" s="38">
        <v>1902</v>
      </c>
      <c r="B59">
        <v>9</v>
      </c>
      <c r="C59" s="1">
        <f t="shared" si="7"/>
        <v>975</v>
      </c>
      <c r="D59" s="38">
        <v>-0.189</v>
      </c>
      <c r="E59">
        <v>-0.19</v>
      </c>
      <c r="F59">
        <v>-0.18099999999999999</v>
      </c>
      <c r="G59" s="52">
        <v>-0.2</v>
      </c>
      <c r="H59" s="38">
        <f t="shared" si="0"/>
        <v>-0.62007874015748032</v>
      </c>
      <c r="I59" s="41">
        <f t="shared" si="1"/>
        <v>-0.62335958005249337</v>
      </c>
      <c r="J59" s="40">
        <f>'NOAA WLs'!$P$5+(D59/0.3048)</f>
        <v>3.6799212598425193</v>
      </c>
      <c r="K59" s="40">
        <f>'NOAA WLs'!$P$5+(E59/0.3048)</f>
        <v>3.6766404199475065</v>
      </c>
      <c r="L59" s="40">
        <f t="shared" si="2"/>
        <v>-0.59383202099737531</v>
      </c>
      <c r="M59" s="41">
        <f t="shared" si="3"/>
        <v>-0.65616797900262469</v>
      </c>
      <c r="O59">
        <v>1903</v>
      </c>
      <c r="P59">
        <v>9</v>
      </c>
      <c r="Q59" s="1">
        <f t="shared" si="4"/>
        <v>1340</v>
      </c>
      <c r="R59">
        <v>2.7090000000000001</v>
      </c>
      <c r="S59">
        <f t="shared" si="5"/>
        <v>8.8877952755905518</v>
      </c>
      <c r="T59">
        <f t="shared" si="6"/>
        <v>9.3877952755905518</v>
      </c>
    </row>
    <row r="60" spans="1:20" x14ac:dyDescent="0.25">
      <c r="A60" s="38">
        <v>1902</v>
      </c>
      <c r="B60">
        <v>10</v>
      </c>
      <c r="C60" s="1">
        <f t="shared" si="7"/>
        <v>1005</v>
      </c>
      <c r="D60" s="38">
        <v>-0.14099999999999999</v>
      </c>
      <c r="E60">
        <v>-0.19</v>
      </c>
      <c r="F60">
        <v>-0.18099999999999999</v>
      </c>
      <c r="G60" s="52">
        <v>-0.2</v>
      </c>
      <c r="H60" s="38">
        <f t="shared" si="0"/>
        <v>-0.46259842519685035</v>
      </c>
      <c r="I60" s="41">
        <f t="shared" si="1"/>
        <v>-0.62335958005249337</v>
      </c>
      <c r="J60" s="40">
        <f>'NOAA WLs'!$P$5+(D60/0.3048)</f>
        <v>3.8374015748031494</v>
      </c>
      <c r="K60" s="40">
        <f>'NOAA WLs'!$P$5+(E60/0.3048)</f>
        <v>3.6766404199475065</v>
      </c>
      <c r="L60" s="40">
        <f t="shared" si="2"/>
        <v>-0.59383202099737531</v>
      </c>
      <c r="M60" s="41">
        <f t="shared" si="3"/>
        <v>-0.65616797900262469</v>
      </c>
      <c r="O60">
        <v>1903</v>
      </c>
      <c r="P60">
        <v>10</v>
      </c>
      <c r="Q60" s="1">
        <f t="shared" si="4"/>
        <v>1370</v>
      </c>
      <c r="R60">
        <v>2.831</v>
      </c>
      <c r="S60">
        <f t="shared" si="5"/>
        <v>9.2880577427821525</v>
      </c>
      <c r="T60">
        <f t="shared" si="6"/>
        <v>9.7880577427821525</v>
      </c>
    </row>
    <row r="61" spans="1:20" x14ac:dyDescent="0.25">
      <c r="A61" s="38">
        <v>1902</v>
      </c>
      <c r="B61">
        <v>11</v>
      </c>
      <c r="C61" s="1">
        <f t="shared" si="7"/>
        <v>1036</v>
      </c>
      <c r="D61" s="38">
        <v>-0.111</v>
      </c>
      <c r="E61">
        <v>-0.19</v>
      </c>
      <c r="F61">
        <v>-0.18099999999999999</v>
      </c>
      <c r="G61" s="52">
        <v>-0.2</v>
      </c>
      <c r="H61" s="38">
        <f t="shared" si="0"/>
        <v>-0.36417322834645666</v>
      </c>
      <c r="I61" s="41">
        <f t="shared" si="1"/>
        <v>-0.62335958005249337</v>
      </c>
      <c r="J61" s="40">
        <f>'NOAA WLs'!$P$5+(D61/0.3048)</f>
        <v>3.9358267716535433</v>
      </c>
      <c r="K61" s="40">
        <f>'NOAA WLs'!$P$5+(E61/0.3048)</f>
        <v>3.6766404199475065</v>
      </c>
      <c r="L61" s="40">
        <f t="shared" si="2"/>
        <v>-0.59383202099737531</v>
      </c>
      <c r="M61" s="41">
        <f t="shared" si="3"/>
        <v>-0.65616797900262469</v>
      </c>
      <c r="O61">
        <v>1903</v>
      </c>
      <c r="P61">
        <v>11</v>
      </c>
      <c r="Q61" s="1">
        <f t="shared" si="4"/>
        <v>1401</v>
      </c>
      <c r="R61">
        <v>3.1019999999999999</v>
      </c>
      <c r="S61">
        <f t="shared" si="5"/>
        <v>10.177165354330707</v>
      </c>
      <c r="T61">
        <f t="shared" si="6"/>
        <v>10.677165354330707</v>
      </c>
    </row>
    <row r="62" spans="1:20" x14ac:dyDescent="0.25">
      <c r="A62" s="38">
        <v>1902</v>
      </c>
      <c r="B62">
        <v>12</v>
      </c>
      <c r="C62" s="1">
        <f t="shared" si="7"/>
        <v>1066</v>
      </c>
      <c r="D62" s="38">
        <v>-9.8000000000000004E-2</v>
      </c>
      <c r="E62">
        <v>-0.19</v>
      </c>
      <c r="F62">
        <v>-0.18</v>
      </c>
      <c r="G62" s="52">
        <v>-0.19900000000000001</v>
      </c>
      <c r="H62" s="38">
        <f t="shared" si="0"/>
        <v>-0.32152230971128609</v>
      </c>
      <c r="I62" s="41">
        <f t="shared" si="1"/>
        <v>-0.62335958005249337</v>
      </c>
      <c r="J62" s="40">
        <f>'NOAA WLs'!$P$5+(D62/0.3048)</f>
        <v>3.9784776902887136</v>
      </c>
      <c r="K62" s="40">
        <f>'NOAA WLs'!$P$5+(E62/0.3048)</f>
        <v>3.6766404199475065</v>
      </c>
      <c r="L62" s="40">
        <f t="shared" si="2"/>
        <v>-0.59055118110236215</v>
      </c>
      <c r="M62" s="41">
        <f t="shared" si="3"/>
        <v>-0.65288713910761154</v>
      </c>
      <c r="O62">
        <v>1903</v>
      </c>
      <c r="P62">
        <v>12</v>
      </c>
      <c r="Q62" s="1">
        <f t="shared" si="4"/>
        <v>1431</v>
      </c>
      <c r="R62">
        <v>2.98</v>
      </c>
      <c r="S62">
        <f t="shared" si="5"/>
        <v>9.7769028871391068</v>
      </c>
      <c r="T62">
        <f t="shared" si="6"/>
        <v>10.276902887139107</v>
      </c>
    </row>
    <row r="63" spans="1:20" x14ac:dyDescent="0.25">
      <c r="A63" s="38">
        <v>1903</v>
      </c>
      <c r="B63">
        <v>1</v>
      </c>
      <c r="C63" s="1">
        <f t="shared" si="7"/>
        <v>1097</v>
      </c>
      <c r="D63" s="38">
        <v>-0.11700000000000001</v>
      </c>
      <c r="E63">
        <v>-0.19</v>
      </c>
      <c r="F63">
        <v>-0.18</v>
      </c>
      <c r="G63" s="52">
        <v>-0.19900000000000001</v>
      </c>
      <c r="H63" s="38">
        <f t="shared" si="0"/>
        <v>-0.38385826771653542</v>
      </c>
      <c r="I63" s="41">
        <f t="shared" si="1"/>
        <v>-0.62335958005249337</v>
      </c>
      <c r="J63" s="40">
        <f>'NOAA WLs'!$P$5+(D63/0.3048)</f>
        <v>3.9161417322834646</v>
      </c>
      <c r="K63" s="40">
        <f>'NOAA WLs'!$P$5+(E63/0.3048)</f>
        <v>3.6766404199475065</v>
      </c>
      <c r="L63" s="40">
        <f t="shared" si="2"/>
        <v>-0.59055118110236215</v>
      </c>
      <c r="M63" s="41">
        <f t="shared" si="3"/>
        <v>-0.65288713910761154</v>
      </c>
      <c r="O63">
        <v>1904</v>
      </c>
      <c r="P63">
        <v>1</v>
      </c>
      <c r="Q63" s="1">
        <f t="shared" si="4"/>
        <v>1462</v>
      </c>
      <c r="R63">
        <v>3.1320000000000001</v>
      </c>
      <c r="S63">
        <f t="shared" si="5"/>
        <v>10.275590551181102</v>
      </c>
      <c r="T63">
        <f t="shared" si="6"/>
        <v>10.775590551181102</v>
      </c>
    </row>
    <row r="64" spans="1:20" x14ac:dyDescent="0.25">
      <c r="A64" s="38">
        <v>1903</v>
      </c>
      <c r="B64">
        <v>2</v>
      </c>
      <c r="C64" s="1">
        <f t="shared" si="7"/>
        <v>1128</v>
      </c>
      <c r="D64" s="38">
        <v>-0.24099999999999999</v>
      </c>
      <c r="E64">
        <v>-0.19</v>
      </c>
      <c r="F64">
        <v>-0.18</v>
      </c>
      <c r="G64" s="52">
        <v>-0.19900000000000001</v>
      </c>
      <c r="H64" s="38">
        <f t="shared" si="0"/>
        <v>-0.79068241469816269</v>
      </c>
      <c r="I64" s="41">
        <f t="shared" si="1"/>
        <v>-0.62335958005249337</v>
      </c>
      <c r="J64" s="40">
        <f>'NOAA WLs'!$P$5+(D64/0.3048)</f>
        <v>3.509317585301837</v>
      </c>
      <c r="K64" s="40">
        <f>'NOAA WLs'!$P$5+(E64/0.3048)</f>
        <v>3.6766404199475065</v>
      </c>
      <c r="L64" s="40">
        <f t="shared" si="2"/>
        <v>-0.59055118110236215</v>
      </c>
      <c r="M64" s="41">
        <f t="shared" si="3"/>
        <v>-0.65288713910761154</v>
      </c>
      <c r="O64">
        <v>1904</v>
      </c>
      <c r="P64">
        <v>2</v>
      </c>
      <c r="Q64" s="1">
        <f t="shared" si="4"/>
        <v>1493</v>
      </c>
      <c r="R64">
        <v>3.59</v>
      </c>
      <c r="S64">
        <f t="shared" si="5"/>
        <v>11.778215223097112</v>
      </c>
      <c r="T64">
        <f t="shared" si="6"/>
        <v>12.278215223097112</v>
      </c>
    </row>
    <row r="65" spans="1:20" x14ac:dyDescent="0.25">
      <c r="A65" s="38">
        <v>1903</v>
      </c>
      <c r="B65">
        <v>3</v>
      </c>
      <c r="C65" s="1">
        <f t="shared" si="7"/>
        <v>1156</v>
      </c>
      <c r="D65" s="38">
        <v>-0.152</v>
      </c>
      <c r="E65">
        <v>-0.189</v>
      </c>
      <c r="F65">
        <v>-0.18</v>
      </c>
      <c r="G65" s="52">
        <v>-0.19900000000000001</v>
      </c>
      <c r="H65" s="38">
        <f t="shared" si="0"/>
        <v>-0.49868766404199472</v>
      </c>
      <c r="I65" s="41">
        <f t="shared" si="1"/>
        <v>-0.62007874015748032</v>
      </c>
      <c r="J65" s="40">
        <f>'NOAA WLs'!$P$5+(D65/0.3048)</f>
        <v>3.8013123359580052</v>
      </c>
      <c r="K65" s="40">
        <f>'NOAA WLs'!$P$5+(E65/0.3048)</f>
        <v>3.6799212598425193</v>
      </c>
      <c r="L65" s="40">
        <f t="shared" si="2"/>
        <v>-0.59055118110236215</v>
      </c>
      <c r="M65" s="41">
        <f t="shared" si="3"/>
        <v>-0.65288713910761154</v>
      </c>
      <c r="O65">
        <v>1904</v>
      </c>
      <c r="P65">
        <v>3</v>
      </c>
      <c r="Q65" s="1">
        <f t="shared" si="4"/>
        <v>1522</v>
      </c>
      <c r="R65">
        <v>2.9159999999999999</v>
      </c>
      <c r="S65">
        <f t="shared" si="5"/>
        <v>9.5669291338582667</v>
      </c>
      <c r="T65">
        <f t="shared" si="6"/>
        <v>10.066929133858267</v>
      </c>
    </row>
    <row r="66" spans="1:20" x14ac:dyDescent="0.25">
      <c r="A66" s="38">
        <v>1903</v>
      </c>
      <c r="B66">
        <v>4</v>
      </c>
      <c r="C66" s="1">
        <f t="shared" si="7"/>
        <v>1187</v>
      </c>
      <c r="D66" s="38">
        <v>-0.193</v>
      </c>
      <c r="E66">
        <v>-0.189</v>
      </c>
      <c r="F66">
        <v>-0.18</v>
      </c>
      <c r="G66" s="52">
        <v>-0.19900000000000001</v>
      </c>
      <c r="H66" s="38">
        <f t="shared" si="0"/>
        <v>-0.63320209973753283</v>
      </c>
      <c r="I66" s="41">
        <f t="shared" si="1"/>
        <v>-0.62007874015748032</v>
      </c>
      <c r="J66" s="40">
        <f>'NOAA WLs'!$P$5+(D66/0.3048)</f>
        <v>3.6667979002624671</v>
      </c>
      <c r="K66" s="40">
        <f>'NOAA WLs'!$P$5+(E66/0.3048)</f>
        <v>3.6799212598425193</v>
      </c>
      <c r="L66" s="40">
        <f t="shared" si="2"/>
        <v>-0.59055118110236215</v>
      </c>
      <c r="M66" s="41">
        <f t="shared" si="3"/>
        <v>-0.65288713910761154</v>
      </c>
      <c r="O66">
        <v>1904</v>
      </c>
      <c r="P66">
        <v>4</v>
      </c>
      <c r="Q66" s="1">
        <f t="shared" si="4"/>
        <v>1553</v>
      </c>
      <c r="R66">
        <v>2.8250000000000002</v>
      </c>
      <c r="S66">
        <f t="shared" si="5"/>
        <v>9.2683727034120729</v>
      </c>
      <c r="T66">
        <f t="shared" si="6"/>
        <v>9.7683727034120729</v>
      </c>
    </row>
    <row r="67" spans="1:20" x14ac:dyDescent="0.25">
      <c r="A67" s="38">
        <v>1903</v>
      </c>
      <c r="B67">
        <v>5</v>
      </c>
      <c r="C67" s="1">
        <f t="shared" si="7"/>
        <v>1217</v>
      </c>
      <c r="D67" s="38">
        <v>-0.21199999999999999</v>
      </c>
      <c r="E67">
        <v>-0.189</v>
      </c>
      <c r="F67">
        <v>-0.18</v>
      </c>
      <c r="G67" s="52">
        <v>-0.19900000000000001</v>
      </c>
      <c r="H67" s="38">
        <f t="shared" si="0"/>
        <v>-0.6955380577427821</v>
      </c>
      <c r="I67" s="41">
        <f t="shared" si="1"/>
        <v>-0.62007874015748032</v>
      </c>
      <c r="J67" s="40">
        <f>'NOAA WLs'!$P$5+(D67/0.3048)</f>
        <v>3.6044619422572177</v>
      </c>
      <c r="K67" s="40">
        <f>'NOAA WLs'!$P$5+(E67/0.3048)</f>
        <v>3.6799212598425193</v>
      </c>
      <c r="L67" s="40">
        <f t="shared" si="2"/>
        <v>-0.59055118110236215</v>
      </c>
      <c r="M67" s="41">
        <f t="shared" si="3"/>
        <v>-0.65288713910761154</v>
      </c>
      <c r="O67">
        <v>1904</v>
      </c>
      <c r="P67">
        <v>5</v>
      </c>
      <c r="Q67" s="1">
        <f t="shared" si="4"/>
        <v>1583</v>
      </c>
      <c r="R67">
        <v>2.7029999999999998</v>
      </c>
      <c r="S67">
        <f t="shared" si="5"/>
        <v>8.8681102362204722</v>
      </c>
      <c r="T67">
        <f t="shared" si="6"/>
        <v>9.3681102362204722</v>
      </c>
    </row>
    <row r="68" spans="1:20" x14ac:dyDescent="0.25">
      <c r="A68" s="38">
        <v>1903</v>
      </c>
      <c r="B68">
        <v>6</v>
      </c>
      <c r="C68" s="1">
        <f t="shared" si="7"/>
        <v>1248</v>
      </c>
      <c r="D68" s="38">
        <v>-0.182</v>
      </c>
      <c r="E68">
        <v>-0.189</v>
      </c>
      <c r="F68">
        <v>-0.17899999999999999</v>
      </c>
      <c r="G68" s="52">
        <v>-0.19800000000000001</v>
      </c>
      <c r="H68" s="38">
        <f t="shared" si="0"/>
        <v>-0.59711286089238835</v>
      </c>
      <c r="I68" s="41">
        <f t="shared" si="1"/>
        <v>-0.62007874015748032</v>
      </c>
      <c r="J68" s="40">
        <f>'NOAA WLs'!$P$5+(D68/0.3048)</f>
        <v>3.7028871391076112</v>
      </c>
      <c r="K68" s="40">
        <f>'NOAA WLs'!$P$5+(E68/0.3048)</f>
        <v>3.6799212598425193</v>
      </c>
      <c r="L68" s="40">
        <f t="shared" si="2"/>
        <v>-0.587270341207349</v>
      </c>
      <c r="M68" s="41">
        <f t="shared" si="3"/>
        <v>-0.64960629921259838</v>
      </c>
      <c r="O68">
        <v>1904</v>
      </c>
      <c r="P68">
        <v>6</v>
      </c>
      <c r="Q68" s="1">
        <f t="shared" si="4"/>
        <v>1614</v>
      </c>
      <c r="R68">
        <v>2.794</v>
      </c>
      <c r="S68">
        <f t="shared" si="5"/>
        <v>9.1666666666666661</v>
      </c>
      <c r="T68">
        <f t="shared" si="6"/>
        <v>9.6666666666666661</v>
      </c>
    </row>
    <row r="69" spans="1:20" x14ac:dyDescent="0.25">
      <c r="A69" s="38">
        <v>1903</v>
      </c>
      <c r="B69">
        <v>7</v>
      </c>
      <c r="C69" s="1">
        <f t="shared" si="7"/>
        <v>1278</v>
      </c>
      <c r="D69" s="38">
        <v>-0.192</v>
      </c>
      <c r="E69">
        <v>-0.189</v>
      </c>
      <c r="F69">
        <v>-0.17899999999999999</v>
      </c>
      <c r="G69" s="52">
        <v>-0.19800000000000001</v>
      </c>
      <c r="H69" s="38">
        <f t="shared" si="0"/>
        <v>-0.62992125984251968</v>
      </c>
      <c r="I69" s="41">
        <f t="shared" si="1"/>
        <v>-0.62007874015748032</v>
      </c>
      <c r="J69" s="40">
        <f>'NOAA WLs'!$P$5+(D69/0.3048)</f>
        <v>3.6700787401574804</v>
      </c>
      <c r="K69" s="40">
        <f>'NOAA WLs'!$P$5+(E69/0.3048)</f>
        <v>3.6799212598425193</v>
      </c>
      <c r="L69" s="40">
        <f t="shared" si="2"/>
        <v>-0.587270341207349</v>
      </c>
      <c r="M69" s="41">
        <f t="shared" si="3"/>
        <v>-0.64960629921259838</v>
      </c>
      <c r="O69">
        <v>1904</v>
      </c>
      <c r="P69">
        <v>7</v>
      </c>
      <c r="Q69" s="1">
        <f t="shared" si="4"/>
        <v>1644</v>
      </c>
      <c r="R69">
        <v>2.8860000000000001</v>
      </c>
      <c r="S69">
        <f t="shared" si="5"/>
        <v>9.4685039370078741</v>
      </c>
      <c r="T69">
        <f t="shared" si="6"/>
        <v>9.9685039370078741</v>
      </c>
    </row>
    <row r="70" spans="1:20" x14ac:dyDescent="0.25">
      <c r="A70" s="38">
        <v>1903</v>
      </c>
      <c r="B70">
        <v>8</v>
      </c>
      <c r="C70" s="1">
        <f t="shared" si="7"/>
        <v>1309</v>
      </c>
      <c r="D70" s="38">
        <v>-0.189</v>
      </c>
      <c r="E70">
        <v>-0.189</v>
      </c>
      <c r="F70">
        <v>-0.17899999999999999</v>
      </c>
      <c r="G70" s="52">
        <v>-0.19800000000000001</v>
      </c>
      <c r="H70" s="38">
        <f t="shared" si="0"/>
        <v>-0.62007874015748032</v>
      </c>
      <c r="I70" s="41">
        <f t="shared" si="1"/>
        <v>-0.62007874015748032</v>
      </c>
      <c r="J70" s="40">
        <f>'NOAA WLs'!$P$5+(D70/0.3048)</f>
        <v>3.6799212598425193</v>
      </c>
      <c r="K70" s="40">
        <f>'NOAA WLs'!$P$5+(E70/0.3048)</f>
        <v>3.6799212598425193</v>
      </c>
      <c r="L70" s="40">
        <f t="shared" si="2"/>
        <v>-0.587270341207349</v>
      </c>
      <c r="M70" s="41">
        <f t="shared" si="3"/>
        <v>-0.64960629921259838</v>
      </c>
      <c r="O70">
        <v>1904</v>
      </c>
      <c r="P70">
        <v>8</v>
      </c>
      <c r="Q70" s="1">
        <f t="shared" si="4"/>
        <v>1675</v>
      </c>
      <c r="R70">
        <v>2.8250000000000002</v>
      </c>
      <c r="S70">
        <f t="shared" si="5"/>
        <v>9.2683727034120729</v>
      </c>
      <c r="T70">
        <f t="shared" si="6"/>
        <v>9.7683727034120729</v>
      </c>
    </row>
    <row r="71" spans="1:20" x14ac:dyDescent="0.25">
      <c r="A71" s="38">
        <v>1903</v>
      </c>
      <c r="B71">
        <v>9</v>
      </c>
      <c r="C71" s="1">
        <f t="shared" si="7"/>
        <v>1340</v>
      </c>
      <c r="D71" s="38">
        <v>-0.20399999999999999</v>
      </c>
      <c r="E71">
        <v>-0.188</v>
      </c>
      <c r="F71">
        <v>-0.17899999999999999</v>
      </c>
      <c r="G71" s="52">
        <v>-0.19800000000000001</v>
      </c>
      <c r="H71" s="38">
        <f t="shared" si="0"/>
        <v>-0.66929133858267709</v>
      </c>
      <c r="I71" s="41">
        <f t="shared" si="1"/>
        <v>-0.61679790026246717</v>
      </c>
      <c r="J71" s="40">
        <f>'NOAA WLs'!$P$5+(D71/0.3048)</f>
        <v>3.630708661417323</v>
      </c>
      <c r="K71" s="40">
        <f>'NOAA WLs'!$P$5+(E71/0.3048)</f>
        <v>3.6832020997375325</v>
      </c>
      <c r="L71" s="40">
        <f t="shared" si="2"/>
        <v>-0.587270341207349</v>
      </c>
      <c r="M71" s="41">
        <f t="shared" si="3"/>
        <v>-0.64960629921259838</v>
      </c>
      <c r="O71">
        <v>1904</v>
      </c>
      <c r="P71">
        <v>9</v>
      </c>
      <c r="Q71" s="1">
        <f t="shared" si="4"/>
        <v>1706</v>
      </c>
      <c r="R71">
        <v>2.7639999999999998</v>
      </c>
      <c r="S71">
        <f t="shared" si="5"/>
        <v>9.0682414698162717</v>
      </c>
      <c r="T71">
        <f t="shared" si="6"/>
        <v>9.5682414698162717</v>
      </c>
    </row>
    <row r="72" spans="1:20" x14ac:dyDescent="0.25">
      <c r="A72" s="38">
        <v>1903</v>
      </c>
      <c r="B72">
        <v>10</v>
      </c>
      <c r="C72" s="1">
        <f t="shared" si="7"/>
        <v>1370</v>
      </c>
      <c r="D72" s="38">
        <v>-0.16800000000000001</v>
      </c>
      <c r="E72">
        <v>-0.188</v>
      </c>
      <c r="F72">
        <v>-0.17899999999999999</v>
      </c>
      <c r="G72" s="52">
        <v>-0.19800000000000001</v>
      </c>
      <c r="H72" s="38">
        <f t="shared" si="0"/>
        <v>-0.55118110236220474</v>
      </c>
      <c r="I72" s="41">
        <f t="shared" si="1"/>
        <v>-0.61679790026246717</v>
      </c>
      <c r="J72" s="40">
        <f>'NOAA WLs'!$P$5+(D72/0.3048)</f>
        <v>3.7488188976377952</v>
      </c>
      <c r="K72" s="40">
        <f>'NOAA WLs'!$P$5+(E72/0.3048)</f>
        <v>3.6832020997375325</v>
      </c>
      <c r="L72" s="40">
        <f t="shared" si="2"/>
        <v>-0.587270341207349</v>
      </c>
      <c r="M72" s="41">
        <f t="shared" si="3"/>
        <v>-0.64960629921259838</v>
      </c>
      <c r="O72">
        <v>1904</v>
      </c>
      <c r="P72">
        <v>10</v>
      </c>
      <c r="Q72" s="1">
        <f t="shared" si="4"/>
        <v>1736</v>
      </c>
      <c r="R72">
        <v>2.968</v>
      </c>
      <c r="S72">
        <f t="shared" si="5"/>
        <v>9.7375328083989494</v>
      </c>
      <c r="T72">
        <f t="shared" si="6"/>
        <v>10.237532808398949</v>
      </c>
    </row>
    <row r="73" spans="1:20" x14ac:dyDescent="0.25">
      <c r="A73" s="38">
        <v>1903</v>
      </c>
      <c r="B73">
        <v>11</v>
      </c>
      <c r="C73" s="1">
        <f t="shared" si="7"/>
        <v>1401</v>
      </c>
      <c r="D73" s="38">
        <v>-8.4000000000000005E-2</v>
      </c>
      <c r="E73">
        <v>-0.188</v>
      </c>
      <c r="F73">
        <v>-0.17899999999999999</v>
      </c>
      <c r="G73" s="52">
        <v>-0.19700000000000001</v>
      </c>
      <c r="H73" s="38">
        <f t="shared" si="0"/>
        <v>-0.27559055118110237</v>
      </c>
      <c r="I73" s="41">
        <f t="shared" si="1"/>
        <v>-0.61679790026246717</v>
      </c>
      <c r="J73" s="40">
        <f>'NOAA WLs'!$P$5+(D73/0.3048)</f>
        <v>4.0244094488188971</v>
      </c>
      <c r="K73" s="40">
        <f>'NOAA WLs'!$P$5+(E73/0.3048)</f>
        <v>3.6832020997375325</v>
      </c>
      <c r="L73" s="40">
        <f t="shared" si="2"/>
        <v>-0.587270341207349</v>
      </c>
      <c r="M73" s="41">
        <f t="shared" si="3"/>
        <v>-0.64632545931758534</v>
      </c>
      <c r="O73">
        <v>1904</v>
      </c>
      <c r="P73">
        <v>11</v>
      </c>
      <c r="Q73" s="1">
        <f t="shared" si="4"/>
        <v>1767</v>
      </c>
      <c r="R73">
        <v>3.1139999999999999</v>
      </c>
      <c r="S73">
        <f t="shared" si="5"/>
        <v>10.216535433070865</v>
      </c>
      <c r="T73">
        <f t="shared" si="6"/>
        <v>10.716535433070865</v>
      </c>
    </row>
    <row r="74" spans="1:20" x14ac:dyDescent="0.25">
      <c r="A74" s="38">
        <v>1903</v>
      </c>
      <c r="B74">
        <v>12</v>
      </c>
      <c r="C74" s="1">
        <f t="shared" si="7"/>
        <v>1431</v>
      </c>
      <c r="D74" s="38">
        <v>-0.22600000000000001</v>
      </c>
      <c r="E74">
        <v>-0.188</v>
      </c>
      <c r="F74">
        <v>-0.17799999999999999</v>
      </c>
      <c r="G74" s="52">
        <v>-0.19700000000000001</v>
      </c>
      <c r="H74" s="38">
        <f t="shared" si="0"/>
        <v>-0.74146981627296582</v>
      </c>
      <c r="I74" s="41">
        <f t="shared" si="1"/>
        <v>-0.61679790026246717</v>
      </c>
      <c r="J74" s="40">
        <f>'NOAA WLs'!$P$5+(D74/0.3048)</f>
        <v>3.5585301837270338</v>
      </c>
      <c r="K74" s="40">
        <f>'NOAA WLs'!$P$5+(E74/0.3048)</f>
        <v>3.6832020997375325</v>
      </c>
      <c r="L74" s="40">
        <f t="shared" si="2"/>
        <v>-0.58398950131233585</v>
      </c>
      <c r="M74" s="41">
        <f t="shared" si="3"/>
        <v>-0.64632545931758534</v>
      </c>
      <c r="O74">
        <v>1904</v>
      </c>
      <c r="P74">
        <v>12</v>
      </c>
      <c r="Q74" s="1">
        <f t="shared" si="4"/>
        <v>1797</v>
      </c>
      <c r="R74">
        <v>3.3889999999999998</v>
      </c>
      <c r="S74">
        <f t="shared" si="5"/>
        <v>11.118766404199473</v>
      </c>
      <c r="T74">
        <f t="shared" si="6"/>
        <v>11.618766404199473</v>
      </c>
    </row>
    <row r="75" spans="1:20" x14ac:dyDescent="0.25">
      <c r="A75" s="38">
        <v>1904</v>
      </c>
      <c r="B75">
        <v>1</v>
      </c>
      <c r="C75" s="1">
        <f t="shared" si="7"/>
        <v>1462</v>
      </c>
      <c r="D75" s="38">
        <v>-0.248</v>
      </c>
      <c r="E75">
        <v>-0.188</v>
      </c>
      <c r="F75">
        <v>-0.17799999999999999</v>
      </c>
      <c r="G75" s="52">
        <v>-0.19700000000000001</v>
      </c>
      <c r="H75" s="38">
        <f t="shared" si="0"/>
        <v>-0.81364829396325455</v>
      </c>
      <c r="I75" s="41">
        <f t="shared" si="1"/>
        <v>-0.61679790026246717</v>
      </c>
      <c r="J75" s="40">
        <f>'NOAA WLs'!$P$5+(D75/0.3048)</f>
        <v>3.4863517060367455</v>
      </c>
      <c r="K75" s="40">
        <f>'NOAA WLs'!$P$5+(E75/0.3048)</f>
        <v>3.6832020997375325</v>
      </c>
      <c r="L75" s="40">
        <f t="shared" si="2"/>
        <v>-0.58398950131233585</v>
      </c>
      <c r="M75" s="41">
        <f t="shared" si="3"/>
        <v>-0.64632545931758534</v>
      </c>
      <c r="O75">
        <v>1905</v>
      </c>
      <c r="P75">
        <v>1</v>
      </c>
      <c r="Q75" s="1">
        <f t="shared" si="4"/>
        <v>1828</v>
      </c>
      <c r="R75">
        <v>3.2360000000000002</v>
      </c>
      <c r="S75">
        <f t="shared" si="5"/>
        <v>10.616797900262467</v>
      </c>
      <c r="T75">
        <f t="shared" si="6"/>
        <v>11.116797900262467</v>
      </c>
    </row>
    <row r="76" spans="1:20" x14ac:dyDescent="0.25">
      <c r="A76" s="38">
        <v>1904</v>
      </c>
      <c r="B76">
        <v>2</v>
      </c>
      <c r="C76" s="1">
        <f t="shared" si="7"/>
        <v>1493</v>
      </c>
      <c r="D76" s="38">
        <v>8.9999999999999993E-3</v>
      </c>
      <c r="E76">
        <v>-0.187</v>
      </c>
      <c r="F76">
        <v>-0.17799999999999999</v>
      </c>
      <c r="G76" s="52">
        <v>-0.19700000000000001</v>
      </c>
      <c r="H76" s="38">
        <f t="shared" si="0"/>
        <v>2.9527559055118106E-2</v>
      </c>
      <c r="I76" s="41">
        <f t="shared" si="1"/>
        <v>-0.61351706036745401</v>
      </c>
      <c r="J76" s="40">
        <f>'NOAA WLs'!$P$5+(D76/0.3048)</f>
        <v>4.3295275590551183</v>
      </c>
      <c r="K76" s="40">
        <f>'NOAA WLs'!$P$5+(E76/0.3048)</f>
        <v>3.6864829396325458</v>
      </c>
      <c r="L76" s="40">
        <f t="shared" si="2"/>
        <v>-0.58398950131233585</v>
      </c>
      <c r="M76" s="41">
        <f t="shared" si="3"/>
        <v>-0.64632545931758534</v>
      </c>
      <c r="O76">
        <v>1905</v>
      </c>
      <c r="P76">
        <v>2</v>
      </c>
      <c r="Q76" s="1">
        <f t="shared" si="4"/>
        <v>1859</v>
      </c>
      <c r="R76">
        <v>3.206</v>
      </c>
      <c r="S76">
        <f t="shared" si="5"/>
        <v>10.518372703412073</v>
      </c>
      <c r="T76">
        <f t="shared" si="6"/>
        <v>11.018372703412073</v>
      </c>
    </row>
    <row r="77" spans="1:20" x14ac:dyDescent="0.25">
      <c r="A77" s="38">
        <v>1904</v>
      </c>
      <c r="B77">
        <v>3</v>
      </c>
      <c r="C77" s="1">
        <f t="shared" si="7"/>
        <v>1522</v>
      </c>
      <c r="D77" s="38">
        <v>-0.03</v>
      </c>
      <c r="E77">
        <v>-0.187</v>
      </c>
      <c r="F77">
        <v>-0.17799999999999999</v>
      </c>
      <c r="G77" s="52">
        <v>-0.19700000000000001</v>
      </c>
      <c r="H77" s="38">
        <f t="shared" si="0"/>
        <v>-9.8425196850393692E-2</v>
      </c>
      <c r="I77" s="41">
        <f t="shared" si="1"/>
        <v>-0.61351706036745401</v>
      </c>
      <c r="J77" s="40">
        <f>'NOAA WLs'!$P$5+(D77/0.3048)</f>
        <v>4.2015748031496063</v>
      </c>
      <c r="K77" s="40">
        <f>'NOAA WLs'!$P$5+(E77/0.3048)</f>
        <v>3.6864829396325458</v>
      </c>
      <c r="L77" s="40">
        <f t="shared" si="2"/>
        <v>-0.58398950131233585</v>
      </c>
      <c r="M77" s="41">
        <f t="shared" si="3"/>
        <v>-0.64632545931758534</v>
      </c>
      <c r="O77">
        <v>1905</v>
      </c>
      <c r="P77">
        <v>3</v>
      </c>
      <c r="Q77" s="1">
        <f t="shared" si="4"/>
        <v>1887</v>
      </c>
      <c r="R77">
        <v>3.145</v>
      </c>
      <c r="S77">
        <f t="shared" si="5"/>
        <v>10.318241469816272</v>
      </c>
      <c r="T77">
        <f t="shared" si="6"/>
        <v>10.818241469816272</v>
      </c>
    </row>
    <row r="78" spans="1:20" x14ac:dyDescent="0.25">
      <c r="A78" s="38">
        <v>1904</v>
      </c>
      <c r="B78">
        <v>4</v>
      </c>
      <c r="C78" s="1">
        <f t="shared" si="7"/>
        <v>1553</v>
      </c>
      <c r="D78" s="38">
        <v>-0.11600000000000001</v>
      </c>
      <c r="E78">
        <v>-0.187</v>
      </c>
      <c r="F78">
        <v>-0.17799999999999999</v>
      </c>
      <c r="G78" s="52">
        <v>-0.19700000000000001</v>
      </c>
      <c r="H78" s="38">
        <f t="shared" si="0"/>
        <v>-0.38057742782152232</v>
      </c>
      <c r="I78" s="41">
        <f t="shared" si="1"/>
        <v>-0.61351706036745401</v>
      </c>
      <c r="J78" s="40">
        <f>'NOAA WLs'!$P$5+(D78/0.3048)</f>
        <v>3.9194225721784774</v>
      </c>
      <c r="K78" s="40">
        <f>'NOAA WLs'!$P$5+(E78/0.3048)</f>
        <v>3.6864829396325458</v>
      </c>
      <c r="L78" s="40">
        <f t="shared" si="2"/>
        <v>-0.58398950131233585</v>
      </c>
      <c r="M78" s="41">
        <f t="shared" si="3"/>
        <v>-0.64632545931758534</v>
      </c>
      <c r="O78">
        <v>1905</v>
      </c>
      <c r="P78">
        <v>4</v>
      </c>
      <c r="Q78" s="1">
        <f t="shared" si="4"/>
        <v>1918</v>
      </c>
      <c r="R78">
        <v>2.9620000000000002</v>
      </c>
      <c r="S78">
        <f t="shared" si="5"/>
        <v>9.7178477690288716</v>
      </c>
      <c r="T78">
        <f t="shared" si="6"/>
        <v>10.217847769028872</v>
      </c>
    </row>
    <row r="79" spans="1:20" x14ac:dyDescent="0.25">
      <c r="A79" s="38">
        <v>1904</v>
      </c>
      <c r="B79">
        <v>5</v>
      </c>
      <c r="C79" s="1">
        <f t="shared" si="7"/>
        <v>1583</v>
      </c>
      <c r="D79" s="38">
        <v>-0.191</v>
      </c>
      <c r="E79">
        <v>-0.187</v>
      </c>
      <c r="F79">
        <v>-0.17799999999999999</v>
      </c>
      <c r="G79" s="52">
        <v>-0.19600000000000001</v>
      </c>
      <c r="H79" s="38">
        <f t="shared" ref="H79:H142" si="8">D79/0.3048</f>
        <v>-0.62664041994750652</v>
      </c>
      <c r="I79" s="41">
        <f t="shared" ref="I79:I142" si="9">E79/0.3048</f>
        <v>-0.61351706036745401</v>
      </c>
      <c r="J79" s="40">
        <f>'NOAA WLs'!$P$5+(D79/0.3048)</f>
        <v>3.6733595800524932</v>
      </c>
      <c r="K79" s="40">
        <f>'NOAA WLs'!$P$5+(E79/0.3048)</f>
        <v>3.6864829396325458</v>
      </c>
      <c r="L79" s="40">
        <f t="shared" ref="L79:L142" si="10">F79/0.3048</f>
        <v>-0.58398950131233585</v>
      </c>
      <c r="M79" s="41">
        <f t="shared" ref="M79:M142" si="11">G79/0.3048</f>
        <v>-0.64304461942257218</v>
      </c>
      <c r="O79">
        <v>1905</v>
      </c>
      <c r="P79">
        <v>5</v>
      </c>
      <c r="Q79" s="1">
        <f t="shared" ref="Q79:Q142" si="12">DATE(O79,P79,1)</f>
        <v>1948</v>
      </c>
      <c r="R79">
        <v>2.7789999999999999</v>
      </c>
      <c r="S79">
        <f t="shared" ref="S79:S142" si="13">R79/0.3048</f>
        <v>9.1174540682414698</v>
      </c>
      <c r="T79">
        <f t="shared" si="6"/>
        <v>9.6174540682414698</v>
      </c>
    </row>
    <row r="80" spans="1:20" x14ac:dyDescent="0.25">
      <c r="A80" s="38">
        <v>1904</v>
      </c>
      <c r="B80">
        <v>6</v>
      </c>
      <c r="C80" s="1">
        <f t="shared" si="7"/>
        <v>1614</v>
      </c>
      <c r="D80" s="38">
        <v>-0.20899999999999999</v>
      </c>
      <c r="E80">
        <v>-0.187</v>
      </c>
      <c r="F80">
        <v>-0.17699999999999999</v>
      </c>
      <c r="G80" s="52">
        <v>-0.19600000000000001</v>
      </c>
      <c r="H80" s="38">
        <f t="shared" si="8"/>
        <v>-0.68569553805774275</v>
      </c>
      <c r="I80" s="41">
        <f t="shared" si="9"/>
        <v>-0.61351706036745401</v>
      </c>
      <c r="J80" s="40">
        <f>'NOAA WLs'!$P$5+(D80/0.3048)</f>
        <v>3.6143044619422571</v>
      </c>
      <c r="K80" s="40">
        <f>'NOAA WLs'!$P$5+(E80/0.3048)</f>
        <v>3.6864829396325458</v>
      </c>
      <c r="L80" s="40">
        <f t="shared" si="10"/>
        <v>-0.5807086614173228</v>
      </c>
      <c r="M80" s="41">
        <f t="shared" si="11"/>
        <v>-0.64304461942257218</v>
      </c>
      <c r="O80">
        <v>1905</v>
      </c>
      <c r="P80">
        <v>6</v>
      </c>
      <c r="Q80" s="1">
        <f t="shared" si="12"/>
        <v>1979</v>
      </c>
      <c r="R80">
        <v>2.718</v>
      </c>
      <c r="S80">
        <f t="shared" si="13"/>
        <v>8.9173228346456686</v>
      </c>
      <c r="T80">
        <f t="shared" ref="T80:T143" si="14">S80+0.5</f>
        <v>9.4173228346456686</v>
      </c>
    </row>
    <row r="81" spans="1:20" x14ac:dyDescent="0.25">
      <c r="A81" s="38">
        <v>1904</v>
      </c>
      <c r="B81">
        <v>7</v>
      </c>
      <c r="C81" s="1">
        <f t="shared" si="7"/>
        <v>1644</v>
      </c>
      <c r="D81" s="38">
        <v>-0.16400000000000001</v>
      </c>
      <c r="E81">
        <v>-0.187</v>
      </c>
      <c r="F81">
        <v>-0.17699999999999999</v>
      </c>
      <c r="G81" s="52">
        <v>-0.19600000000000001</v>
      </c>
      <c r="H81" s="38">
        <f t="shared" si="8"/>
        <v>-0.53805774278215224</v>
      </c>
      <c r="I81" s="41">
        <f t="shared" si="9"/>
        <v>-0.61351706036745401</v>
      </c>
      <c r="J81" s="40">
        <f>'NOAA WLs'!$P$5+(D81/0.3048)</f>
        <v>3.7619422572178474</v>
      </c>
      <c r="K81" s="40">
        <f>'NOAA WLs'!$P$5+(E81/0.3048)</f>
        <v>3.6864829396325458</v>
      </c>
      <c r="L81" s="40">
        <f t="shared" si="10"/>
        <v>-0.5807086614173228</v>
      </c>
      <c r="M81" s="41">
        <f t="shared" si="11"/>
        <v>-0.64304461942257218</v>
      </c>
      <c r="O81">
        <v>1905</v>
      </c>
      <c r="P81">
        <v>7</v>
      </c>
      <c r="Q81" s="1">
        <f t="shared" si="12"/>
        <v>2009</v>
      </c>
      <c r="R81">
        <v>2.7789999999999999</v>
      </c>
      <c r="S81">
        <f t="shared" si="13"/>
        <v>9.1174540682414698</v>
      </c>
      <c r="T81">
        <f t="shared" si="14"/>
        <v>9.6174540682414698</v>
      </c>
    </row>
    <row r="82" spans="1:20" x14ac:dyDescent="0.25">
      <c r="A82" s="38">
        <v>1904</v>
      </c>
      <c r="B82">
        <v>8</v>
      </c>
      <c r="C82" s="1">
        <f t="shared" si="7"/>
        <v>1675</v>
      </c>
      <c r="D82" s="38">
        <v>-0.20100000000000001</v>
      </c>
      <c r="E82">
        <v>-0.186</v>
      </c>
      <c r="F82">
        <v>-0.17699999999999999</v>
      </c>
      <c r="G82" s="52">
        <v>-0.19600000000000001</v>
      </c>
      <c r="H82" s="38">
        <f t="shared" si="8"/>
        <v>-0.65944881889763785</v>
      </c>
      <c r="I82" s="41">
        <f t="shared" si="9"/>
        <v>-0.61023622047244086</v>
      </c>
      <c r="J82" s="40">
        <f>'NOAA WLs'!$P$5+(D82/0.3048)</f>
        <v>3.6405511811023619</v>
      </c>
      <c r="K82" s="40">
        <f>'NOAA WLs'!$P$5+(E82/0.3048)</f>
        <v>3.6897637795275591</v>
      </c>
      <c r="L82" s="40">
        <f t="shared" si="10"/>
        <v>-0.5807086614173228</v>
      </c>
      <c r="M82" s="41">
        <f t="shared" si="11"/>
        <v>-0.64304461942257218</v>
      </c>
      <c r="O82">
        <v>1905</v>
      </c>
      <c r="P82">
        <v>8</v>
      </c>
      <c r="Q82" s="1">
        <f t="shared" si="12"/>
        <v>2040</v>
      </c>
      <c r="R82">
        <v>2.81</v>
      </c>
      <c r="S82">
        <f t="shared" si="13"/>
        <v>9.2191601049868765</v>
      </c>
      <c r="T82">
        <f t="shared" si="14"/>
        <v>9.7191601049868765</v>
      </c>
    </row>
    <row r="83" spans="1:20" x14ac:dyDescent="0.25">
      <c r="A83" s="38">
        <v>1904</v>
      </c>
      <c r="B83">
        <v>9</v>
      </c>
      <c r="C83" s="1">
        <f t="shared" si="7"/>
        <v>1706</v>
      </c>
      <c r="D83" s="38">
        <v>-0.189</v>
      </c>
      <c r="E83">
        <v>-0.186</v>
      </c>
      <c r="F83">
        <v>-0.17699999999999999</v>
      </c>
      <c r="G83" s="52">
        <v>-0.19600000000000001</v>
      </c>
      <c r="H83" s="38">
        <f t="shared" si="8"/>
        <v>-0.62007874015748032</v>
      </c>
      <c r="I83" s="41">
        <f t="shared" si="9"/>
        <v>-0.61023622047244086</v>
      </c>
      <c r="J83" s="40">
        <f>'NOAA WLs'!$P$5+(D83/0.3048)</f>
        <v>3.6799212598425193</v>
      </c>
      <c r="K83" s="40">
        <f>'NOAA WLs'!$P$5+(E83/0.3048)</f>
        <v>3.6897637795275591</v>
      </c>
      <c r="L83" s="40">
        <f t="shared" si="10"/>
        <v>-0.5807086614173228</v>
      </c>
      <c r="M83" s="41">
        <f t="shared" si="11"/>
        <v>-0.64304461942257218</v>
      </c>
      <c r="O83">
        <v>1905</v>
      </c>
      <c r="P83">
        <v>9</v>
      </c>
      <c r="Q83" s="1">
        <f t="shared" si="12"/>
        <v>2071</v>
      </c>
      <c r="R83">
        <v>2.81</v>
      </c>
      <c r="S83">
        <f t="shared" si="13"/>
        <v>9.2191601049868765</v>
      </c>
      <c r="T83">
        <f t="shared" si="14"/>
        <v>9.7191601049868765</v>
      </c>
    </row>
    <row r="84" spans="1:20" x14ac:dyDescent="0.25">
      <c r="A84" s="38">
        <v>1904</v>
      </c>
      <c r="B84">
        <v>10</v>
      </c>
      <c r="C84" s="1">
        <f t="shared" si="7"/>
        <v>1736</v>
      </c>
      <c r="D84" s="38">
        <v>-0.19900000000000001</v>
      </c>
      <c r="E84">
        <v>-0.186</v>
      </c>
      <c r="F84">
        <v>-0.17699999999999999</v>
      </c>
      <c r="G84" s="52">
        <v>-0.19500000000000001</v>
      </c>
      <c r="H84" s="38">
        <f t="shared" si="8"/>
        <v>-0.65288713910761154</v>
      </c>
      <c r="I84" s="41">
        <f t="shared" si="9"/>
        <v>-0.61023622047244086</v>
      </c>
      <c r="J84" s="40">
        <f>'NOAA WLs'!$P$5+(D84/0.3048)</f>
        <v>3.6471128608923884</v>
      </c>
      <c r="K84" s="40">
        <f>'NOAA WLs'!$P$5+(E84/0.3048)</f>
        <v>3.6897637795275591</v>
      </c>
      <c r="L84" s="40">
        <f t="shared" si="10"/>
        <v>-0.5807086614173228</v>
      </c>
      <c r="M84" s="41">
        <f t="shared" si="11"/>
        <v>-0.63976377952755903</v>
      </c>
      <c r="O84">
        <v>1905</v>
      </c>
      <c r="P84">
        <v>10</v>
      </c>
      <c r="Q84" s="1">
        <f t="shared" si="12"/>
        <v>2101</v>
      </c>
      <c r="R84">
        <v>2.871</v>
      </c>
      <c r="S84">
        <f t="shared" si="13"/>
        <v>9.419291338582676</v>
      </c>
      <c r="T84">
        <f t="shared" si="14"/>
        <v>9.919291338582676</v>
      </c>
    </row>
    <row r="85" spans="1:20" x14ac:dyDescent="0.25">
      <c r="A85" s="38">
        <v>1904</v>
      </c>
      <c r="B85">
        <v>11</v>
      </c>
      <c r="C85" s="1">
        <f t="shared" si="7"/>
        <v>1767</v>
      </c>
      <c r="D85" s="38">
        <v>-4.3999999999999997E-2</v>
      </c>
      <c r="E85">
        <v>-0.186</v>
      </c>
      <c r="F85">
        <v>-0.17699999999999999</v>
      </c>
      <c r="G85" s="52">
        <v>-0.19500000000000001</v>
      </c>
      <c r="H85" s="38">
        <f t="shared" si="8"/>
        <v>-0.14435695538057741</v>
      </c>
      <c r="I85" s="41">
        <f t="shared" si="9"/>
        <v>-0.61023622047244086</v>
      </c>
      <c r="J85" s="40">
        <f>'NOAA WLs'!$P$5+(D85/0.3048)</f>
        <v>4.1556430446194224</v>
      </c>
      <c r="K85" s="40">
        <f>'NOAA WLs'!$P$5+(E85/0.3048)</f>
        <v>3.6897637795275591</v>
      </c>
      <c r="L85" s="40">
        <f t="shared" si="10"/>
        <v>-0.5807086614173228</v>
      </c>
      <c r="M85" s="41">
        <f t="shared" si="11"/>
        <v>-0.63976377952755903</v>
      </c>
      <c r="O85">
        <v>1905</v>
      </c>
      <c r="P85">
        <v>11</v>
      </c>
      <c r="Q85" s="1">
        <f t="shared" si="12"/>
        <v>2132</v>
      </c>
      <c r="R85">
        <v>2.992</v>
      </c>
      <c r="S85">
        <f t="shared" si="13"/>
        <v>9.8162729658792642</v>
      </c>
      <c r="T85">
        <f t="shared" si="14"/>
        <v>10.316272965879264</v>
      </c>
    </row>
    <row r="86" spans="1:20" x14ac:dyDescent="0.25">
      <c r="A86" s="38">
        <v>1904</v>
      </c>
      <c r="B86">
        <v>12</v>
      </c>
      <c r="C86" s="1">
        <f t="shared" si="7"/>
        <v>1797</v>
      </c>
      <c r="D86" s="38">
        <v>-0.14699999999999999</v>
      </c>
      <c r="E86">
        <v>-0.186</v>
      </c>
      <c r="F86">
        <v>-0.17599999999999999</v>
      </c>
      <c r="G86" s="52">
        <v>-0.19500000000000001</v>
      </c>
      <c r="H86" s="38">
        <f t="shared" si="8"/>
        <v>-0.48228346456692911</v>
      </c>
      <c r="I86" s="41">
        <f t="shared" si="9"/>
        <v>-0.61023622047244086</v>
      </c>
      <c r="J86" s="40">
        <f>'NOAA WLs'!$P$5+(D86/0.3048)</f>
        <v>3.8177165354330707</v>
      </c>
      <c r="K86" s="40">
        <f>'NOAA WLs'!$P$5+(E86/0.3048)</f>
        <v>3.6897637795275591</v>
      </c>
      <c r="L86" s="40">
        <f t="shared" si="10"/>
        <v>-0.57742782152230965</v>
      </c>
      <c r="M86" s="41">
        <f t="shared" si="11"/>
        <v>-0.63976377952755903</v>
      </c>
      <c r="O86">
        <v>1905</v>
      </c>
      <c r="P86">
        <v>12</v>
      </c>
      <c r="Q86" s="1">
        <f t="shared" si="12"/>
        <v>2162</v>
      </c>
      <c r="R86">
        <v>3.1139999999999999</v>
      </c>
      <c r="S86">
        <f t="shared" si="13"/>
        <v>10.216535433070865</v>
      </c>
      <c r="T86">
        <f t="shared" si="14"/>
        <v>10.716535433070865</v>
      </c>
    </row>
    <row r="87" spans="1:20" x14ac:dyDescent="0.25">
      <c r="A87" s="38">
        <v>1905</v>
      </c>
      <c r="B87">
        <v>1</v>
      </c>
      <c r="C87" s="1">
        <f t="shared" si="7"/>
        <v>1828</v>
      </c>
      <c r="D87" s="38">
        <v>-0.13900000000000001</v>
      </c>
      <c r="E87">
        <v>-0.186</v>
      </c>
      <c r="F87">
        <v>-0.17599999999999999</v>
      </c>
      <c r="G87" s="52">
        <v>-0.19500000000000001</v>
      </c>
      <c r="H87" s="38">
        <f t="shared" si="8"/>
        <v>-0.45603674540682415</v>
      </c>
      <c r="I87" s="41">
        <f t="shared" si="9"/>
        <v>-0.61023622047244086</v>
      </c>
      <c r="J87" s="40">
        <f>'NOAA WLs'!$P$5+(D87/0.3048)</f>
        <v>3.8439632545931754</v>
      </c>
      <c r="K87" s="40">
        <f>'NOAA WLs'!$P$5+(E87/0.3048)</f>
        <v>3.6897637795275591</v>
      </c>
      <c r="L87" s="40">
        <f t="shared" si="10"/>
        <v>-0.57742782152230965</v>
      </c>
      <c r="M87" s="41">
        <f t="shared" si="11"/>
        <v>-0.63976377952755903</v>
      </c>
      <c r="O87">
        <v>1906</v>
      </c>
      <c r="P87">
        <v>1</v>
      </c>
      <c r="Q87" s="1">
        <f t="shared" si="12"/>
        <v>2193</v>
      </c>
      <c r="R87">
        <v>3.2970000000000002</v>
      </c>
      <c r="S87">
        <f t="shared" si="13"/>
        <v>10.816929133858268</v>
      </c>
      <c r="T87">
        <f t="shared" si="14"/>
        <v>11.316929133858268</v>
      </c>
    </row>
    <row r="88" spans="1:20" x14ac:dyDescent="0.25">
      <c r="A88" s="38">
        <v>1905</v>
      </c>
      <c r="B88">
        <v>2</v>
      </c>
      <c r="C88" s="1">
        <f t="shared" si="7"/>
        <v>1859</v>
      </c>
      <c r="D88" s="38">
        <v>-0.107</v>
      </c>
      <c r="E88">
        <v>-0.185</v>
      </c>
      <c r="F88">
        <v>-0.17599999999999999</v>
      </c>
      <c r="G88" s="52">
        <v>-0.19500000000000001</v>
      </c>
      <c r="H88" s="38">
        <f t="shared" si="8"/>
        <v>-0.35104986876640415</v>
      </c>
      <c r="I88" s="41">
        <f t="shared" si="9"/>
        <v>-0.60695538057742782</v>
      </c>
      <c r="J88" s="40">
        <f>'NOAA WLs'!$P$5+(D88/0.3048)</f>
        <v>3.9489501312335955</v>
      </c>
      <c r="K88" s="40">
        <f>'NOAA WLs'!$P$5+(E88/0.3048)</f>
        <v>3.6930446194225719</v>
      </c>
      <c r="L88" s="40">
        <f t="shared" si="10"/>
        <v>-0.57742782152230965</v>
      </c>
      <c r="M88" s="41">
        <f t="shared" si="11"/>
        <v>-0.63976377952755903</v>
      </c>
      <c r="O88">
        <v>1906</v>
      </c>
      <c r="P88">
        <v>2</v>
      </c>
      <c r="Q88" s="1">
        <f t="shared" si="12"/>
        <v>2224</v>
      </c>
      <c r="R88">
        <v>2.9319999999999999</v>
      </c>
      <c r="S88">
        <f t="shared" si="13"/>
        <v>9.6194225721784772</v>
      </c>
      <c r="T88">
        <f t="shared" si="14"/>
        <v>10.119422572178477</v>
      </c>
    </row>
    <row r="89" spans="1:20" x14ac:dyDescent="0.25">
      <c r="A89" s="38">
        <v>1905</v>
      </c>
      <c r="B89">
        <v>3</v>
      </c>
      <c r="C89" s="1">
        <f t="shared" si="7"/>
        <v>1887</v>
      </c>
      <c r="D89" s="38">
        <v>-4.8000000000000001E-2</v>
      </c>
      <c r="E89">
        <v>-0.185</v>
      </c>
      <c r="F89">
        <v>-0.17599999999999999</v>
      </c>
      <c r="G89" s="52">
        <v>-0.19500000000000001</v>
      </c>
      <c r="H89" s="38">
        <f t="shared" si="8"/>
        <v>-0.15748031496062992</v>
      </c>
      <c r="I89" s="41">
        <f t="shared" si="9"/>
        <v>-0.60695538057742782</v>
      </c>
      <c r="J89" s="40">
        <f>'NOAA WLs'!$P$5+(D89/0.3048)</f>
        <v>4.1425196850393702</v>
      </c>
      <c r="K89" s="40">
        <f>'NOAA WLs'!$P$5+(E89/0.3048)</f>
        <v>3.6930446194225719</v>
      </c>
      <c r="L89" s="40">
        <f t="shared" si="10"/>
        <v>-0.57742782152230965</v>
      </c>
      <c r="M89" s="41">
        <f t="shared" si="11"/>
        <v>-0.63976377952755903</v>
      </c>
      <c r="O89">
        <v>1906</v>
      </c>
      <c r="P89">
        <v>3</v>
      </c>
      <c r="Q89" s="1">
        <f t="shared" si="12"/>
        <v>2252</v>
      </c>
      <c r="R89">
        <v>2.84</v>
      </c>
      <c r="S89">
        <f t="shared" si="13"/>
        <v>9.3175853018372692</v>
      </c>
      <c r="T89">
        <f t="shared" si="14"/>
        <v>9.8175853018372692</v>
      </c>
    </row>
    <row r="90" spans="1:20" x14ac:dyDescent="0.25">
      <c r="A90" s="38">
        <v>1905</v>
      </c>
      <c r="B90">
        <v>4</v>
      </c>
      <c r="C90" s="1">
        <f t="shared" si="7"/>
        <v>1918</v>
      </c>
      <c r="D90" s="38">
        <v>-0.123</v>
      </c>
      <c r="E90">
        <v>-0.185</v>
      </c>
      <c r="F90">
        <v>-0.17599999999999999</v>
      </c>
      <c r="G90" s="52">
        <v>-0.19400000000000001</v>
      </c>
      <c r="H90" s="38">
        <f t="shared" si="8"/>
        <v>-0.40354330708661412</v>
      </c>
      <c r="I90" s="41">
        <f t="shared" si="9"/>
        <v>-0.60695538057742782</v>
      </c>
      <c r="J90" s="40">
        <f>'NOAA WLs'!$P$5+(D90/0.3048)</f>
        <v>3.8964566929133859</v>
      </c>
      <c r="K90" s="40">
        <f>'NOAA WLs'!$P$5+(E90/0.3048)</f>
        <v>3.6930446194225719</v>
      </c>
      <c r="L90" s="40">
        <f t="shared" si="10"/>
        <v>-0.57742782152230965</v>
      </c>
      <c r="M90" s="41">
        <f t="shared" si="11"/>
        <v>-0.63648293963254587</v>
      </c>
      <c r="O90">
        <v>1906</v>
      </c>
      <c r="P90">
        <v>4</v>
      </c>
      <c r="Q90" s="1">
        <f t="shared" si="12"/>
        <v>2283</v>
      </c>
      <c r="R90">
        <v>2.7490000000000001</v>
      </c>
      <c r="S90">
        <f t="shared" si="13"/>
        <v>9.0190288713910753</v>
      </c>
      <c r="T90">
        <f t="shared" si="14"/>
        <v>9.5190288713910753</v>
      </c>
    </row>
    <row r="91" spans="1:20" x14ac:dyDescent="0.25">
      <c r="A91" s="38">
        <v>1905</v>
      </c>
      <c r="B91">
        <v>5</v>
      </c>
      <c r="C91" s="1">
        <f t="shared" ref="C91:C154" si="15">DATE(A91,B91,1)</f>
        <v>1948</v>
      </c>
      <c r="D91" s="38">
        <v>-0.14499999999999999</v>
      </c>
      <c r="E91">
        <v>-0.185</v>
      </c>
      <c r="F91">
        <v>-0.17599999999999999</v>
      </c>
      <c r="G91" s="52">
        <v>-0.19400000000000001</v>
      </c>
      <c r="H91" s="38">
        <f t="shared" si="8"/>
        <v>-0.47572178477690286</v>
      </c>
      <c r="I91" s="41">
        <f t="shared" si="9"/>
        <v>-0.60695538057742782</v>
      </c>
      <c r="J91" s="40">
        <f>'NOAA WLs'!$P$5+(D91/0.3048)</f>
        <v>3.8242782152230967</v>
      </c>
      <c r="K91" s="40">
        <f>'NOAA WLs'!$P$5+(E91/0.3048)</f>
        <v>3.6930446194225719</v>
      </c>
      <c r="L91" s="40">
        <f t="shared" si="10"/>
        <v>-0.57742782152230965</v>
      </c>
      <c r="M91" s="41">
        <f t="shared" si="11"/>
        <v>-0.63648293963254587</v>
      </c>
      <c r="O91">
        <v>1906</v>
      </c>
      <c r="P91">
        <v>5</v>
      </c>
      <c r="Q91" s="1">
        <f t="shared" si="12"/>
        <v>2313</v>
      </c>
      <c r="R91">
        <v>2.84</v>
      </c>
      <c r="S91">
        <f t="shared" si="13"/>
        <v>9.3175853018372692</v>
      </c>
      <c r="T91">
        <f t="shared" si="14"/>
        <v>9.8175853018372692</v>
      </c>
    </row>
    <row r="92" spans="1:20" x14ac:dyDescent="0.25">
      <c r="A92" s="38">
        <v>1905</v>
      </c>
      <c r="B92">
        <v>6</v>
      </c>
      <c r="C92" s="1">
        <f t="shared" si="15"/>
        <v>1979</v>
      </c>
      <c r="D92" s="38">
        <v>-0.188</v>
      </c>
      <c r="E92">
        <v>-0.185</v>
      </c>
      <c r="F92">
        <v>-0.17499999999999999</v>
      </c>
      <c r="G92" s="52">
        <v>-0.19400000000000001</v>
      </c>
      <c r="H92" s="38">
        <f t="shared" si="8"/>
        <v>-0.61679790026246717</v>
      </c>
      <c r="I92" s="41">
        <f t="shared" si="9"/>
        <v>-0.60695538057742782</v>
      </c>
      <c r="J92" s="40">
        <f>'NOAA WLs'!$P$5+(D92/0.3048)</f>
        <v>3.6832020997375325</v>
      </c>
      <c r="K92" s="40">
        <f>'NOAA WLs'!$P$5+(E92/0.3048)</f>
        <v>3.6930446194225719</v>
      </c>
      <c r="L92" s="40">
        <f t="shared" si="10"/>
        <v>-0.57414698162729649</v>
      </c>
      <c r="M92" s="41">
        <f t="shared" si="11"/>
        <v>-0.63648293963254587</v>
      </c>
      <c r="O92">
        <v>1906</v>
      </c>
      <c r="P92">
        <v>6</v>
      </c>
      <c r="Q92" s="1">
        <f t="shared" si="12"/>
        <v>2344</v>
      </c>
      <c r="R92">
        <v>3.0230000000000001</v>
      </c>
      <c r="S92">
        <f t="shared" si="13"/>
        <v>9.917979002624671</v>
      </c>
      <c r="T92">
        <f t="shared" si="14"/>
        <v>10.417979002624671</v>
      </c>
    </row>
    <row r="93" spans="1:20" x14ac:dyDescent="0.25">
      <c r="A93" s="38">
        <v>1905</v>
      </c>
      <c r="B93">
        <v>7</v>
      </c>
      <c r="C93" s="1">
        <f t="shared" si="15"/>
        <v>2009</v>
      </c>
      <c r="D93" s="38">
        <v>-0.17100000000000001</v>
      </c>
      <c r="E93">
        <v>-0.185</v>
      </c>
      <c r="F93">
        <v>-0.17499999999999999</v>
      </c>
      <c r="G93" s="52">
        <v>-0.19400000000000001</v>
      </c>
      <c r="H93" s="38">
        <f t="shared" si="8"/>
        <v>-0.5610236220472441</v>
      </c>
      <c r="I93" s="41">
        <f t="shared" si="9"/>
        <v>-0.60695538057742782</v>
      </c>
      <c r="J93" s="40">
        <f>'NOAA WLs'!$P$5+(D93/0.3048)</f>
        <v>3.7389763779527558</v>
      </c>
      <c r="K93" s="40">
        <f>'NOAA WLs'!$P$5+(E93/0.3048)</f>
        <v>3.6930446194225719</v>
      </c>
      <c r="L93" s="40">
        <f t="shared" si="10"/>
        <v>-0.57414698162729649</v>
      </c>
      <c r="M93" s="41">
        <f t="shared" si="11"/>
        <v>-0.63648293963254587</v>
      </c>
      <c r="O93">
        <v>1906</v>
      </c>
      <c r="P93">
        <v>7</v>
      </c>
      <c r="Q93" s="1">
        <f t="shared" si="12"/>
        <v>2374</v>
      </c>
      <c r="R93">
        <v>2.84</v>
      </c>
      <c r="S93">
        <f t="shared" si="13"/>
        <v>9.3175853018372692</v>
      </c>
      <c r="T93">
        <f t="shared" si="14"/>
        <v>9.8175853018372692</v>
      </c>
    </row>
    <row r="94" spans="1:20" x14ac:dyDescent="0.25">
      <c r="A94" s="38">
        <v>1905</v>
      </c>
      <c r="B94">
        <v>8</v>
      </c>
      <c r="C94" s="1">
        <f t="shared" si="15"/>
        <v>2040</v>
      </c>
      <c r="D94" s="38">
        <v>-0.161</v>
      </c>
      <c r="E94">
        <v>-0.184</v>
      </c>
      <c r="F94">
        <v>-0.17499999999999999</v>
      </c>
      <c r="G94" s="52">
        <v>-0.19400000000000001</v>
      </c>
      <c r="H94" s="38">
        <f t="shared" si="8"/>
        <v>-0.52821522309711288</v>
      </c>
      <c r="I94" s="41">
        <f t="shared" si="9"/>
        <v>-0.60367454068241466</v>
      </c>
      <c r="J94" s="40">
        <f>'NOAA WLs'!$P$5+(D94/0.3048)</f>
        <v>3.7717847769028872</v>
      </c>
      <c r="K94" s="40">
        <f>'NOAA WLs'!$P$5+(E94/0.3048)</f>
        <v>3.6963254593175852</v>
      </c>
      <c r="L94" s="40">
        <f t="shared" si="10"/>
        <v>-0.57414698162729649</v>
      </c>
      <c r="M94" s="41">
        <f t="shared" si="11"/>
        <v>-0.63648293963254587</v>
      </c>
      <c r="O94">
        <v>1906</v>
      </c>
      <c r="P94">
        <v>8</v>
      </c>
      <c r="Q94" s="1">
        <f t="shared" si="12"/>
        <v>2405</v>
      </c>
      <c r="R94">
        <v>2.718</v>
      </c>
      <c r="S94">
        <f t="shared" si="13"/>
        <v>8.9173228346456686</v>
      </c>
      <c r="T94">
        <f t="shared" si="14"/>
        <v>9.4173228346456686</v>
      </c>
    </row>
    <row r="95" spans="1:20" x14ac:dyDescent="0.25">
      <c r="A95" s="38">
        <v>1905</v>
      </c>
      <c r="B95">
        <v>9</v>
      </c>
      <c r="C95" s="1">
        <f t="shared" si="15"/>
        <v>2071</v>
      </c>
      <c r="D95" s="38">
        <v>-0.14599999999999999</v>
      </c>
      <c r="E95">
        <v>-0.184</v>
      </c>
      <c r="F95">
        <v>-0.17499999999999999</v>
      </c>
      <c r="G95" s="52">
        <v>-0.193</v>
      </c>
      <c r="H95" s="38">
        <f t="shared" si="8"/>
        <v>-0.47900262467191596</v>
      </c>
      <c r="I95" s="41">
        <f t="shared" si="9"/>
        <v>-0.60367454068241466</v>
      </c>
      <c r="J95" s="40">
        <f>'NOAA WLs'!$P$5+(D95/0.3048)</f>
        <v>3.8209973753280839</v>
      </c>
      <c r="K95" s="40">
        <f>'NOAA WLs'!$P$5+(E95/0.3048)</f>
        <v>3.6963254593175852</v>
      </c>
      <c r="L95" s="40">
        <f t="shared" si="10"/>
        <v>-0.57414698162729649</v>
      </c>
      <c r="M95" s="41">
        <f t="shared" si="11"/>
        <v>-0.63320209973753283</v>
      </c>
      <c r="O95">
        <v>1906</v>
      </c>
      <c r="P95">
        <v>9</v>
      </c>
      <c r="Q95" s="1">
        <f t="shared" si="12"/>
        <v>2436</v>
      </c>
      <c r="R95">
        <v>2.6880000000000002</v>
      </c>
      <c r="S95">
        <f t="shared" si="13"/>
        <v>8.8188976377952759</v>
      </c>
      <c r="T95">
        <f t="shared" si="14"/>
        <v>9.3188976377952759</v>
      </c>
    </row>
    <row r="96" spans="1:20" x14ac:dyDescent="0.25">
      <c r="A96" s="38">
        <v>1905</v>
      </c>
      <c r="B96">
        <v>10</v>
      </c>
      <c r="C96" s="1">
        <f t="shared" si="15"/>
        <v>2101</v>
      </c>
      <c r="D96" s="38">
        <v>-0.17699999999999999</v>
      </c>
      <c r="E96">
        <v>-0.184</v>
      </c>
      <c r="F96">
        <v>-0.17499999999999999</v>
      </c>
      <c r="G96" s="52">
        <v>-0.193</v>
      </c>
      <c r="H96" s="38">
        <f t="shared" si="8"/>
        <v>-0.5807086614173228</v>
      </c>
      <c r="I96" s="41">
        <f t="shared" si="9"/>
        <v>-0.60367454068241466</v>
      </c>
      <c r="J96" s="40">
        <f>'NOAA WLs'!$P$5+(D96/0.3048)</f>
        <v>3.7192913385826771</v>
      </c>
      <c r="K96" s="40">
        <f>'NOAA WLs'!$P$5+(E96/0.3048)</f>
        <v>3.6963254593175852</v>
      </c>
      <c r="L96" s="40">
        <f t="shared" si="10"/>
        <v>-0.57414698162729649</v>
      </c>
      <c r="M96" s="41">
        <f t="shared" si="11"/>
        <v>-0.63320209973753283</v>
      </c>
      <c r="O96">
        <v>1906</v>
      </c>
      <c r="P96">
        <v>10</v>
      </c>
      <c r="Q96" s="1">
        <f t="shared" si="12"/>
        <v>2466</v>
      </c>
      <c r="R96">
        <v>2.7789999999999999</v>
      </c>
      <c r="S96">
        <f t="shared" si="13"/>
        <v>9.1174540682414698</v>
      </c>
      <c r="T96">
        <f t="shared" si="14"/>
        <v>9.6174540682414698</v>
      </c>
    </row>
    <row r="97" spans="1:20" x14ac:dyDescent="0.25">
      <c r="A97" s="38">
        <v>1905</v>
      </c>
      <c r="B97">
        <v>11</v>
      </c>
      <c r="C97" s="1">
        <f t="shared" si="15"/>
        <v>2132</v>
      </c>
      <c r="D97" s="38">
        <v>-0.20300000000000001</v>
      </c>
      <c r="E97">
        <v>-0.184</v>
      </c>
      <c r="F97">
        <v>-0.17499999999999999</v>
      </c>
      <c r="G97" s="52">
        <v>-0.193</v>
      </c>
      <c r="H97" s="38">
        <f t="shared" si="8"/>
        <v>-0.66601049868766404</v>
      </c>
      <c r="I97" s="41">
        <f t="shared" si="9"/>
        <v>-0.60367454068241466</v>
      </c>
      <c r="J97" s="40">
        <f>'NOAA WLs'!$P$5+(D97/0.3048)</f>
        <v>3.6339895013123358</v>
      </c>
      <c r="K97" s="40">
        <f>'NOAA WLs'!$P$5+(E97/0.3048)</f>
        <v>3.6963254593175852</v>
      </c>
      <c r="L97" s="40">
        <f t="shared" si="10"/>
        <v>-0.57414698162729649</v>
      </c>
      <c r="M97" s="41">
        <f t="shared" si="11"/>
        <v>-0.63320209973753283</v>
      </c>
      <c r="O97">
        <v>1906</v>
      </c>
      <c r="P97">
        <v>11</v>
      </c>
      <c r="Q97" s="1">
        <f t="shared" si="12"/>
        <v>2497</v>
      </c>
      <c r="R97">
        <v>2.9620000000000002</v>
      </c>
      <c r="S97">
        <f t="shared" si="13"/>
        <v>9.7178477690288716</v>
      </c>
      <c r="T97">
        <f t="shared" si="14"/>
        <v>10.217847769028872</v>
      </c>
    </row>
    <row r="98" spans="1:20" x14ac:dyDescent="0.25">
      <c r="A98" s="38">
        <v>1905</v>
      </c>
      <c r="B98">
        <v>12</v>
      </c>
      <c r="C98" s="1">
        <f t="shared" si="15"/>
        <v>2162</v>
      </c>
      <c r="D98" s="38">
        <v>-0.187</v>
      </c>
      <c r="E98">
        <v>-0.184</v>
      </c>
      <c r="F98">
        <v>-0.17399999999999999</v>
      </c>
      <c r="G98" s="52">
        <v>-0.193</v>
      </c>
      <c r="H98" s="38">
        <f t="shared" si="8"/>
        <v>-0.61351706036745401</v>
      </c>
      <c r="I98" s="41">
        <f t="shared" si="9"/>
        <v>-0.60367454068241466</v>
      </c>
      <c r="J98" s="40">
        <f>'NOAA WLs'!$P$5+(D98/0.3048)</f>
        <v>3.6864829396325458</v>
      </c>
      <c r="K98" s="40">
        <f>'NOAA WLs'!$P$5+(E98/0.3048)</f>
        <v>3.6963254593175852</v>
      </c>
      <c r="L98" s="40">
        <f t="shared" si="10"/>
        <v>-0.57086614173228345</v>
      </c>
      <c r="M98" s="41">
        <f t="shared" si="11"/>
        <v>-0.63320209973753283</v>
      </c>
      <c r="O98">
        <v>1906</v>
      </c>
      <c r="P98">
        <v>12</v>
      </c>
      <c r="Q98" s="1">
        <f t="shared" si="12"/>
        <v>2527</v>
      </c>
      <c r="R98">
        <v>3.0230000000000001</v>
      </c>
      <c r="S98">
        <f t="shared" si="13"/>
        <v>9.917979002624671</v>
      </c>
      <c r="T98">
        <f t="shared" si="14"/>
        <v>10.417979002624671</v>
      </c>
    </row>
    <row r="99" spans="1:20" x14ac:dyDescent="0.25">
      <c r="A99" s="38">
        <v>1906</v>
      </c>
      <c r="B99">
        <v>1</v>
      </c>
      <c r="C99" s="1">
        <f t="shared" si="15"/>
        <v>2193</v>
      </c>
      <c r="D99" s="38">
        <v>-0.13900000000000001</v>
      </c>
      <c r="E99">
        <v>-0.184</v>
      </c>
      <c r="F99">
        <v>-0.17399999999999999</v>
      </c>
      <c r="G99" s="52">
        <v>-0.193</v>
      </c>
      <c r="H99" s="38">
        <f t="shared" si="8"/>
        <v>-0.45603674540682415</v>
      </c>
      <c r="I99" s="41">
        <f t="shared" si="9"/>
        <v>-0.60367454068241466</v>
      </c>
      <c r="J99" s="40">
        <f>'NOAA WLs'!$P$5+(D99/0.3048)</f>
        <v>3.8439632545931754</v>
      </c>
      <c r="K99" s="40">
        <f>'NOAA WLs'!$P$5+(E99/0.3048)</f>
        <v>3.6963254593175852</v>
      </c>
      <c r="L99" s="40">
        <f t="shared" si="10"/>
        <v>-0.57086614173228345</v>
      </c>
      <c r="M99" s="41">
        <f t="shared" si="11"/>
        <v>-0.63320209973753283</v>
      </c>
      <c r="O99">
        <v>1907</v>
      </c>
      <c r="P99">
        <v>1</v>
      </c>
      <c r="Q99" s="1">
        <f t="shared" si="12"/>
        <v>2558</v>
      </c>
      <c r="R99">
        <v>3.1749999999999998</v>
      </c>
      <c r="S99">
        <f t="shared" si="13"/>
        <v>10.416666666666666</v>
      </c>
      <c r="T99">
        <f t="shared" si="14"/>
        <v>10.916666666666666</v>
      </c>
    </row>
    <row r="100" spans="1:20" x14ac:dyDescent="0.25">
      <c r="A100" s="38">
        <v>1906</v>
      </c>
      <c r="B100">
        <v>2</v>
      </c>
      <c r="C100" s="1">
        <f t="shared" si="15"/>
        <v>2224</v>
      </c>
      <c r="D100" s="38">
        <v>-7.5999999999999998E-2</v>
      </c>
      <c r="E100">
        <v>-0.183</v>
      </c>
      <c r="F100">
        <v>-0.17399999999999999</v>
      </c>
      <c r="G100" s="52">
        <v>-0.193</v>
      </c>
      <c r="H100" s="38">
        <f t="shared" si="8"/>
        <v>-0.24934383202099736</v>
      </c>
      <c r="I100" s="41">
        <f t="shared" si="9"/>
        <v>-0.60039370078740151</v>
      </c>
      <c r="J100" s="40">
        <f>'NOAA WLs'!$P$5+(D100/0.3048)</f>
        <v>4.0506561679790023</v>
      </c>
      <c r="K100" s="40">
        <f>'NOAA WLs'!$P$5+(E100/0.3048)</f>
        <v>3.6996062992125984</v>
      </c>
      <c r="L100" s="40">
        <f t="shared" si="10"/>
        <v>-0.57086614173228345</v>
      </c>
      <c r="M100" s="41">
        <f t="shared" si="11"/>
        <v>-0.63320209973753283</v>
      </c>
      <c r="O100">
        <v>1907</v>
      </c>
      <c r="P100">
        <v>2</v>
      </c>
      <c r="Q100" s="1">
        <f t="shared" si="12"/>
        <v>2589</v>
      </c>
      <c r="R100">
        <v>2.992</v>
      </c>
      <c r="S100">
        <f t="shared" si="13"/>
        <v>9.8162729658792642</v>
      </c>
      <c r="T100">
        <f t="shared" si="14"/>
        <v>10.316272965879264</v>
      </c>
    </row>
    <row r="101" spans="1:20" x14ac:dyDescent="0.25">
      <c r="A101" s="38">
        <v>1906</v>
      </c>
      <c r="B101">
        <v>3</v>
      </c>
      <c r="C101" s="1">
        <f t="shared" si="15"/>
        <v>2252</v>
      </c>
      <c r="D101" s="38">
        <v>-0.10299999999999999</v>
      </c>
      <c r="E101">
        <v>-0.183</v>
      </c>
      <c r="F101">
        <v>-0.17399999999999999</v>
      </c>
      <c r="G101" s="52">
        <v>-0.192</v>
      </c>
      <c r="H101" s="38">
        <f t="shared" si="8"/>
        <v>-0.3379265091863517</v>
      </c>
      <c r="I101" s="41">
        <f t="shared" si="9"/>
        <v>-0.60039370078740151</v>
      </c>
      <c r="J101" s="40">
        <f>'NOAA WLs'!$P$5+(D101/0.3048)</f>
        <v>3.9620734908136481</v>
      </c>
      <c r="K101" s="40">
        <f>'NOAA WLs'!$P$5+(E101/0.3048)</f>
        <v>3.6996062992125984</v>
      </c>
      <c r="L101" s="40">
        <f t="shared" si="10"/>
        <v>-0.57086614173228345</v>
      </c>
      <c r="M101" s="41">
        <f t="shared" si="11"/>
        <v>-0.62992125984251968</v>
      </c>
      <c r="O101">
        <v>1907</v>
      </c>
      <c r="P101">
        <v>3</v>
      </c>
      <c r="Q101" s="1">
        <f t="shared" si="12"/>
        <v>2617</v>
      </c>
      <c r="R101">
        <v>2.7490000000000001</v>
      </c>
      <c r="S101">
        <f t="shared" si="13"/>
        <v>9.0190288713910753</v>
      </c>
      <c r="T101">
        <f t="shared" si="14"/>
        <v>9.5190288713910753</v>
      </c>
    </row>
    <row r="102" spans="1:20" x14ac:dyDescent="0.25">
      <c r="A102" s="38">
        <v>1906</v>
      </c>
      <c r="B102">
        <v>4</v>
      </c>
      <c r="C102" s="1">
        <f t="shared" si="15"/>
        <v>2283</v>
      </c>
      <c r="D102" s="38">
        <v>-0.156</v>
      </c>
      <c r="E102">
        <v>-0.183</v>
      </c>
      <c r="F102">
        <v>-0.17399999999999999</v>
      </c>
      <c r="G102" s="52">
        <v>-0.192</v>
      </c>
      <c r="H102" s="38">
        <f t="shared" si="8"/>
        <v>-0.51181102362204722</v>
      </c>
      <c r="I102" s="41">
        <f t="shared" si="9"/>
        <v>-0.60039370078740151</v>
      </c>
      <c r="J102" s="40">
        <f>'NOAA WLs'!$P$5+(D102/0.3048)</f>
        <v>3.7881889763779526</v>
      </c>
      <c r="K102" s="40">
        <f>'NOAA WLs'!$P$5+(E102/0.3048)</f>
        <v>3.6996062992125984</v>
      </c>
      <c r="L102" s="40">
        <f t="shared" si="10"/>
        <v>-0.57086614173228345</v>
      </c>
      <c r="M102" s="41">
        <f t="shared" si="11"/>
        <v>-0.62992125984251968</v>
      </c>
      <c r="O102">
        <v>1907</v>
      </c>
      <c r="P102">
        <v>4</v>
      </c>
      <c r="Q102" s="1">
        <f t="shared" si="12"/>
        <v>2648</v>
      </c>
      <c r="R102">
        <v>2.84</v>
      </c>
      <c r="S102">
        <f t="shared" si="13"/>
        <v>9.3175853018372692</v>
      </c>
      <c r="T102">
        <f t="shared" si="14"/>
        <v>9.8175853018372692</v>
      </c>
    </row>
    <row r="103" spans="1:20" x14ac:dyDescent="0.25">
      <c r="A103" s="38">
        <v>1906</v>
      </c>
      <c r="B103">
        <v>5</v>
      </c>
      <c r="C103" s="1">
        <f t="shared" si="15"/>
        <v>2313</v>
      </c>
      <c r="D103" s="38">
        <v>-0.115</v>
      </c>
      <c r="E103">
        <v>-0.183</v>
      </c>
      <c r="F103">
        <v>-0.17399999999999999</v>
      </c>
      <c r="G103" s="52">
        <v>-0.192</v>
      </c>
      <c r="H103" s="38">
        <f t="shared" si="8"/>
        <v>-0.37729658792650916</v>
      </c>
      <c r="I103" s="41">
        <f t="shared" si="9"/>
        <v>-0.60039370078740151</v>
      </c>
      <c r="J103" s="40">
        <f>'NOAA WLs'!$P$5+(D103/0.3048)</f>
        <v>3.9227034120734907</v>
      </c>
      <c r="K103" s="40">
        <f>'NOAA WLs'!$P$5+(E103/0.3048)</f>
        <v>3.6996062992125984</v>
      </c>
      <c r="L103" s="40">
        <f t="shared" si="10"/>
        <v>-0.57086614173228345</v>
      </c>
      <c r="M103" s="41">
        <f t="shared" si="11"/>
        <v>-0.62992125984251968</v>
      </c>
      <c r="O103">
        <v>1907</v>
      </c>
      <c r="P103">
        <v>5</v>
      </c>
      <c r="Q103" s="1">
        <f t="shared" si="12"/>
        <v>2678</v>
      </c>
      <c r="R103">
        <v>2.84</v>
      </c>
      <c r="S103">
        <f t="shared" si="13"/>
        <v>9.3175853018372692</v>
      </c>
      <c r="T103">
        <f t="shared" si="14"/>
        <v>9.8175853018372692</v>
      </c>
    </row>
    <row r="104" spans="1:20" x14ac:dyDescent="0.25">
      <c r="A104" s="38">
        <v>1906</v>
      </c>
      <c r="B104">
        <v>6</v>
      </c>
      <c r="C104" s="1">
        <f t="shared" si="15"/>
        <v>2344</v>
      </c>
      <c r="D104" s="38">
        <v>-0.06</v>
      </c>
      <c r="E104">
        <v>-0.183</v>
      </c>
      <c r="F104">
        <v>-0.17399999999999999</v>
      </c>
      <c r="G104" s="52">
        <v>-0.192</v>
      </c>
      <c r="H104" s="38">
        <f t="shared" si="8"/>
        <v>-0.19685039370078738</v>
      </c>
      <c r="I104" s="41">
        <f t="shared" si="9"/>
        <v>-0.60039370078740151</v>
      </c>
      <c r="J104" s="40">
        <f>'NOAA WLs'!$P$5+(D104/0.3048)</f>
        <v>4.1031496062992128</v>
      </c>
      <c r="K104" s="40">
        <f>'NOAA WLs'!$P$5+(E104/0.3048)</f>
        <v>3.6996062992125984</v>
      </c>
      <c r="L104" s="40">
        <f t="shared" si="10"/>
        <v>-0.57086614173228345</v>
      </c>
      <c r="M104" s="41">
        <f t="shared" si="11"/>
        <v>-0.62992125984251968</v>
      </c>
      <c r="O104">
        <v>1907</v>
      </c>
      <c r="P104">
        <v>6</v>
      </c>
      <c r="Q104" s="1">
        <f t="shared" si="12"/>
        <v>2709</v>
      </c>
      <c r="R104">
        <v>2.9009999999999998</v>
      </c>
      <c r="S104">
        <f t="shared" si="13"/>
        <v>9.5177165354330704</v>
      </c>
      <c r="T104">
        <f t="shared" si="14"/>
        <v>10.01771653543307</v>
      </c>
    </row>
    <row r="105" spans="1:20" x14ac:dyDescent="0.25">
      <c r="A105" s="38">
        <v>1906</v>
      </c>
      <c r="B105">
        <v>7</v>
      </c>
      <c r="C105" s="1">
        <f t="shared" si="15"/>
        <v>2374</v>
      </c>
      <c r="D105" s="38">
        <v>-0.13700000000000001</v>
      </c>
      <c r="E105">
        <v>-0.182</v>
      </c>
      <c r="F105">
        <v>-0.17299999999999999</v>
      </c>
      <c r="G105" s="52">
        <v>-0.192</v>
      </c>
      <c r="H105" s="38">
        <f t="shared" si="8"/>
        <v>-0.4494750656167979</v>
      </c>
      <c r="I105" s="41">
        <f t="shared" si="9"/>
        <v>-0.59711286089238835</v>
      </c>
      <c r="J105" s="40">
        <f>'NOAA WLs'!$P$5+(D105/0.3048)</f>
        <v>3.850524934383202</v>
      </c>
      <c r="K105" s="40">
        <f>'NOAA WLs'!$P$5+(E105/0.3048)</f>
        <v>3.7028871391076112</v>
      </c>
      <c r="L105" s="40">
        <f t="shared" si="10"/>
        <v>-0.5675853018372703</v>
      </c>
      <c r="M105" s="41">
        <f t="shared" si="11"/>
        <v>-0.62992125984251968</v>
      </c>
      <c r="O105">
        <v>1907</v>
      </c>
      <c r="P105">
        <v>7</v>
      </c>
      <c r="Q105" s="1">
        <f t="shared" si="12"/>
        <v>2739</v>
      </c>
      <c r="R105">
        <v>2.871</v>
      </c>
      <c r="S105">
        <f t="shared" si="13"/>
        <v>9.419291338582676</v>
      </c>
      <c r="T105">
        <f t="shared" si="14"/>
        <v>9.919291338582676</v>
      </c>
    </row>
    <row r="106" spans="1:20" x14ac:dyDescent="0.25">
      <c r="A106" s="38">
        <v>1906</v>
      </c>
      <c r="B106">
        <v>8</v>
      </c>
      <c r="C106" s="1">
        <f t="shared" si="15"/>
        <v>2405</v>
      </c>
      <c r="D106" s="38">
        <v>-0.14599999999999999</v>
      </c>
      <c r="E106">
        <v>-0.182</v>
      </c>
      <c r="F106">
        <v>-0.17299999999999999</v>
      </c>
      <c r="G106" s="52">
        <v>-0.191</v>
      </c>
      <c r="H106" s="38">
        <f t="shared" si="8"/>
        <v>-0.47900262467191596</v>
      </c>
      <c r="I106" s="41">
        <f t="shared" si="9"/>
        <v>-0.59711286089238835</v>
      </c>
      <c r="J106" s="40">
        <f>'NOAA WLs'!$P$5+(D106/0.3048)</f>
        <v>3.8209973753280839</v>
      </c>
      <c r="K106" s="40">
        <f>'NOAA WLs'!$P$5+(E106/0.3048)</f>
        <v>3.7028871391076112</v>
      </c>
      <c r="L106" s="40">
        <f t="shared" si="10"/>
        <v>-0.5675853018372703</v>
      </c>
      <c r="M106" s="41">
        <f t="shared" si="11"/>
        <v>-0.62664041994750652</v>
      </c>
      <c r="O106">
        <v>1907</v>
      </c>
      <c r="P106">
        <v>8</v>
      </c>
      <c r="Q106" s="1">
        <f t="shared" si="12"/>
        <v>2770</v>
      </c>
      <c r="R106">
        <v>2.7490000000000001</v>
      </c>
      <c r="S106">
        <f t="shared" si="13"/>
        <v>9.0190288713910753</v>
      </c>
      <c r="T106">
        <f t="shared" si="14"/>
        <v>9.5190288713910753</v>
      </c>
    </row>
    <row r="107" spans="1:20" x14ac:dyDescent="0.25">
      <c r="A107" s="38">
        <v>1906</v>
      </c>
      <c r="B107">
        <v>9</v>
      </c>
      <c r="C107" s="1">
        <f t="shared" si="15"/>
        <v>2436</v>
      </c>
      <c r="D107" s="38">
        <v>-0.19500000000000001</v>
      </c>
      <c r="E107">
        <v>-0.182</v>
      </c>
      <c r="F107">
        <v>-0.17299999999999999</v>
      </c>
      <c r="G107" s="52">
        <v>-0.191</v>
      </c>
      <c r="H107" s="38">
        <f t="shared" si="8"/>
        <v>-0.63976377952755903</v>
      </c>
      <c r="I107" s="41">
        <f t="shared" si="9"/>
        <v>-0.59711286089238835</v>
      </c>
      <c r="J107" s="40">
        <f>'NOAA WLs'!$P$5+(D107/0.3048)</f>
        <v>3.6602362204724406</v>
      </c>
      <c r="K107" s="40">
        <f>'NOAA WLs'!$P$5+(E107/0.3048)</f>
        <v>3.7028871391076112</v>
      </c>
      <c r="L107" s="40">
        <f t="shared" si="10"/>
        <v>-0.5675853018372703</v>
      </c>
      <c r="M107" s="41">
        <f t="shared" si="11"/>
        <v>-0.62664041994750652</v>
      </c>
      <c r="O107">
        <v>1907</v>
      </c>
      <c r="P107">
        <v>9</v>
      </c>
      <c r="Q107" s="1">
        <f t="shared" si="12"/>
        <v>2801</v>
      </c>
      <c r="R107">
        <v>2.7490000000000001</v>
      </c>
      <c r="S107">
        <f t="shared" si="13"/>
        <v>9.0190288713910753</v>
      </c>
      <c r="T107">
        <f t="shared" si="14"/>
        <v>9.5190288713910753</v>
      </c>
    </row>
    <row r="108" spans="1:20" x14ac:dyDescent="0.25">
      <c r="A108" s="38">
        <v>1906</v>
      </c>
      <c r="B108">
        <v>10</v>
      </c>
      <c r="C108" s="1">
        <f t="shared" si="15"/>
        <v>2466</v>
      </c>
      <c r="D108" s="38">
        <v>-0.23200000000000001</v>
      </c>
      <c r="E108">
        <v>-0.182</v>
      </c>
      <c r="F108">
        <v>-0.17299999999999999</v>
      </c>
      <c r="G108" s="52">
        <v>-0.191</v>
      </c>
      <c r="H108" s="38">
        <f t="shared" si="8"/>
        <v>-0.76115485564304464</v>
      </c>
      <c r="I108" s="41">
        <f t="shared" si="9"/>
        <v>-0.59711286089238835</v>
      </c>
      <c r="J108" s="40">
        <f>'NOAA WLs'!$P$5+(D108/0.3048)</f>
        <v>3.5388451443569551</v>
      </c>
      <c r="K108" s="40">
        <f>'NOAA WLs'!$P$5+(E108/0.3048)</f>
        <v>3.7028871391076112</v>
      </c>
      <c r="L108" s="40">
        <f t="shared" si="10"/>
        <v>-0.5675853018372703</v>
      </c>
      <c r="M108" s="41">
        <f t="shared" si="11"/>
        <v>-0.62664041994750652</v>
      </c>
      <c r="O108">
        <v>1907</v>
      </c>
      <c r="P108">
        <v>10</v>
      </c>
      <c r="Q108" s="1">
        <f t="shared" si="12"/>
        <v>2831</v>
      </c>
      <c r="R108">
        <v>2.657</v>
      </c>
      <c r="S108">
        <f t="shared" si="13"/>
        <v>8.7171916010498691</v>
      </c>
      <c r="T108">
        <f t="shared" si="14"/>
        <v>9.2171916010498691</v>
      </c>
    </row>
    <row r="109" spans="1:20" x14ac:dyDescent="0.25">
      <c r="A109" s="38">
        <v>1906</v>
      </c>
      <c r="B109">
        <v>11</v>
      </c>
      <c r="C109" s="1">
        <f t="shared" si="15"/>
        <v>2497</v>
      </c>
      <c r="D109" s="38">
        <v>-0.2</v>
      </c>
      <c r="E109">
        <v>-0.182</v>
      </c>
      <c r="F109">
        <v>-0.17299999999999999</v>
      </c>
      <c r="G109" s="52">
        <v>-0.191</v>
      </c>
      <c r="H109" s="38">
        <f t="shared" si="8"/>
        <v>-0.65616797900262469</v>
      </c>
      <c r="I109" s="41">
        <f t="shared" si="9"/>
        <v>-0.59711286089238835</v>
      </c>
      <c r="J109" s="40">
        <f>'NOAA WLs'!$P$5+(D109/0.3048)</f>
        <v>3.6438320209973751</v>
      </c>
      <c r="K109" s="40">
        <f>'NOAA WLs'!$P$5+(E109/0.3048)</f>
        <v>3.7028871391076112</v>
      </c>
      <c r="L109" s="40">
        <f t="shared" si="10"/>
        <v>-0.5675853018372703</v>
      </c>
      <c r="M109" s="41">
        <f t="shared" si="11"/>
        <v>-0.62664041994750652</v>
      </c>
      <c r="O109">
        <v>1907</v>
      </c>
      <c r="P109">
        <v>11</v>
      </c>
      <c r="Q109" s="1">
        <f t="shared" si="12"/>
        <v>2862</v>
      </c>
      <c r="R109">
        <v>2.7789999999999999</v>
      </c>
      <c r="S109">
        <f t="shared" si="13"/>
        <v>9.1174540682414698</v>
      </c>
      <c r="T109">
        <f t="shared" si="14"/>
        <v>9.6174540682414698</v>
      </c>
    </row>
    <row r="110" spans="1:20" x14ac:dyDescent="0.25">
      <c r="A110" s="38">
        <v>1906</v>
      </c>
      <c r="B110">
        <v>12</v>
      </c>
      <c r="C110" s="1">
        <f t="shared" si="15"/>
        <v>2527</v>
      </c>
      <c r="D110" s="38">
        <v>-0.153</v>
      </c>
      <c r="E110">
        <v>-0.182</v>
      </c>
      <c r="F110">
        <v>-0.17299999999999999</v>
      </c>
      <c r="G110" s="52">
        <v>-0.191</v>
      </c>
      <c r="H110" s="38">
        <f t="shared" si="8"/>
        <v>-0.50196850393700787</v>
      </c>
      <c r="I110" s="41">
        <f t="shared" si="9"/>
        <v>-0.59711286089238835</v>
      </c>
      <c r="J110" s="40">
        <f>'NOAA WLs'!$P$5+(D110/0.3048)</f>
        <v>3.798031496062992</v>
      </c>
      <c r="K110" s="40">
        <f>'NOAA WLs'!$P$5+(E110/0.3048)</f>
        <v>3.7028871391076112</v>
      </c>
      <c r="L110" s="40">
        <f t="shared" si="10"/>
        <v>-0.5675853018372703</v>
      </c>
      <c r="M110" s="41">
        <f t="shared" si="11"/>
        <v>-0.62664041994750652</v>
      </c>
      <c r="O110">
        <v>1907</v>
      </c>
      <c r="P110">
        <v>12</v>
      </c>
      <c r="Q110" s="1">
        <f t="shared" si="12"/>
        <v>2892</v>
      </c>
      <c r="R110">
        <v>3.206</v>
      </c>
      <c r="S110">
        <f t="shared" si="13"/>
        <v>10.518372703412073</v>
      </c>
      <c r="T110">
        <f t="shared" si="14"/>
        <v>11.018372703412073</v>
      </c>
    </row>
    <row r="111" spans="1:20" x14ac:dyDescent="0.25">
      <c r="A111" s="38">
        <v>1907</v>
      </c>
      <c r="B111">
        <v>1</v>
      </c>
      <c r="C111" s="1">
        <f t="shared" si="15"/>
        <v>2558</v>
      </c>
      <c r="D111" s="38">
        <v>-0.16</v>
      </c>
      <c r="E111">
        <v>-0.18099999999999999</v>
      </c>
      <c r="F111">
        <v>-0.17199999999999999</v>
      </c>
      <c r="G111" s="52">
        <v>-0.191</v>
      </c>
      <c r="H111" s="38">
        <f t="shared" si="8"/>
        <v>-0.52493438320209973</v>
      </c>
      <c r="I111" s="41">
        <f t="shared" si="9"/>
        <v>-0.59383202099737531</v>
      </c>
      <c r="J111" s="40">
        <f>'NOAA WLs'!$P$5+(D111/0.3048)</f>
        <v>3.7750656167979</v>
      </c>
      <c r="K111" s="40">
        <f>'NOAA WLs'!$P$5+(E111/0.3048)</f>
        <v>3.7061679790026245</v>
      </c>
      <c r="L111" s="40">
        <f t="shared" si="10"/>
        <v>-0.56430446194225714</v>
      </c>
      <c r="M111" s="41">
        <f t="shared" si="11"/>
        <v>-0.62664041994750652</v>
      </c>
      <c r="O111">
        <v>1908</v>
      </c>
      <c r="P111">
        <v>1</v>
      </c>
      <c r="Q111" s="1">
        <f t="shared" si="12"/>
        <v>2923</v>
      </c>
      <c r="R111">
        <v>3.3580000000000001</v>
      </c>
      <c r="S111">
        <f t="shared" si="13"/>
        <v>11.017060367454068</v>
      </c>
      <c r="T111">
        <f t="shared" si="14"/>
        <v>11.517060367454068</v>
      </c>
    </row>
    <row r="112" spans="1:20" x14ac:dyDescent="0.25">
      <c r="A112" s="38">
        <v>1907</v>
      </c>
      <c r="B112">
        <v>2</v>
      </c>
      <c r="C112" s="1">
        <f t="shared" si="15"/>
        <v>2589</v>
      </c>
      <c r="D112" s="38">
        <v>-0.16200000000000001</v>
      </c>
      <c r="E112">
        <v>-0.18099999999999999</v>
      </c>
      <c r="F112">
        <v>-0.17199999999999999</v>
      </c>
      <c r="G112" s="52">
        <v>-0.19</v>
      </c>
      <c r="H112" s="38">
        <f t="shared" si="8"/>
        <v>-0.53149606299212593</v>
      </c>
      <c r="I112" s="41">
        <f t="shared" si="9"/>
        <v>-0.59383202099737531</v>
      </c>
      <c r="J112" s="40">
        <f>'NOAA WLs'!$P$5+(D112/0.3048)</f>
        <v>3.7685039370078739</v>
      </c>
      <c r="K112" s="40">
        <f>'NOAA WLs'!$P$5+(E112/0.3048)</f>
        <v>3.7061679790026245</v>
      </c>
      <c r="L112" s="40">
        <f t="shared" si="10"/>
        <v>-0.56430446194225714</v>
      </c>
      <c r="M112" s="41">
        <f t="shared" si="11"/>
        <v>-0.62335958005249337</v>
      </c>
      <c r="O112">
        <v>1908</v>
      </c>
      <c r="P112">
        <v>2</v>
      </c>
      <c r="Q112" s="1">
        <f t="shared" si="12"/>
        <v>2954</v>
      </c>
      <c r="R112">
        <v>3.1749999999999998</v>
      </c>
      <c r="S112">
        <f t="shared" si="13"/>
        <v>10.416666666666666</v>
      </c>
      <c r="T112">
        <f t="shared" si="14"/>
        <v>10.916666666666666</v>
      </c>
    </row>
    <row r="113" spans="1:20" x14ac:dyDescent="0.25">
      <c r="A113" s="38">
        <v>1907</v>
      </c>
      <c r="B113">
        <v>3</v>
      </c>
      <c r="C113" s="1">
        <f t="shared" si="15"/>
        <v>2617</v>
      </c>
      <c r="D113" s="38">
        <v>-6.7000000000000004E-2</v>
      </c>
      <c r="E113">
        <v>-0.18099999999999999</v>
      </c>
      <c r="F113">
        <v>-0.17199999999999999</v>
      </c>
      <c r="G113" s="52">
        <v>-0.19</v>
      </c>
      <c r="H113" s="38">
        <f t="shared" si="8"/>
        <v>-0.21981627296587927</v>
      </c>
      <c r="I113" s="41">
        <f t="shared" si="9"/>
        <v>-0.59383202099737531</v>
      </c>
      <c r="J113" s="40">
        <f>'NOAA WLs'!$P$5+(D113/0.3048)</f>
        <v>4.0801837270341208</v>
      </c>
      <c r="K113" s="40">
        <f>'NOAA WLs'!$P$5+(E113/0.3048)</f>
        <v>3.7061679790026245</v>
      </c>
      <c r="L113" s="40">
        <f t="shared" si="10"/>
        <v>-0.56430446194225714</v>
      </c>
      <c r="M113" s="41">
        <f t="shared" si="11"/>
        <v>-0.62335958005249337</v>
      </c>
      <c r="O113">
        <v>1908</v>
      </c>
      <c r="P113">
        <v>3</v>
      </c>
      <c r="Q113" s="1">
        <f t="shared" si="12"/>
        <v>2983</v>
      </c>
      <c r="R113">
        <v>2.9009999999999998</v>
      </c>
      <c r="S113">
        <f t="shared" si="13"/>
        <v>9.5177165354330704</v>
      </c>
      <c r="T113">
        <f t="shared" si="14"/>
        <v>10.01771653543307</v>
      </c>
    </row>
    <row r="114" spans="1:20" x14ac:dyDescent="0.25">
      <c r="A114" s="38">
        <v>1907</v>
      </c>
      <c r="B114">
        <v>4</v>
      </c>
      <c r="C114" s="1">
        <f t="shared" si="15"/>
        <v>2648</v>
      </c>
      <c r="D114" s="38">
        <v>-9.8000000000000004E-2</v>
      </c>
      <c r="E114">
        <v>-0.18099999999999999</v>
      </c>
      <c r="F114">
        <v>-0.17199999999999999</v>
      </c>
      <c r="G114" s="52">
        <v>-0.19</v>
      </c>
      <c r="H114" s="38">
        <f t="shared" si="8"/>
        <v>-0.32152230971128609</v>
      </c>
      <c r="I114" s="41">
        <f t="shared" si="9"/>
        <v>-0.59383202099737531</v>
      </c>
      <c r="J114" s="40">
        <f>'NOAA WLs'!$P$5+(D114/0.3048)</f>
        <v>3.9784776902887136</v>
      </c>
      <c r="K114" s="40">
        <f>'NOAA WLs'!$P$5+(E114/0.3048)</f>
        <v>3.7061679790026245</v>
      </c>
      <c r="L114" s="40">
        <f t="shared" si="10"/>
        <v>-0.56430446194225714</v>
      </c>
      <c r="M114" s="41">
        <f t="shared" si="11"/>
        <v>-0.62335958005249337</v>
      </c>
      <c r="O114">
        <v>1908</v>
      </c>
      <c r="P114">
        <v>4</v>
      </c>
      <c r="Q114" s="1">
        <f t="shared" si="12"/>
        <v>3014</v>
      </c>
      <c r="R114">
        <v>2.7789999999999999</v>
      </c>
      <c r="S114">
        <f t="shared" si="13"/>
        <v>9.1174540682414698</v>
      </c>
      <c r="T114">
        <f t="shared" si="14"/>
        <v>9.6174540682414698</v>
      </c>
    </row>
    <row r="115" spans="1:20" x14ac:dyDescent="0.25">
      <c r="A115" s="38">
        <v>1907</v>
      </c>
      <c r="B115">
        <v>5</v>
      </c>
      <c r="C115" s="1">
        <f t="shared" si="15"/>
        <v>2678</v>
      </c>
      <c r="D115" s="38">
        <v>-9.9000000000000005E-2</v>
      </c>
      <c r="E115">
        <v>-0.18099999999999999</v>
      </c>
      <c r="F115">
        <v>-0.17199999999999999</v>
      </c>
      <c r="G115" s="52">
        <v>-0.19</v>
      </c>
      <c r="H115" s="38">
        <f t="shared" si="8"/>
        <v>-0.32480314960629919</v>
      </c>
      <c r="I115" s="41">
        <f t="shared" si="9"/>
        <v>-0.59383202099737531</v>
      </c>
      <c r="J115" s="40">
        <f>'NOAA WLs'!$P$5+(D115/0.3048)</f>
        <v>3.9751968503937007</v>
      </c>
      <c r="K115" s="40">
        <f>'NOAA WLs'!$P$5+(E115/0.3048)</f>
        <v>3.7061679790026245</v>
      </c>
      <c r="L115" s="40">
        <f t="shared" si="10"/>
        <v>-0.56430446194225714</v>
      </c>
      <c r="M115" s="41">
        <f t="shared" si="11"/>
        <v>-0.62335958005249337</v>
      </c>
      <c r="O115">
        <v>1908</v>
      </c>
      <c r="P115">
        <v>5</v>
      </c>
      <c r="Q115" s="1">
        <f t="shared" si="12"/>
        <v>3044</v>
      </c>
      <c r="R115">
        <v>2.81</v>
      </c>
      <c r="S115">
        <f t="shared" si="13"/>
        <v>9.2191601049868765</v>
      </c>
      <c r="T115">
        <f t="shared" si="14"/>
        <v>9.7191601049868765</v>
      </c>
    </row>
    <row r="116" spans="1:20" x14ac:dyDescent="0.25">
      <c r="A116" s="38">
        <v>1907</v>
      </c>
      <c r="B116">
        <v>6</v>
      </c>
      <c r="C116" s="1">
        <f t="shared" si="15"/>
        <v>2709</v>
      </c>
      <c r="D116" s="38">
        <v>-9.6000000000000002E-2</v>
      </c>
      <c r="E116">
        <v>-0.18099999999999999</v>
      </c>
      <c r="F116">
        <v>-0.17199999999999999</v>
      </c>
      <c r="G116" s="52">
        <v>-0.19</v>
      </c>
      <c r="H116" s="38">
        <f t="shared" si="8"/>
        <v>-0.31496062992125984</v>
      </c>
      <c r="I116" s="41">
        <f t="shared" si="9"/>
        <v>-0.59383202099737531</v>
      </c>
      <c r="J116" s="40">
        <f>'NOAA WLs'!$P$5+(D116/0.3048)</f>
        <v>3.9850393700787401</v>
      </c>
      <c r="K116" s="40">
        <f>'NOAA WLs'!$P$5+(E116/0.3048)</f>
        <v>3.7061679790026245</v>
      </c>
      <c r="L116" s="40">
        <f t="shared" si="10"/>
        <v>-0.56430446194225714</v>
      </c>
      <c r="M116" s="41">
        <f t="shared" si="11"/>
        <v>-0.62335958005249337</v>
      </c>
      <c r="O116">
        <v>1908</v>
      </c>
      <c r="P116">
        <v>6</v>
      </c>
      <c r="Q116" s="1">
        <f t="shared" si="12"/>
        <v>3075</v>
      </c>
      <c r="R116">
        <v>2.871</v>
      </c>
      <c r="S116">
        <f t="shared" si="13"/>
        <v>9.419291338582676</v>
      </c>
      <c r="T116">
        <f t="shared" si="14"/>
        <v>9.919291338582676</v>
      </c>
    </row>
    <row r="117" spans="1:20" x14ac:dyDescent="0.25">
      <c r="A117" s="38">
        <v>1907</v>
      </c>
      <c r="B117">
        <v>7</v>
      </c>
      <c r="C117" s="1">
        <f t="shared" si="15"/>
        <v>2739</v>
      </c>
      <c r="D117" s="38">
        <v>-0.11</v>
      </c>
      <c r="E117">
        <v>-0.18</v>
      </c>
      <c r="F117">
        <v>-0.17100000000000001</v>
      </c>
      <c r="G117" s="52">
        <v>-0.189</v>
      </c>
      <c r="H117" s="38">
        <f t="shared" si="8"/>
        <v>-0.36089238845144356</v>
      </c>
      <c r="I117" s="41">
        <f t="shared" si="9"/>
        <v>-0.59055118110236215</v>
      </c>
      <c r="J117" s="40">
        <f>'NOAA WLs'!$P$5+(D117/0.3048)</f>
        <v>3.9391076115485562</v>
      </c>
      <c r="K117" s="40">
        <f>'NOAA WLs'!$P$5+(E117/0.3048)</f>
        <v>3.7094488188976378</v>
      </c>
      <c r="L117" s="40">
        <f t="shared" si="10"/>
        <v>-0.5610236220472441</v>
      </c>
      <c r="M117" s="41">
        <f t="shared" si="11"/>
        <v>-0.62007874015748032</v>
      </c>
      <c r="O117">
        <v>1908</v>
      </c>
      <c r="P117">
        <v>7</v>
      </c>
      <c r="Q117" s="1">
        <f t="shared" si="12"/>
        <v>3105</v>
      </c>
      <c r="R117">
        <v>2.871</v>
      </c>
      <c r="S117">
        <f t="shared" si="13"/>
        <v>9.419291338582676</v>
      </c>
      <c r="T117">
        <f t="shared" si="14"/>
        <v>9.919291338582676</v>
      </c>
    </row>
    <row r="118" spans="1:20" x14ac:dyDescent="0.25">
      <c r="A118" s="38">
        <v>1907</v>
      </c>
      <c r="B118">
        <v>8</v>
      </c>
      <c r="C118" s="1">
        <f t="shared" si="15"/>
        <v>2770</v>
      </c>
      <c r="D118" s="38">
        <v>-0.128</v>
      </c>
      <c r="E118">
        <v>-0.18</v>
      </c>
      <c r="F118">
        <v>-0.17100000000000001</v>
      </c>
      <c r="G118" s="52">
        <v>-0.189</v>
      </c>
      <c r="H118" s="38">
        <f t="shared" si="8"/>
        <v>-0.41994750656167978</v>
      </c>
      <c r="I118" s="41">
        <f t="shared" si="9"/>
        <v>-0.59055118110236215</v>
      </c>
      <c r="J118" s="40">
        <f>'NOAA WLs'!$P$5+(D118/0.3048)</f>
        <v>3.88005249343832</v>
      </c>
      <c r="K118" s="40">
        <f>'NOAA WLs'!$P$5+(E118/0.3048)</f>
        <v>3.7094488188976378</v>
      </c>
      <c r="L118" s="40">
        <f t="shared" si="10"/>
        <v>-0.5610236220472441</v>
      </c>
      <c r="M118" s="41">
        <f t="shared" si="11"/>
        <v>-0.62007874015748032</v>
      </c>
      <c r="O118">
        <v>1908</v>
      </c>
      <c r="P118">
        <v>8</v>
      </c>
      <c r="Q118" s="1">
        <f t="shared" si="12"/>
        <v>3136</v>
      </c>
      <c r="R118">
        <v>2.84</v>
      </c>
      <c r="S118">
        <f t="shared" si="13"/>
        <v>9.3175853018372692</v>
      </c>
      <c r="T118">
        <f t="shared" si="14"/>
        <v>9.8175853018372692</v>
      </c>
    </row>
    <row r="119" spans="1:20" x14ac:dyDescent="0.25">
      <c r="A119" s="38">
        <v>1907</v>
      </c>
      <c r="B119">
        <v>9</v>
      </c>
      <c r="C119" s="1">
        <f t="shared" si="15"/>
        <v>2801</v>
      </c>
      <c r="D119" s="38">
        <v>-0.125</v>
      </c>
      <c r="E119">
        <v>-0.18</v>
      </c>
      <c r="F119">
        <v>-0.17100000000000001</v>
      </c>
      <c r="G119" s="52">
        <v>-0.189</v>
      </c>
      <c r="H119" s="38">
        <f t="shared" si="8"/>
        <v>-0.41010498687664038</v>
      </c>
      <c r="I119" s="41">
        <f t="shared" si="9"/>
        <v>-0.59055118110236215</v>
      </c>
      <c r="J119" s="40">
        <f>'NOAA WLs'!$P$5+(D119/0.3048)</f>
        <v>3.8898950131233594</v>
      </c>
      <c r="K119" s="40">
        <f>'NOAA WLs'!$P$5+(E119/0.3048)</f>
        <v>3.7094488188976378</v>
      </c>
      <c r="L119" s="40">
        <f t="shared" si="10"/>
        <v>-0.5610236220472441</v>
      </c>
      <c r="M119" s="41">
        <f t="shared" si="11"/>
        <v>-0.62007874015748032</v>
      </c>
      <c r="O119">
        <v>1908</v>
      </c>
      <c r="P119">
        <v>9</v>
      </c>
      <c r="Q119" s="1">
        <f t="shared" si="12"/>
        <v>3167</v>
      </c>
      <c r="R119">
        <v>2.9009999999999998</v>
      </c>
      <c r="S119">
        <f t="shared" si="13"/>
        <v>9.5177165354330704</v>
      </c>
      <c r="T119">
        <f t="shared" si="14"/>
        <v>10.01771653543307</v>
      </c>
    </row>
    <row r="120" spans="1:20" x14ac:dyDescent="0.25">
      <c r="A120" s="38">
        <v>1907</v>
      </c>
      <c r="B120">
        <v>10</v>
      </c>
      <c r="C120" s="1">
        <f t="shared" si="15"/>
        <v>2831</v>
      </c>
      <c r="D120" s="38">
        <v>-0.18</v>
      </c>
      <c r="E120">
        <v>-0.18</v>
      </c>
      <c r="F120">
        <v>-0.17100000000000001</v>
      </c>
      <c r="G120" s="52">
        <v>-0.189</v>
      </c>
      <c r="H120" s="38">
        <f t="shared" si="8"/>
        <v>-0.59055118110236215</v>
      </c>
      <c r="I120" s="41">
        <f t="shared" si="9"/>
        <v>-0.59055118110236215</v>
      </c>
      <c r="J120" s="40">
        <f>'NOAA WLs'!$P$5+(D120/0.3048)</f>
        <v>3.7094488188976378</v>
      </c>
      <c r="K120" s="40">
        <f>'NOAA WLs'!$P$5+(E120/0.3048)</f>
        <v>3.7094488188976378</v>
      </c>
      <c r="L120" s="40">
        <f t="shared" si="10"/>
        <v>-0.5610236220472441</v>
      </c>
      <c r="M120" s="41">
        <f t="shared" si="11"/>
        <v>-0.62007874015748032</v>
      </c>
      <c r="O120">
        <v>1908</v>
      </c>
      <c r="P120">
        <v>10</v>
      </c>
      <c r="Q120" s="1">
        <f t="shared" si="12"/>
        <v>3197</v>
      </c>
      <c r="R120">
        <v>2.81</v>
      </c>
      <c r="S120">
        <f t="shared" si="13"/>
        <v>9.2191601049868765</v>
      </c>
      <c r="T120">
        <f t="shared" si="14"/>
        <v>9.7191601049868765</v>
      </c>
    </row>
    <row r="121" spans="1:20" x14ac:dyDescent="0.25">
      <c r="A121" s="38">
        <v>1907</v>
      </c>
      <c r="B121">
        <v>11</v>
      </c>
      <c r="C121" s="1">
        <f t="shared" si="15"/>
        <v>2862</v>
      </c>
      <c r="D121" s="38">
        <v>-0.193</v>
      </c>
      <c r="E121">
        <v>-0.18</v>
      </c>
      <c r="F121">
        <v>-0.17100000000000001</v>
      </c>
      <c r="G121" s="52">
        <v>-0.189</v>
      </c>
      <c r="H121" s="38">
        <f t="shared" si="8"/>
        <v>-0.63320209973753283</v>
      </c>
      <c r="I121" s="41">
        <f t="shared" si="9"/>
        <v>-0.59055118110236215</v>
      </c>
      <c r="J121" s="40">
        <f>'NOAA WLs'!$P$5+(D121/0.3048)</f>
        <v>3.6667979002624671</v>
      </c>
      <c r="K121" s="40">
        <f>'NOAA WLs'!$P$5+(E121/0.3048)</f>
        <v>3.7094488188976378</v>
      </c>
      <c r="L121" s="40">
        <f t="shared" si="10"/>
        <v>-0.5610236220472441</v>
      </c>
      <c r="M121" s="41">
        <f t="shared" si="11"/>
        <v>-0.62007874015748032</v>
      </c>
      <c r="O121">
        <v>1908</v>
      </c>
      <c r="P121">
        <v>11</v>
      </c>
      <c r="Q121" s="1">
        <f t="shared" si="12"/>
        <v>3228</v>
      </c>
      <c r="R121">
        <v>2.9319999999999999</v>
      </c>
      <c r="S121">
        <f t="shared" si="13"/>
        <v>9.6194225721784772</v>
      </c>
      <c r="T121">
        <f t="shared" si="14"/>
        <v>10.119422572178477</v>
      </c>
    </row>
    <row r="122" spans="1:20" x14ac:dyDescent="0.25">
      <c r="A122" s="38">
        <v>1907</v>
      </c>
      <c r="B122">
        <v>12</v>
      </c>
      <c r="C122" s="1">
        <f t="shared" si="15"/>
        <v>2892</v>
      </c>
      <c r="D122" s="38">
        <v>-7.6999999999999999E-2</v>
      </c>
      <c r="E122">
        <v>-0.18</v>
      </c>
      <c r="F122">
        <v>-0.17100000000000001</v>
      </c>
      <c r="G122" s="52">
        <v>-0.189</v>
      </c>
      <c r="H122" s="38">
        <f t="shared" si="8"/>
        <v>-0.25262467191601046</v>
      </c>
      <c r="I122" s="41">
        <f t="shared" si="9"/>
        <v>-0.59055118110236215</v>
      </c>
      <c r="J122" s="40">
        <f>'NOAA WLs'!$P$5+(D122/0.3048)</f>
        <v>4.047375328083989</v>
      </c>
      <c r="K122" s="40">
        <f>'NOAA WLs'!$P$5+(E122/0.3048)</f>
        <v>3.7094488188976378</v>
      </c>
      <c r="L122" s="40">
        <f t="shared" si="10"/>
        <v>-0.5610236220472441</v>
      </c>
      <c r="M122" s="41">
        <f t="shared" si="11"/>
        <v>-0.62007874015748032</v>
      </c>
      <c r="O122">
        <v>1908</v>
      </c>
      <c r="P122">
        <v>12</v>
      </c>
      <c r="Q122" s="1">
        <f t="shared" si="12"/>
        <v>3258</v>
      </c>
      <c r="R122">
        <v>3.2360000000000002</v>
      </c>
      <c r="S122">
        <f t="shared" si="13"/>
        <v>10.616797900262467</v>
      </c>
      <c r="T122">
        <f t="shared" si="14"/>
        <v>11.116797900262467</v>
      </c>
    </row>
    <row r="123" spans="1:20" x14ac:dyDescent="0.25">
      <c r="A123" s="38">
        <v>1908</v>
      </c>
      <c r="B123">
        <v>1</v>
      </c>
      <c r="C123" s="1">
        <f t="shared" si="15"/>
        <v>2923</v>
      </c>
      <c r="D123" s="38">
        <v>-7.8E-2</v>
      </c>
      <c r="E123">
        <v>-0.17899999999999999</v>
      </c>
      <c r="F123">
        <v>-0.17</v>
      </c>
      <c r="G123" s="52">
        <v>-0.188</v>
      </c>
      <c r="H123" s="38">
        <f t="shared" si="8"/>
        <v>-0.25590551181102361</v>
      </c>
      <c r="I123" s="41">
        <f t="shared" si="9"/>
        <v>-0.587270341207349</v>
      </c>
      <c r="J123" s="40">
        <f>'NOAA WLs'!$P$5+(D123/0.3048)</f>
        <v>4.0440944881889767</v>
      </c>
      <c r="K123" s="40">
        <f>'NOAA WLs'!$P$5+(E123/0.3048)</f>
        <v>3.712729658792651</v>
      </c>
      <c r="L123" s="40">
        <f t="shared" si="10"/>
        <v>-0.55774278215223094</v>
      </c>
      <c r="M123" s="41">
        <f t="shared" si="11"/>
        <v>-0.61679790026246717</v>
      </c>
      <c r="O123">
        <v>1909</v>
      </c>
      <c r="P123">
        <v>1</v>
      </c>
      <c r="Q123" s="1">
        <f t="shared" si="12"/>
        <v>3289</v>
      </c>
      <c r="R123">
        <v>3.2</v>
      </c>
      <c r="S123">
        <f t="shared" si="13"/>
        <v>10.498687664041995</v>
      </c>
      <c r="T123">
        <f t="shared" si="14"/>
        <v>10.998687664041995</v>
      </c>
    </row>
    <row r="124" spans="1:20" x14ac:dyDescent="0.25">
      <c r="A124" s="38">
        <v>1908</v>
      </c>
      <c r="B124">
        <v>2</v>
      </c>
      <c r="C124" s="1">
        <f t="shared" si="15"/>
        <v>2954</v>
      </c>
      <c r="D124" s="38">
        <v>-0.189</v>
      </c>
      <c r="E124">
        <v>-0.17899999999999999</v>
      </c>
      <c r="F124">
        <v>-0.17</v>
      </c>
      <c r="G124" s="52">
        <v>-0.188</v>
      </c>
      <c r="H124" s="38">
        <f t="shared" si="8"/>
        <v>-0.62007874015748032</v>
      </c>
      <c r="I124" s="41">
        <f t="shared" si="9"/>
        <v>-0.587270341207349</v>
      </c>
      <c r="J124" s="40">
        <f>'NOAA WLs'!$P$5+(D124/0.3048)</f>
        <v>3.6799212598425193</v>
      </c>
      <c r="K124" s="40">
        <f>'NOAA WLs'!$P$5+(E124/0.3048)</f>
        <v>3.712729658792651</v>
      </c>
      <c r="L124" s="40">
        <f t="shared" si="10"/>
        <v>-0.55774278215223094</v>
      </c>
      <c r="M124" s="41">
        <f t="shared" si="11"/>
        <v>-0.61679790026246717</v>
      </c>
      <c r="O124">
        <v>1909</v>
      </c>
      <c r="P124">
        <v>2</v>
      </c>
      <c r="Q124" s="1">
        <f t="shared" si="12"/>
        <v>3320</v>
      </c>
      <c r="R124">
        <v>3.169</v>
      </c>
      <c r="S124">
        <f t="shared" si="13"/>
        <v>10.396981627296588</v>
      </c>
      <c r="T124">
        <f t="shared" si="14"/>
        <v>10.896981627296588</v>
      </c>
    </row>
    <row r="125" spans="1:20" x14ac:dyDescent="0.25">
      <c r="A125" s="38">
        <v>1908</v>
      </c>
      <c r="B125">
        <v>3</v>
      </c>
      <c r="C125" s="1">
        <f t="shared" si="15"/>
        <v>2983</v>
      </c>
      <c r="D125" s="38">
        <v>-0.17</v>
      </c>
      <c r="E125">
        <v>-0.17899999999999999</v>
      </c>
      <c r="F125">
        <v>-0.17</v>
      </c>
      <c r="G125" s="52">
        <v>-0.188</v>
      </c>
      <c r="H125" s="38">
        <f t="shared" si="8"/>
        <v>-0.55774278215223094</v>
      </c>
      <c r="I125" s="41">
        <f t="shared" si="9"/>
        <v>-0.587270341207349</v>
      </c>
      <c r="J125" s="40">
        <f>'NOAA WLs'!$P$5+(D125/0.3048)</f>
        <v>3.7422572178477687</v>
      </c>
      <c r="K125" s="40">
        <f>'NOAA WLs'!$P$5+(E125/0.3048)</f>
        <v>3.712729658792651</v>
      </c>
      <c r="L125" s="40">
        <f t="shared" si="10"/>
        <v>-0.55774278215223094</v>
      </c>
      <c r="M125" s="41">
        <f t="shared" si="11"/>
        <v>-0.61679790026246717</v>
      </c>
      <c r="O125">
        <v>1909</v>
      </c>
      <c r="P125">
        <v>3</v>
      </c>
      <c r="Q125" s="1">
        <f t="shared" si="12"/>
        <v>3348</v>
      </c>
      <c r="R125">
        <v>2.895</v>
      </c>
      <c r="S125">
        <f t="shared" si="13"/>
        <v>9.4980314960629926</v>
      </c>
      <c r="T125">
        <f t="shared" si="14"/>
        <v>9.9980314960629926</v>
      </c>
    </row>
    <row r="126" spans="1:20" x14ac:dyDescent="0.25">
      <c r="A126" s="38">
        <v>1908</v>
      </c>
      <c r="B126">
        <v>4</v>
      </c>
      <c r="C126" s="1">
        <f t="shared" si="15"/>
        <v>3014</v>
      </c>
      <c r="D126" s="38">
        <v>-0.16500000000000001</v>
      </c>
      <c r="E126">
        <v>-0.17899999999999999</v>
      </c>
      <c r="F126">
        <v>-0.17</v>
      </c>
      <c r="G126" s="52">
        <v>-0.188</v>
      </c>
      <c r="H126" s="38">
        <f t="shared" si="8"/>
        <v>-0.54133858267716539</v>
      </c>
      <c r="I126" s="41">
        <f t="shared" si="9"/>
        <v>-0.587270341207349</v>
      </c>
      <c r="J126" s="40">
        <f>'NOAA WLs'!$P$5+(D126/0.3048)</f>
        <v>3.7586614173228345</v>
      </c>
      <c r="K126" s="40">
        <f>'NOAA WLs'!$P$5+(E126/0.3048)</f>
        <v>3.712729658792651</v>
      </c>
      <c r="L126" s="40">
        <f t="shared" si="10"/>
        <v>-0.55774278215223094</v>
      </c>
      <c r="M126" s="41">
        <f t="shared" si="11"/>
        <v>-0.61679790026246717</v>
      </c>
      <c r="O126">
        <v>1909</v>
      </c>
      <c r="P126">
        <v>4</v>
      </c>
      <c r="Q126" s="1">
        <f t="shared" si="12"/>
        <v>3379</v>
      </c>
      <c r="R126">
        <v>2.7429999999999999</v>
      </c>
      <c r="S126">
        <f t="shared" si="13"/>
        <v>8.9993438320209957</v>
      </c>
      <c r="T126">
        <f t="shared" si="14"/>
        <v>9.4993438320209957</v>
      </c>
    </row>
    <row r="127" spans="1:20" x14ac:dyDescent="0.25">
      <c r="A127" s="38">
        <v>1908</v>
      </c>
      <c r="B127">
        <v>5</v>
      </c>
      <c r="C127" s="1">
        <f t="shared" si="15"/>
        <v>3044</v>
      </c>
      <c r="D127" s="38">
        <v>-0.127</v>
      </c>
      <c r="E127">
        <v>-0.17899999999999999</v>
      </c>
      <c r="F127">
        <v>-0.17</v>
      </c>
      <c r="G127" s="52">
        <v>-0.188</v>
      </c>
      <c r="H127" s="38">
        <f t="shared" si="8"/>
        <v>-0.41666666666666663</v>
      </c>
      <c r="I127" s="41">
        <f t="shared" si="9"/>
        <v>-0.587270341207349</v>
      </c>
      <c r="J127" s="40">
        <f>'NOAA WLs'!$P$5+(D127/0.3048)</f>
        <v>3.8833333333333333</v>
      </c>
      <c r="K127" s="40">
        <f>'NOAA WLs'!$P$5+(E127/0.3048)</f>
        <v>3.712729658792651</v>
      </c>
      <c r="L127" s="40">
        <f t="shared" si="10"/>
        <v>-0.55774278215223094</v>
      </c>
      <c r="M127" s="41">
        <f t="shared" si="11"/>
        <v>-0.61679790026246717</v>
      </c>
      <c r="O127">
        <v>1909</v>
      </c>
      <c r="P127">
        <v>5</v>
      </c>
      <c r="Q127" s="1">
        <f t="shared" si="12"/>
        <v>3409</v>
      </c>
      <c r="R127">
        <v>2.7429999999999999</v>
      </c>
      <c r="S127">
        <f t="shared" si="13"/>
        <v>8.9993438320209957</v>
      </c>
      <c r="T127">
        <f t="shared" si="14"/>
        <v>9.4993438320209957</v>
      </c>
    </row>
    <row r="128" spans="1:20" x14ac:dyDescent="0.25">
      <c r="A128" s="38">
        <v>1908</v>
      </c>
      <c r="B128">
        <v>6</v>
      </c>
      <c r="C128" s="1">
        <f t="shared" si="15"/>
        <v>3075</v>
      </c>
      <c r="D128" s="38">
        <v>-0.151</v>
      </c>
      <c r="E128">
        <v>-0.17899999999999999</v>
      </c>
      <c r="F128">
        <v>-0.17</v>
      </c>
      <c r="G128" s="52">
        <v>-0.187</v>
      </c>
      <c r="H128" s="38">
        <f t="shared" si="8"/>
        <v>-0.49540682414698156</v>
      </c>
      <c r="I128" s="41">
        <f t="shared" si="9"/>
        <v>-0.587270341207349</v>
      </c>
      <c r="J128" s="40">
        <f>'NOAA WLs'!$P$5+(D128/0.3048)</f>
        <v>3.804593175853018</v>
      </c>
      <c r="K128" s="40">
        <f>'NOAA WLs'!$P$5+(E128/0.3048)</f>
        <v>3.712729658792651</v>
      </c>
      <c r="L128" s="40">
        <f t="shared" si="10"/>
        <v>-0.55774278215223094</v>
      </c>
      <c r="M128" s="41">
        <f t="shared" si="11"/>
        <v>-0.61351706036745401</v>
      </c>
      <c r="O128">
        <v>1909</v>
      </c>
      <c r="P128">
        <v>6</v>
      </c>
      <c r="Q128" s="1">
        <f t="shared" si="12"/>
        <v>3440</v>
      </c>
      <c r="R128">
        <v>2.7730000000000001</v>
      </c>
      <c r="S128">
        <f t="shared" si="13"/>
        <v>9.0977690288713902</v>
      </c>
      <c r="T128">
        <f t="shared" si="14"/>
        <v>9.5977690288713902</v>
      </c>
    </row>
    <row r="129" spans="1:20" x14ac:dyDescent="0.25">
      <c r="A129" s="38">
        <v>1908</v>
      </c>
      <c r="B129">
        <v>7</v>
      </c>
      <c r="C129" s="1">
        <f t="shared" si="15"/>
        <v>3105</v>
      </c>
      <c r="D129" s="38">
        <v>-0.13100000000000001</v>
      </c>
      <c r="E129">
        <v>-0.17799999999999999</v>
      </c>
      <c r="F129">
        <v>-0.16900000000000001</v>
      </c>
      <c r="G129" s="52">
        <v>-0.187</v>
      </c>
      <c r="H129" s="38">
        <f t="shared" si="8"/>
        <v>-0.42979002624671914</v>
      </c>
      <c r="I129" s="41">
        <f t="shared" si="9"/>
        <v>-0.58398950131233585</v>
      </c>
      <c r="J129" s="40">
        <f>'NOAA WLs'!$P$5+(D129/0.3048)</f>
        <v>3.8702099737532807</v>
      </c>
      <c r="K129" s="40">
        <f>'NOAA WLs'!$P$5+(E129/0.3048)</f>
        <v>3.7160104986876639</v>
      </c>
      <c r="L129" s="40">
        <f t="shared" si="10"/>
        <v>-0.5544619422572179</v>
      </c>
      <c r="M129" s="41">
        <f t="shared" si="11"/>
        <v>-0.61351706036745401</v>
      </c>
      <c r="O129">
        <v>1909</v>
      </c>
      <c r="P129">
        <v>7</v>
      </c>
      <c r="Q129" s="1">
        <f t="shared" si="12"/>
        <v>3470</v>
      </c>
      <c r="R129">
        <v>2.8340000000000001</v>
      </c>
      <c r="S129">
        <f t="shared" si="13"/>
        <v>9.2979002624671914</v>
      </c>
      <c r="T129">
        <f t="shared" si="14"/>
        <v>9.7979002624671914</v>
      </c>
    </row>
    <row r="130" spans="1:20" x14ac:dyDescent="0.25">
      <c r="A130" s="38">
        <v>1908</v>
      </c>
      <c r="B130">
        <v>8</v>
      </c>
      <c r="C130" s="1">
        <f t="shared" si="15"/>
        <v>3136</v>
      </c>
      <c r="D130" s="38">
        <v>-0.125</v>
      </c>
      <c r="E130">
        <v>-0.17799999999999999</v>
      </c>
      <c r="F130">
        <v>-0.16900000000000001</v>
      </c>
      <c r="G130" s="52">
        <v>-0.187</v>
      </c>
      <c r="H130" s="38">
        <f t="shared" si="8"/>
        <v>-0.41010498687664038</v>
      </c>
      <c r="I130" s="41">
        <f t="shared" si="9"/>
        <v>-0.58398950131233585</v>
      </c>
      <c r="J130" s="40">
        <f>'NOAA WLs'!$P$5+(D130/0.3048)</f>
        <v>3.8898950131233594</v>
      </c>
      <c r="K130" s="40">
        <f>'NOAA WLs'!$P$5+(E130/0.3048)</f>
        <v>3.7160104986876639</v>
      </c>
      <c r="L130" s="40">
        <f t="shared" si="10"/>
        <v>-0.5544619422572179</v>
      </c>
      <c r="M130" s="41">
        <f t="shared" si="11"/>
        <v>-0.61351706036745401</v>
      </c>
      <c r="O130">
        <v>1909</v>
      </c>
      <c r="P130">
        <v>8</v>
      </c>
      <c r="Q130" s="1">
        <f t="shared" si="12"/>
        <v>3501</v>
      </c>
      <c r="R130">
        <v>2.7730000000000001</v>
      </c>
      <c r="S130">
        <f t="shared" si="13"/>
        <v>9.0977690288713902</v>
      </c>
      <c r="T130">
        <f t="shared" si="14"/>
        <v>9.5977690288713902</v>
      </c>
    </row>
    <row r="131" spans="1:20" x14ac:dyDescent="0.25">
      <c r="A131" s="38">
        <v>1908</v>
      </c>
      <c r="B131">
        <v>9</v>
      </c>
      <c r="C131" s="1">
        <f t="shared" si="15"/>
        <v>3167</v>
      </c>
      <c r="D131" s="38">
        <v>-0.17</v>
      </c>
      <c r="E131">
        <v>-0.17799999999999999</v>
      </c>
      <c r="F131">
        <v>-0.16900000000000001</v>
      </c>
      <c r="G131" s="52">
        <v>-0.187</v>
      </c>
      <c r="H131" s="38">
        <f t="shared" si="8"/>
        <v>-0.55774278215223094</v>
      </c>
      <c r="I131" s="41">
        <f t="shared" si="9"/>
        <v>-0.58398950131233585</v>
      </c>
      <c r="J131" s="40">
        <f>'NOAA WLs'!$P$5+(D131/0.3048)</f>
        <v>3.7422572178477687</v>
      </c>
      <c r="K131" s="40">
        <f>'NOAA WLs'!$P$5+(E131/0.3048)</f>
        <v>3.7160104986876639</v>
      </c>
      <c r="L131" s="40">
        <f t="shared" si="10"/>
        <v>-0.5544619422572179</v>
      </c>
      <c r="M131" s="41">
        <f t="shared" si="11"/>
        <v>-0.61351706036745401</v>
      </c>
      <c r="O131">
        <v>1909</v>
      </c>
      <c r="P131">
        <v>9</v>
      </c>
      <c r="Q131" s="1">
        <f t="shared" si="12"/>
        <v>3532</v>
      </c>
      <c r="R131">
        <v>2.895</v>
      </c>
      <c r="S131">
        <f t="shared" si="13"/>
        <v>9.4980314960629926</v>
      </c>
      <c r="T131">
        <f t="shared" si="14"/>
        <v>9.9980314960629926</v>
      </c>
    </row>
    <row r="132" spans="1:20" x14ac:dyDescent="0.25">
      <c r="A132" s="38">
        <v>1908</v>
      </c>
      <c r="B132">
        <v>10</v>
      </c>
      <c r="C132" s="1">
        <f t="shared" si="15"/>
        <v>3197</v>
      </c>
      <c r="D132" s="38">
        <v>-0.186</v>
      </c>
      <c r="E132">
        <v>-0.17799999999999999</v>
      </c>
      <c r="F132">
        <v>-0.16900000000000001</v>
      </c>
      <c r="G132" s="52">
        <v>-0.187</v>
      </c>
      <c r="H132" s="38">
        <f t="shared" si="8"/>
        <v>-0.61023622047244086</v>
      </c>
      <c r="I132" s="41">
        <f t="shared" si="9"/>
        <v>-0.58398950131233585</v>
      </c>
      <c r="J132" s="40">
        <f>'NOAA WLs'!$P$5+(D132/0.3048)</f>
        <v>3.6897637795275591</v>
      </c>
      <c r="K132" s="40">
        <f>'NOAA WLs'!$P$5+(E132/0.3048)</f>
        <v>3.7160104986876639</v>
      </c>
      <c r="L132" s="40">
        <f t="shared" si="10"/>
        <v>-0.5544619422572179</v>
      </c>
      <c r="M132" s="41">
        <f t="shared" si="11"/>
        <v>-0.61351706036745401</v>
      </c>
      <c r="O132">
        <v>1909</v>
      </c>
      <c r="P132">
        <v>10</v>
      </c>
      <c r="Q132" s="1">
        <f t="shared" si="12"/>
        <v>3562</v>
      </c>
      <c r="R132">
        <v>3.0470000000000002</v>
      </c>
      <c r="S132">
        <f t="shared" si="13"/>
        <v>9.9967191601049876</v>
      </c>
      <c r="T132">
        <f t="shared" si="14"/>
        <v>10.496719160104988</v>
      </c>
    </row>
    <row r="133" spans="1:20" x14ac:dyDescent="0.25">
      <c r="A133" s="38">
        <v>1908</v>
      </c>
      <c r="B133">
        <v>11</v>
      </c>
      <c r="C133" s="1">
        <f t="shared" si="15"/>
        <v>3228</v>
      </c>
      <c r="D133" s="38">
        <v>-0.13300000000000001</v>
      </c>
      <c r="E133">
        <v>-0.17799999999999999</v>
      </c>
      <c r="F133">
        <v>-0.16900000000000001</v>
      </c>
      <c r="G133" s="52">
        <v>-0.187</v>
      </c>
      <c r="H133" s="38">
        <f t="shared" si="8"/>
        <v>-0.43635170603674539</v>
      </c>
      <c r="I133" s="41">
        <f t="shared" si="9"/>
        <v>-0.58398950131233585</v>
      </c>
      <c r="J133" s="40">
        <f>'NOAA WLs'!$P$5+(D133/0.3048)</f>
        <v>3.8636482939632546</v>
      </c>
      <c r="K133" s="40">
        <f>'NOAA WLs'!$P$5+(E133/0.3048)</f>
        <v>3.7160104986876639</v>
      </c>
      <c r="L133" s="40">
        <f t="shared" si="10"/>
        <v>-0.5544619422572179</v>
      </c>
      <c r="M133" s="41">
        <f t="shared" si="11"/>
        <v>-0.61351706036745401</v>
      </c>
      <c r="O133">
        <v>1909</v>
      </c>
      <c r="P133">
        <v>11</v>
      </c>
      <c r="Q133" s="1">
        <f t="shared" si="12"/>
        <v>3593</v>
      </c>
      <c r="R133">
        <v>3.23</v>
      </c>
      <c r="S133">
        <f t="shared" si="13"/>
        <v>10.597112860892388</v>
      </c>
      <c r="T133">
        <f t="shared" si="14"/>
        <v>11.097112860892388</v>
      </c>
    </row>
    <row r="134" spans="1:20" x14ac:dyDescent="0.25">
      <c r="A134" s="38">
        <v>1908</v>
      </c>
      <c r="B134">
        <v>12</v>
      </c>
      <c r="C134" s="1">
        <f t="shared" si="15"/>
        <v>3258</v>
      </c>
      <c r="D134" s="38">
        <v>-0.20200000000000001</v>
      </c>
      <c r="E134">
        <v>-0.17699999999999999</v>
      </c>
      <c r="F134">
        <v>-0.16900000000000001</v>
      </c>
      <c r="G134" s="52">
        <v>-0.186</v>
      </c>
      <c r="H134" s="38">
        <f t="shared" si="8"/>
        <v>-0.66272965879265089</v>
      </c>
      <c r="I134" s="41">
        <f t="shared" si="9"/>
        <v>-0.5807086614173228</v>
      </c>
      <c r="J134" s="40">
        <f>'NOAA WLs'!$P$5+(D134/0.3048)</f>
        <v>3.637270341207349</v>
      </c>
      <c r="K134" s="40">
        <f>'NOAA WLs'!$P$5+(E134/0.3048)</f>
        <v>3.7192913385826771</v>
      </c>
      <c r="L134" s="40">
        <f t="shared" si="10"/>
        <v>-0.5544619422572179</v>
      </c>
      <c r="M134" s="41">
        <f t="shared" si="11"/>
        <v>-0.61023622047244086</v>
      </c>
      <c r="O134">
        <v>1909</v>
      </c>
      <c r="P134">
        <v>12</v>
      </c>
      <c r="Q134" s="1">
        <f t="shared" si="12"/>
        <v>3623</v>
      </c>
      <c r="R134">
        <v>3.1080000000000001</v>
      </c>
      <c r="S134">
        <f t="shared" si="13"/>
        <v>10.196850393700787</v>
      </c>
      <c r="T134">
        <f t="shared" si="14"/>
        <v>10.696850393700787</v>
      </c>
    </row>
    <row r="135" spans="1:20" x14ac:dyDescent="0.25">
      <c r="A135" s="38">
        <v>1909</v>
      </c>
      <c r="B135">
        <v>1</v>
      </c>
      <c r="C135" s="1">
        <f t="shared" si="15"/>
        <v>3289</v>
      </c>
      <c r="D135" s="38">
        <v>-3.2000000000000001E-2</v>
      </c>
      <c r="E135">
        <v>-0.17699999999999999</v>
      </c>
      <c r="F135">
        <v>-0.16800000000000001</v>
      </c>
      <c r="G135" s="52">
        <v>-0.186</v>
      </c>
      <c r="H135" s="38">
        <f t="shared" si="8"/>
        <v>-0.10498687664041995</v>
      </c>
      <c r="I135" s="41">
        <f t="shared" si="9"/>
        <v>-0.5807086614173228</v>
      </c>
      <c r="J135" s="40">
        <f>'NOAA WLs'!$P$5+(D135/0.3048)</f>
        <v>4.1950131233595798</v>
      </c>
      <c r="K135" s="40">
        <f>'NOAA WLs'!$P$5+(E135/0.3048)</f>
        <v>3.7192913385826771</v>
      </c>
      <c r="L135" s="40">
        <f t="shared" si="10"/>
        <v>-0.55118110236220474</v>
      </c>
      <c r="M135" s="41">
        <f t="shared" si="11"/>
        <v>-0.61023622047244086</v>
      </c>
      <c r="O135">
        <v>1910</v>
      </c>
      <c r="P135">
        <v>1</v>
      </c>
      <c r="Q135" s="1">
        <f t="shared" si="12"/>
        <v>3654</v>
      </c>
      <c r="R135">
        <v>3.2669999999999999</v>
      </c>
      <c r="S135">
        <f t="shared" si="13"/>
        <v>10.718503937007872</v>
      </c>
      <c r="T135">
        <f t="shared" si="14"/>
        <v>11.218503937007872</v>
      </c>
    </row>
    <row r="136" spans="1:20" x14ac:dyDescent="0.25">
      <c r="A136" s="38">
        <v>1909</v>
      </c>
      <c r="B136">
        <v>2</v>
      </c>
      <c r="C136" s="1">
        <f t="shared" si="15"/>
        <v>3320</v>
      </c>
      <c r="D136" s="38">
        <v>1.2E-2</v>
      </c>
      <c r="E136">
        <v>-0.17699999999999999</v>
      </c>
      <c r="F136">
        <v>-0.16800000000000001</v>
      </c>
      <c r="G136" s="52">
        <v>-0.186</v>
      </c>
      <c r="H136" s="38">
        <f t="shared" si="8"/>
        <v>3.937007874015748E-2</v>
      </c>
      <c r="I136" s="41">
        <f t="shared" si="9"/>
        <v>-0.5807086614173228</v>
      </c>
      <c r="J136" s="40">
        <f>'NOAA WLs'!$P$5+(D136/0.3048)</f>
        <v>4.3393700787401572</v>
      </c>
      <c r="K136" s="40">
        <f>'NOAA WLs'!$P$5+(E136/0.3048)</f>
        <v>3.7192913385826771</v>
      </c>
      <c r="L136" s="40">
        <f t="shared" si="10"/>
        <v>-0.55118110236220474</v>
      </c>
      <c r="M136" s="41">
        <f t="shared" si="11"/>
        <v>-0.61023622047244086</v>
      </c>
      <c r="O136">
        <v>1910</v>
      </c>
      <c r="P136">
        <v>2</v>
      </c>
      <c r="Q136" s="1">
        <f t="shared" si="12"/>
        <v>3685</v>
      </c>
      <c r="R136">
        <v>3.0169999999999999</v>
      </c>
      <c r="S136">
        <f t="shared" si="13"/>
        <v>9.8982939632545932</v>
      </c>
      <c r="T136">
        <f t="shared" si="14"/>
        <v>10.398293963254593</v>
      </c>
    </row>
    <row r="137" spans="1:20" x14ac:dyDescent="0.25">
      <c r="A137" s="38">
        <v>1909</v>
      </c>
      <c r="B137">
        <v>3</v>
      </c>
      <c r="C137" s="1">
        <f t="shared" si="15"/>
        <v>3348</v>
      </c>
      <c r="D137" s="38">
        <v>-0.17899999999999999</v>
      </c>
      <c r="E137">
        <v>-0.17699999999999999</v>
      </c>
      <c r="F137">
        <v>-0.16800000000000001</v>
      </c>
      <c r="G137" s="52">
        <v>-0.186</v>
      </c>
      <c r="H137" s="38">
        <f t="shared" si="8"/>
        <v>-0.587270341207349</v>
      </c>
      <c r="I137" s="41">
        <f t="shared" si="9"/>
        <v>-0.5807086614173228</v>
      </c>
      <c r="J137" s="40">
        <f>'NOAA WLs'!$P$5+(D137/0.3048)</f>
        <v>3.712729658792651</v>
      </c>
      <c r="K137" s="40">
        <f>'NOAA WLs'!$P$5+(E137/0.3048)</f>
        <v>3.7192913385826771</v>
      </c>
      <c r="L137" s="40">
        <f t="shared" si="10"/>
        <v>-0.55118110236220474</v>
      </c>
      <c r="M137" s="41">
        <f t="shared" si="11"/>
        <v>-0.61023622047244086</v>
      </c>
      <c r="O137">
        <v>1910</v>
      </c>
      <c r="P137">
        <v>3</v>
      </c>
      <c r="Q137" s="1">
        <f t="shared" si="12"/>
        <v>3713</v>
      </c>
      <c r="R137">
        <v>2.8340000000000001</v>
      </c>
      <c r="S137">
        <f t="shared" si="13"/>
        <v>9.2979002624671914</v>
      </c>
      <c r="T137">
        <f t="shared" si="14"/>
        <v>9.7979002624671914</v>
      </c>
    </row>
    <row r="138" spans="1:20" x14ac:dyDescent="0.25">
      <c r="A138" s="38">
        <v>1909</v>
      </c>
      <c r="B138">
        <v>4</v>
      </c>
      <c r="C138" s="1">
        <f t="shared" si="15"/>
        <v>3379</v>
      </c>
      <c r="D138" s="38">
        <v>-0.23499999999999999</v>
      </c>
      <c r="E138">
        <v>-0.17699999999999999</v>
      </c>
      <c r="F138">
        <v>-0.16800000000000001</v>
      </c>
      <c r="G138" s="52">
        <v>-0.186</v>
      </c>
      <c r="H138" s="38">
        <f t="shared" si="8"/>
        <v>-0.77099737532808388</v>
      </c>
      <c r="I138" s="41">
        <f t="shared" si="9"/>
        <v>-0.5807086614173228</v>
      </c>
      <c r="J138" s="40">
        <f>'NOAA WLs'!$P$5+(D138/0.3048)</f>
        <v>3.5290026246719162</v>
      </c>
      <c r="K138" s="40">
        <f>'NOAA WLs'!$P$5+(E138/0.3048)</f>
        <v>3.7192913385826771</v>
      </c>
      <c r="L138" s="40">
        <f t="shared" si="10"/>
        <v>-0.55118110236220474</v>
      </c>
      <c r="M138" s="41">
        <f t="shared" si="11"/>
        <v>-0.61023622047244086</v>
      </c>
      <c r="O138">
        <v>1910</v>
      </c>
      <c r="P138">
        <v>4</v>
      </c>
      <c r="Q138" s="1">
        <f t="shared" si="12"/>
        <v>3744</v>
      </c>
      <c r="R138">
        <v>2.9529999999999998</v>
      </c>
      <c r="S138">
        <f t="shared" si="13"/>
        <v>9.6883202099737531</v>
      </c>
      <c r="T138">
        <f t="shared" si="14"/>
        <v>10.188320209973753</v>
      </c>
    </row>
    <row r="139" spans="1:20" x14ac:dyDescent="0.25">
      <c r="A139" s="38">
        <v>1909</v>
      </c>
      <c r="B139">
        <v>5</v>
      </c>
      <c r="C139" s="1">
        <f t="shared" si="15"/>
        <v>3409</v>
      </c>
      <c r="D139" s="38">
        <v>-0.19700000000000001</v>
      </c>
      <c r="E139">
        <v>-0.17699999999999999</v>
      </c>
      <c r="F139">
        <v>-0.16800000000000001</v>
      </c>
      <c r="G139" s="52">
        <v>-0.185</v>
      </c>
      <c r="H139" s="38">
        <f t="shared" si="8"/>
        <v>-0.64632545931758534</v>
      </c>
      <c r="I139" s="41">
        <f t="shared" si="9"/>
        <v>-0.5807086614173228</v>
      </c>
      <c r="J139" s="40">
        <f>'NOAA WLs'!$P$5+(D139/0.3048)</f>
        <v>3.6536745406824145</v>
      </c>
      <c r="K139" s="40">
        <f>'NOAA WLs'!$P$5+(E139/0.3048)</f>
        <v>3.7192913385826771</v>
      </c>
      <c r="L139" s="40">
        <f t="shared" si="10"/>
        <v>-0.55118110236220474</v>
      </c>
      <c r="M139" s="41">
        <f t="shared" si="11"/>
        <v>-0.60695538057742782</v>
      </c>
      <c r="O139">
        <v>1910</v>
      </c>
      <c r="P139">
        <v>5</v>
      </c>
      <c r="Q139" s="1">
        <f t="shared" si="12"/>
        <v>3774</v>
      </c>
      <c r="R139">
        <v>2.923</v>
      </c>
      <c r="S139">
        <f t="shared" si="13"/>
        <v>9.5898950131233587</v>
      </c>
      <c r="T139">
        <f t="shared" si="14"/>
        <v>10.089895013123359</v>
      </c>
    </row>
    <row r="140" spans="1:20" x14ac:dyDescent="0.25">
      <c r="A140" s="38">
        <v>1909</v>
      </c>
      <c r="B140">
        <v>6</v>
      </c>
      <c r="C140" s="1">
        <f t="shared" si="15"/>
        <v>3440</v>
      </c>
      <c r="D140" s="38">
        <v>-0.157</v>
      </c>
      <c r="E140">
        <v>-0.17599999999999999</v>
      </c>
      <c r="F140">
        <v>-0.16800000000000001</v>
      </c>
      <c r="G140" s="52">
        <v>-0.185</v>
      </c>
      <c r="H140" s="38">
        <f t="shared" si="8"/>
        <v>-0.51509186351706038</v>
      </c>
      <c r="I140" s="41">
        <f t="shared" si="9"/>
        <v>-0.57742782152230965</v>
      </c>
      <c r="J140" s="40">
        <f>'NOAA WLs'!$P$5+(D140/0.3048)</f>
        <v>3.7849081364829393</v>
      </c>
      <c r="K140" s="40">
        <f>'NOAA WLs'!$P$5+(E140/0.3048)</f>
        <v>3.72257217847769</v>
      </c>
      <c r="L140" s="40">
        <f t="shared" si="10"/>
        <v>-0.55118110236220474</v>
      </c>
      <c r="M140" s="41">
        <f t="shared" si="11"/>
        <v>-0.60695538057742782</v>
      </c>
      <c r="O140">
        <v>1910</v>
      </c>
      <c r="P140">
        <v>6</v>
      </c>
      <c r="Q140" s="1">
        <f t="shared" si="12"/>
        <v>3805</v>
      </c>
      <c r="R140">
        <v>2.8620000000000001</v>
      </c>
      <c r="S140">
        <f t="shared" si="13"/>
        <v>9.3897637795275593</v>
      </c>
      <c r="T140">
        <f t="shared" si="14"/>
        <v>9.8897637795275593</v>
      </c>
    </row>
    <row r="141" spans="1:20" x14ac:dyDescent="0.25">
      <c r="A141" s="38">
        <v>1909</v>
      </c>
      <c r="B141">
        <v>7</v>
      </c>
      <c r="C141" s="1">
        <f t="shared" si="15"/>
        <v>3470</v>
      </c>
      <c r="D141" s="38">
        <v>-0.14599999999999999</v>
      </c>
      <c r="E141">
        <v>-0.17599999999999999</v>
      </c>
      <c r="F141">
        <v>-0.16800000000000001</v>
      </c>
      <c r="G141" s="52">
        <v>-0.185</v>
      </c>
      <c r="H141" s="38">
        <f t="shared" si="8"/>
        <v>-0.47900262467191596</v>
      </c>
      <c r="I141" s="41">
        <f t="shared" si="9"/>
        <v>-0.57742782152230965</v>
      </c>
      <c r="J141" s="40">
        <f>'NOAA WLs'!$P$5+(D141/0.3048)</f>
        <v>3.8209973753280839</v>
      </c>
      <c r="K141" s="40">
        <f>'NOAA WLs'!$P$5+(E141/0.3048)</f>
        <v>3.72257217847769</v>
      </c>
      <c r="L141" s="40">
        <f t="shared" si="10"/>
        <v>-0.55118110236220474</v>
      </c>
      <c r="M141" s="41">
        <f t="shared" si="11"/>
        <v>-0.60695538057742782</v>
      </c>
      <c r="O141">
        <v>1910</v>
      </c>
      <c r="P141">
        <v>7</v>
      </c>
      <c r="Q141" s="1">
        <f t="shared" si="12"/>
        <v>3835</v>
      </c>
      <c r="R141">
        <v>2.8010000000000002</v>
      </c>
      <c r="S141">
        <f t="shared" si="13"/>
        <v>9.189632545931758</v>
      </c>
      <c r="T141">
        <f t="shared" si="14"/>
        <v>9.689632545931758</v>
      </c>
    </row>
    <row r="142" spans="1:20" x14ac:dyDescent="0.25">
      <c r="A142" s="38">
        <v>1909</v>
      </c>
      <c r="B142">
        <v>8</v>
      </c>
      <c r="C142" s="1">
        <f t="shared" si="15"/>
        <v>3501</v>
      </c>
      <c r="D142" s="38">
        <v>-0.17</v>
      </c>
      <c r="E142">
        <v>-0.17599999999999999</v>
      </c>
      <c r="F142">
        <v>-0.16700000000000001</v>
      </c>
      <c r="G142" s="52">
        <v>-0.185</v>
      </c>
      <c r="H142" s="38">
        <f t="shared" si="8"/>
        <v>-0.55774278215223094</v>
      </c>
      <c r="I142" s="41">
        <f t="shared" si="9"/>
        <v>-0.57742782152230965</v>
      </c>
      <c r="J142" s="40">
        <f>'NOAA WLs'!$P$5+(D142/0.3048)</f>
        <v>3.7422572178477687</v>
      </c>
      <c r="K142" s="40">
        <f>'NOAA WLs'!$P$5+(E142/0.3048)</f>
        <v>3.72257217847769</v>
      </c>
      <c r="L142" s="40">
        <f t="shared" si="10"/>
        <v>-0.54790026246719159</v>
      </c>
      <c r="M142" s="41">
        <f t="shared" si="11"/>
        <v>-0.60695538057742782</v>
      </c>
      <c r="O142">
        <v>1910</v>
      </c>
      <c r="P142">
        <v>8</v>
      </c>
      <c r="Q142" s="1">
        <f t="shared" si="12"/>
        <v>3866</v>
      </c>
      <c r="R142">
        <v>2.74</v>
      </c>
      <c r="S142">
        <f t="shared" si="13"/>
        <v>8.9895013123359586</v>
      </c>
      <c r="T142">
        <f t="shared" si="14"/>
        <v>9.4895013123359586</v>
      </c>
    </row>
    <row r="143" spans="1:20" x14ac:dyDescent="0.25">
      <c r="A143" s="38">
        <v>1909</v>
      </c>
      <c r="B143">
        <v>9</v>
      </c>
      <c r="C143" s="1">
        <f t="shared" si="15"/>
        <v>3532</v>
      </c>
      <c r="D143" s="38">
        <v>-0.16700000000000001</v>
      </c>
      <c r="E143">
        <v>-0.17599999999999999</v>
      </c>
      <c r="F143">
        <v>-0.16700000000000001</v>
      </c>
      <c r="G143" s="52">
        <v>-0.185</v>
      </c>
      <c r="H143" s="38">
        <f t="shared" ref="H143:H206" si="16">D143/0.3048</f>
        <v>-0.54790026246719159</v>
      </c>
      <c r="I143" s="41">
        <f t="shared" ref="I143:I206" si="17">E143/0.3048</f>
        <v>-0.57742782152230965</v>
      </c>
      <c r="J143" s="40">
        <f>'NOAA WLs'!$P$5+(D143/0.3048)</f>
        <v>3.7520997375328085</v>
      </c>
      <c r="K143" s="40">
        <f>'NOAA WLs'!$P$5+(E143/0.3048)</f>
        <v>3.72257217847769</v>
      </c>
      <c r="L143" s="40">
        <f t="shared" ref="L143:L206" si="18">F143/0.3048</f>
        <v>-0.54790026246719159</v>
      </c>
      <c r="M143" s="41">
        <f t="shared" ref="M143:M206" si="19">G143/0.3048</f>
        <v>-0.60695538057742782</v>
      </c>
      <c r="O143">
        <v>1910</v>
      </c>
      <c r="P143">
        <v>9</v>
      </c>
      <c r="Q143" s="1">
        <f t="shared" ref="Q143:Q206" si="20">DATE(O143,P143,1)</f>
        <v>3897</v>
      </c>
      <c r="R143">
        <v>2.74</v>
      </c>
      <c r="S143">
        <f t="shared" ref="S143:S206" si="21">R143/0.3048</f>
        <v>8.9895013123359586</v>
      </c>
      <c r="T143">
        <f t="shared" si="14"/>
        <v>9.4895013123359586</v>
      </c>
    </row>
    <row r="144" spans="1:20" x14ac:dyDescent="0.25">
      <c r="A144" s="38">
        <v>1909</v>
      </c>
      <c r="B144">
        <v>10</v>
      </c>
      <c r="C144" s="1">
        <f t="shared" si="15"/>
        <v>3562</v>
      </c>
      <c r="D144" s="38">
        <v>-0.14099999999999999</v>
      </c>
      <c r="E144">
        <v>-0.17599999999999999</v>
      </c>
      <c r="F144">
        <v>-0.16700000000000001</v>
      </c>
      <c r="G144" s="52">
        <v>-0.185</v>
      </c>
      <c r="H144" s="38">
        <f t="shared" si="16"/>
        <v>-0.46259842519685035</v>
      </c>
      <c r="I144" s="41">
        <f t="shared" si="17"/>
        <v>-0.57742782152230965</v>
      </c>
      <c r="J144" s="40">
        <f>'NOAA WLs'!$P$5+(D144/0.3048)</f>
        <v>3.8374015748031494</v>
      </c>
      <c r="K144" s="40">
        <f>'NOAA WLs'!$P$5+(E144/0.3048)</f>
        <v>3.72257217847769</v>
      </c>
      <c r="L144" s="40">
        <f t="shared" si="18"/>
        <v>-0.54790026246719159</v>
      </c>
      <c r="M144" s="41">
        <f t="shared" si="19"/>
        <v>-0.60695538057742782</v>
      </c>
      <c r="O144">
        <v>1910</v>
      </c>
      <c r="P144">
        <v>10</v>
      </c>
      <c r="Q144" s="1">
        <f t="shared" si="20"/>
        <v>3927</v>
      </c>
      <c r="R144">
        <v>2.8010000000000002</v>
      </c>
      <c r="S144">
        <f t="shared" si="21"/>
        <v>9.189632545931758</v>
      </c>
      <c r="T144">
        <f t="shared" ref="T144:T207" si="22">S144+0.5</f>
        <v>9.689632545931758</v>
      </c>
    </row>
    <row r="145" spans="1:20" x14ac:dyDescent="0.25">
      <c r="A145" s="38">
        <v>1909</v>
      </c>
      <c r="B145">
        <v>11</v>
      </c>
      <c r="C145" s="1">
        <f t="shared" si="15"/>
        <v>3593</v>
      </c>
      <c r="D145" s="38">
        <v>-6.8000000000000005E-2</v>
      </c>
      <c r="E145">
        <v>-0.17599999999999999</v>
      </c>
      <c r="F145">
        <v>-0.16700000000000001</v>
      </c>
      <c r="G145" s="52">
        <v>-0.184</v>
      </c>
      <c r="H145" s="38">
        <f t="shared" si="16"/>
        <v>-0.2230971128608924</v>
      </c>
      <c r="I145" s="41">
        <f t="shared" si="17"/>
        <v>-0.57742782152230965</v>
      </c>
      <c r="J145" s="40">
        <f>'NOAA WLs'!$P$5+(D145/0.3048)</f>
        <v>4.0769028871391075</v>
      </c>
      <c r="K145" s="40">
        <f>'NOAA WLs'!$P$5+(E145/0.3048)</f>
        <v>3.72257217847769</v>
      </c>
      <c r="L145" s="40">
        <f t="shared" si="18"/>
        <v>-0.54790026246719159</v>
      </c>
      <c r="M145" s="41">
        <f t="shared" si="19"/>
        <v>-0.60367454068241466</v>
      </c>
      <c r="O145">
        <v>1910</v>
      </c>
      <c r="P145">
        <v>11</v>
      </c>
      <c r="Q145" s="1">
        <f t="shared" si="20"/>
        <v>3958</v>
      </c>
      <c r="R145">
        <v>3.1659999999999999</v>
      </c>
      <c r="S145">
        <f t="shared" si="21"/>
        <v>10.387139107611548</v>
      </c>
      <c r="T145">
        <f t="shared" si="22"/>
        <v>10.887139107611548</v>
      </c>
    </row>
    <row r="146" spans="1:20" x14ac:dyDescent="0.25">
      <c r="A146" s="38">
        <v>1909</v>
      </c>
      <c r="B146">
        <v>12</v>
      </c>
      <c r="C146" s="1">
        <f t="shared" si="15"/>
        <v>3623</v>
      </c>
      <c r="D146" s="38">
        <v>-0.17399999999999999</v>
      </c>
      <c r="E146">
        <v>-0.17499999999999999</v>
      </c>
      <c r="F146">
        <v>-0.16700000000000001</v>
      </c>
      <c r="G146" s="52">
        <v>-0.184</v>
      </c>
      <c r="H146" s="38">
        <f t="shared" si="16"/>
        <v>-0.57086614173228345</v>
      </c>
      <c r="I146" s="41">
        <f t="shared" si="17"/>
        <v>-0.57414698162729649</v>
      </c>
      <c r="J146" s="40">
        <f>'NOAA WLs'!$P$5+(D146/0.3048)</f>
        <v>3.7291338582677165</v>
      </c>
      <c r="K146" s="40">
        <f>'NOAA WLs'!$P$5+(E146/0.3048)</f>
        <v>3.7258530183727032</v>
      </c>
      <c r="L146" s="40">
        <f t="shared" si="18"/>
        <v>-0.54790026246719159</v>
      </c>
      <c r="M146" s="41">
        <f t="shared" si="19"/>
        <v>-0.60367454068241466</v>
      </c>
      <c r="O146">
        <v>1910</v>
      </c>
      <c r="P146">
        <v>12</v>
      </c>
      <c r="Q146" s="1">
        <f t="shared" si="20"/>
        <v>3988</v>
      </c>
      <c r="R146">
        <v>2.9529999999999998</v>
      </c>
      <c r="S146">
        <f t="shared" si="21"/>
        <v>9.6883202099737531</v>
      </c>
      <c r="T146">
        <f t="shared" si="22"/>
        <v>10.188320209973753</v>
      </c>
    </row>
    <row r="147" spans="1:20" x14ac:dyDescent="0.25">
      <c r="A147" s="38">
        <v>1910</v>
      </c>
      <c r="B147">
        <v>1</v>
      </c>
      <c r="C147" s="1">
        <f t="shared" si="15"/>
        <v>3654</v>
      </c>
      <c r="D147" s="38">
        <v>-0.13</v>
      </c>
      <c r="E147">
        <v>-0.17499999999999999</v>
      </c>
      <c r="F147">
        <v>-0.16700000000000001</v>
      </c>
      <c r="G147" s="52">
        <v>-0.184</v>
      </c>
      <c r="H147" s="38">
        <f t="shared" si="16"/>
        <v>-0.42650918635170604</v>
      </c>
      <c r="I147" s="41">
        <f t="shared" si="17"/>
        <v>-0.57414698162729649</v>
      </c>
      <c r="J147" s="40">
        <f>'NOAA WLs'!$P$5+(D147/0.3048)</f>
        <v>3.873490813648294</v>
      </c>
      <c r="K147" s="40">
        <f>'NOAA WLs'!$P$5+(E147/0.3048)</f>
        <v>3.7258530183727032</v>
      </c>
      <c r="L147" s="40">
        <f t="shared" si="18"/>
        <v>-0.54790026246719159</v>
      </c>
      <c r="M147" s="41">
        <f t="shared" si="19"/>
        <v>-0.60367454068241466</v>
      </c>
      <c r="O147">
        <v>1911</v>
      </c>
      <c r="P147">
        <v>1</v>
      </c>
      <c r="Q147" s="1">
        <f t="shared" si="20"/>
        <v>4019</v>
      </c>
      <c r="R147">
        <v>3.1659999999999999</v>
      </c>
      <c r="S147">
        <f t="shared" si="21"/>
        <v>10.387139107611548</v>
      </c>
      <c r="T147">
        <f t="shared" si="22"/>
        <v>10.887139107611548</v>
      </c>
    </row>
    <row r="148" spans="1:20" x14ac:dyDescent="0.25">
      <c r="A148" s="38">
        <v>1910</v>
      </c>
      <c r="B148">
        <v>2</v>
      </c>
      <c r="C148" s="1">
        <f t="shared" si="15"/>
        <v>3685</v>
      </c>
      <c r="D148" s="38">
        <v>-0.21299999999999999</v>
      </c>
      <c r="E148">
        <v>-0.17499999999999999</v>
      </c>
      <c r="F148">
        <v>-0.16600000000000001</v>
      </c>
      <c r="G148" s="52">
        <v>-0.184</v>
      </c>
      <c r="H148" s="38">
        <f t="shared" si="16"/>
        <v>-0.69881889763779526</v>
      </c>
      <c r="I148" s="41">
        <f t="shared" si="17"/>
        <v>-0.57414698162729649</v>
      </c>
      <c r="J148" s="40">
        <f>'NOAA WLs'!$P$5+(D148/0.3048)</f>
        <v>3.6011811023622045</v>
      </c>
      <c r="K148" s="40">
        <f>'NOAA WLs'!$P$5+(E148/0.3048)</f>
        <v>3.7258530183727032</v>
      </c>
      <c r="L148" s="40">
        <f t="shared" si="18"/>
        <v>-0.54461942257217844</v>
      </c>
      <c r="M148" s="41">
        <f t="shared" si="19"/>
        <v>-0.60367454068241466</v>
      </c>
      <c r="O148">
        <v>1911</v>
      </c>
      <c r="P148">
        <v>2</v>
      </c>
      <c r="Q148" s="1">
        <f t="shared" si="20"/>
        <v>4050</v>
      </c>
      <c r="R148">
        <v>3.0139999999999998</v>
      </c>
      <c r="S148">
        <f t="shared" si="21"/>
        <v>9.8884514435695525</v>
      </c>
      <c r="T148">
        <f t="shared" si="22"/>
        <v>10.388451443569553</v>
      </c>
    </row>
    <row r="149" spans="1:20" x14ac:dyDescent="0.25">
      <c r="A149" s="38">
        <v>1910</v>
      </c>
      <c r="B149">
        <v>3</v>
      </c>
      <c r="C149" s="1">
        <f t="shared" si="15"/>
        <v>3713</v>
      </c>
      <c r="D149" s="38">
        <v>-0.16700000000000001</v>
      </c>
      <c r="E149">
        <v>-0.17499999999999999</v>
      </c>
      <c r="F149">
        <v>-0.16600000000000001</v>
      </c>
      <c r="G149" s="52">
        <v>-0.184</v>
      </c>
      <c r="H149" s="38">
        <f t="shared" si="16"/>
        <v>-0.54790026246719159</v>
      </c>
      <c r="I149" s="41">
        <f t="shared" si="17"/>
        <v>-0.57414698162729649</v>
      </c>
      <c r="J149" s="40">
        <f>'NOAA WLs'!$P$5+(D149/0.3048)</f>
        <v>3.7520997375328085</v>
      </c>
      <c r="K149" s="40">
        <f>'NOAA WLs'!$P$5+(E149/0.3048)</f>
        <v>3.7258530183727032</v>
      </c>
      <c r="L149" s="40">
        <f t="shared" si="18"/>
        <v>-0.54461942257217844</v>
      </c>
      <c r="M149" s="41">
        <f t="shared" si="19"/>
        <v>-0.60367454068241466</v>
      </c>
      <c r="O149">
        <v>1911</v>
      </c>
      <c r="P149">
        <v>3</v>
      </c>
      <c r="Q149" s="1">
        <f t="shared" si="20"/>
        <v>4078</v>
      </c>
      <c r="R149">
        <v>2.8919999999999999</v>
      </c>
      <c r="S149">
        <f t="shared" si="21"/>
        <v>9.4881889763779519</v>
      </c>
      <c r="T149">
        <f t="shared" si="22"/>
        <v>9.9881889763779519</v>
      </c>
    </row>
    <row r="150" spans="1:20" x14ac:dyDescent="0.25">
      <c r="A150" s="38">
        <v>1910</v>
      </c>
      <c r="B150">
        <v>4</v>
      </c>
      <c r="C150" s="1">
        <f t="shared" si="15"/>
        <v>3744</v>
      </c>
      <c r="D150" s="38">
        <v>-0.17399999999999999</v>
      </c>
      <c r="E150">
        <v>-0.17499999999999999</v>
      </c>
      <c r="F150">
        <v>-0.16600000000000001</v>
      </c>
      <c r="G150" s="52">
        <v>-0.183</v>
      </c>
      <c r="H150" s="38">
        <f t="shared" si="16"/>
        <v>-0.57086614173228345</v>
      </c>
      <c r="I150" s="41">
        <f t="shared" si="17"/>
        <v>-0.57414698162729649</v>
      </c>
      <c r="J150" s="40">
        <f>'NOAA WLs'!$P$5+(D150/0.3048)</f>
        <v>3.7291338582677165</v>
      </c>
      <c r="K150" s="40">
        <f>'NOAA WLs'!$P$5+(E150/0.3048)</f>
        <v>3.7258530183727032</v>
      </c>
      <c r="L150" s="40">
        <f t="shared" si="18"/>
        <v>-0.54461942257217844</v>
      </c>
      <c r="M150" s="41">
        <f t="shared" si="19"/>
        <v>-0.60039370078740151</v>
      </c>
      <c r="O150">
        <v>1911</v>
      </c>
      <c r="P150">
        <v>4</v>
      </c>
      <c r="Q150" s="1">
        <f t="shared" si="20"/>
        <v>4109</v>
      </c>
      <c r="R150">
        <v>2.74</v>
      </c>
      <c r="S150">
        <f t="shared" si="21"/>
        <v>8.9895013123359586</v>
      </c>
      <c r="T150">
        <f t="shared" si="22"/>
        <v>9.4895013123359586</v>
      </c>
    </row>
    <row r="151" spans="1:20" x14ac:dyDescent="0.25">
      <c r="A151" s="38">
        <v>1910</v>
      </c>
      <c r="B151">
        <v>5</v>
      </c>
      <c r="C151" s="1">
        <f t="shared" si="15"/>
        <v>3774</v>
      </c>
      <c r="D151" s="38">
        <v>-0.14799999999999999</v>
      </c>
      <c r="E151">
        <v>-0.17499999999999999</v>
      </c>
      <c r="F151">
        <v>-0.16600000000000001</v>
      </c>
      <c r="G151" s="52">
        <v>-0.183</v>
      </c>
      <c r="H151" s="38">
        <f t="shared" si="16"/>
        <v>-0.48556430446194221</v>
      </c>
      <c r="I151" s="41">
        <f t="shared" si="17"/>
        <v>-0.57414698162729649</v>
      </c>
      <c r="J151" s="40">
        <f>'NOAA WLs'!$P$5+(D151/0.3048)</f>
        <v>3.8144356955380578</v>
      </c>
      <c r="K151" s="40">
        <f>'NOAA WLs'!$P$5+(E151/0.3048)</f>
        <v>3.7258530183727032</v>
      </c>
      <c r="L151" s="40">
        <f t="shared" si="18"/>
        <v>-0.54461942257217844</v>
      </c>
      <c r="M151" s="41">
        <f t="shared" si="19"/>
        <v>-0.60039370078740151</v>
      </c>
      <c r="O151">
        <v>1911</v>
      </c>
      <c r="P151">
        <v>5</v>
      </c>
      <c r="Q151" s="1">
        <f t="shared" si="20"/>
        <v>4139</v>
      </c>
      <c r="R151">
        <v>2.9830000000000001</v>
      </c>
      <c r="S151">
        <f t="shared" si="21"/>
        <v>9.7867454068241475</v>
      </c>
      <c r="T151">
        <f t="shared" si="22"/>
        <v>10.286745406824148</v>
      </c>
    </row>
    <row r="152" spans="1:20" x14ac:dyDescent="0.25">
      <c r="A152" s="38">
        <v>1910</v>
      </c>
      <c r="B152">
        <v>6</v>
      </c>
      <c r="C152" s="1">
        <f t="shared" si="15"/>
        <v>3805</v>
      </c>
      <c r="D152" s="38">
        <v>-0.157</v>
      </c>
      <c r="E152">
        <v>-0.17399999999999999</v>
      </c>
      <c r="F152">
        <v>-0.16600000000000001</v>
      </c>
      <c r="G152" s="52">
        <v>-0.183</v>
      </c>
      <c r="H152" s="38">
        <f t="shared" si="16"/>
        <v>-0.51509186351706038</v>
      </c>
      <c r="I152" s="41">
        <f t="shared" si="17"/>
        <v>-0.57086614173228345</v>
      </c>
      <c r="J152" s="40">
        <f>'NOAA WLs'!$P$5+(D152/0.3048)</f>
        <v>3.7849081364829393</v>
      </c>
      <c r="K152" s="40">
        <f>'NOAA WLs'!$P$5+(E152/0.3048)</f>
        <v>3.7291338582677165</v>
      </c>
      <c r="L152" s="40">
        <f t="shared" si="18"/>
        <v>-0.54461942257217844</v>
      </c>
      <c r="M152" s="41">
        <f t="shared" si="19"/>
        <v>-0.60039370078740151</v>
      </c>
      <c r="O152">
        <v>1911</v>
      </c>
      <c r="P152">
        <v>6</v>
      </c>
      <c r="Q152" s="1">
        <f t="shared" si="20"/>
        <v>4170</v>
      </c>
      <c r="R152">
        <v>2.8620000000000001</v>
      </c>
      <c r="S152">
        <f t="shared" si="21"/>
        <v>9.3897637795275593</v>
      </c>
      <c r="T152">
        <f t="shared" si="22"/>
        <v>9.8897637795275593</v>
      </c>
    </row>
    <row r="153" spans="1:20" x14ac:dyDescent="0.25">
      <c r="A153" s="38">
        <v>1910</v>
      </c>
      <c r="B153">
        <v>7</v>
      </c>
      <c r="C153" s="1">
        <f t="shared" si="15"/>
        <v>3835</v>
      </c>
      <c r="D153" s="38">
        <v>-0.18</v>
      </c>
      <c r="E153">
        <v>-0.17399999999999999</v>
      </c>
      <c r="F153">
        <v>-0.16600000000000001</v>
      </c>
      <c r="G153" s="52">
        <v>-0.183</v>
      </c>
      <c r="H153" s="38">
        <f t="shared" si="16"/>
        <v>-0.59055118110236215</v>
      </c>
      <c r="I153" s="41">
        <f t="shared" si="17"/>
        <v>-0.57086614173228345</v>
      </c>
      <c r="J153" s="40">
        <f>'NOAA WLs'!$P$5+(D153/0.3048)</f>
        <v>3.7094488188976378</v>
      </c>
      <c r="K153" s="40">
        <f>'NOAA WLs'!$P$5+(E153/0.3048)</f>
        <v>3.7291338582677165</v>
      </c>
      <c r="L153" s="40">
        <f t="shared" si="18"/>
        <v>-0.54461942257217844</v>
      </c>
      <c r="M153" s="41">
        <f t="shared" si="19"/>
        <v>-0.60039370078740151</v>
      </c>
      <c r="O153">
        <v>1911</v>
      </c>
      <c r="P153">
        <v>7</v>
      </c>
      <c r="Q153" s="1">
        <f t="shared" si="20"/>
        <v>4200</v>
      </c>
      <c r="R153">
        <v>2.8279999999999998</v>
      </c>
      <c r="S153">
        <f t="shared" si="21"/>
        <v>9.2782152230971118</v>
      </c>
      <c r="T153">
        <f t="shared" si="22"/>
        <v>9.7782152230971118</v>
      </c>
    </row>
    <row r="154" spans="1:20" x14ac:dyDescent="0.25">
      <c r="A154" s="38">
        <v>1910</v>
      </c>
      <c r="B154">
        <v>8</v>
      </c>
      <c r="C154" s="1">
        <f t="shared" si="15"/>
        <v>3866</v>
      </c>
      <c r="D154" s="38">
        <v>-0.219</v>
      </c>
      <c r="E154">
        <v>-0.17399999999999999</v>
      </c>
      <c r="F154">
        <v>-0.16500000000000001</v>
      </c>
      <c r="G154" s="52">
        <v>-0.183</v>
      </c>
      <c r="H154" s="38">
        <f t="shared" si="16"/>
        <v>-0.71850393700787396</v>
      </c>
      <c r="I154" s="41">
        <f t="shared" si="17"/>
        <v>-0.57086614173228345</v>
      </c>
      <c r="J154" s="40">
        <f>'NOAA WLs'!$P$5+(D154/0.3048)</f>
        <v>3.5814960629921258</v>
      </c>
      <c r="K154" s="40">
        <f>'NOAA WLs'!$P$5+(E154/0.3048)</f>
        <v>3.7291338582677165</v>
      </c>
      <c r="L154" s="40">
        <f t="shared" si="18"/>
        <v>-0.54133858267716539</v>
      </c>
      <c r="M154" s="41">
        <f t="shared" si="19"/>
        <v>-0.60039370078740151</v>
      </c>
      <c r="O154">
        <v>1911</v>
      </c>
      <c r="P154">
        <v>8</v>
      </c>
      <c r="Q154" s="1">
        <f t="shared" si="20"/>
        <v>4231</v>
      </c>
      <c r="R154">
        <v>2.706</v>
      </c>
      <c r="S154">
        <f t="shared" si="21"/>
        <v>8.8779527559055111</v>
      </c>
      <c r="T154">
        <f t="shared" si="22"/>
        <v>9.3779527559055111</v>
      </c>
    </row>
    <row r="155" spans="1:20" x14ac:dyDescent="0.25">
      <c r="A155" s="38">
        <v>1910</v>
      </c>
      <c r="B155">
        <v>9</v>
      </c>
      <c r="C155" s="1">
        <f t="shared" ref="C155:C218" si="23">DATE(A155,B155,1)</f>
        <v>3897</v>
      </c>
      <c r="D155" s="38">
        <v>-0.216</v>
      </c>
      <c r="E155">
        <v>-0.17399999999999999</v>
      </c>
      <c r="F155">
        <v>-0.16500000000000001</v>
      </c>
      <c r="G155" s="52">
        <v>-0.183</v>
      </c>
      <c r="H155" s="38">
        <f t="shared" si="16"/>
        <v>-0.70866141732283461</v>
      </c>
      <c r="I155" s="41">
        <f t="shared" si="17"/>
        <v>-0.57086614173228345</v>
      </c>
      <c r="J155" s="40">
        <f>'NOAA WLs'!$P$5+(D155/0.3048)</f>
        <v>3.5913385826771651</v>
      </c>
      <c r="K155" s="40">
        <f>'NOAA WLs'!$P$5+(E155/0.3048)</f>
        <v>3.7291338582677165</v>
      </c>
      <c r="L155" s="40">
        <f t="shared" si="18"/>
        <v>-0.54133858267716539</v>
      </c>
      <c r="M155" s="41">
        <f t="shared" si="19"/>
        <v>-0.60039370078740151</v>
      </c>
      <c r="O155">
        <v>1911</v>
      </c>
      <c r="P155">
        <v>9</v>
      </c>
      <c r="Q155" s="1">
        <f t="shared" si="20"/>
        <v>4262</v>
      </c>
      <c r="R155">
        <v>2.6760000000000002</v>
      </c>
      <c r="S155">
        <f t="shared" si="21"/>
        <v>8.7795275590551185</v>
      </c>
      <c r="T155">
        <f t="shared" si="22"/>
        <v>9.2795275590551185</v>
      </c>
    </row>
    <row r="156" spans="1:20" x14ac:dyDescent="0.25">
      <c r="A156" s="38">
        <v>1910</v>
      </c>
      <c r="B156">
        <v>10</v>
      </c>
      <c r="C156" s="1">
        <f t="shared" si="23"/>
        <v>3927</v>
      </c>
      <c r="D156" s="38">
        <v>-0.189</v>
      </c>
      <c r="E156">
        <v>-0.17399999999999999</v>
      </c>
      <c r="F156">
        <v>-0.16500000000000001</v>
      </c>
      <c r="G156" s="52">
        <v>-0.182</v>
      </c>
      <c r="H156" s="38">
        <f t="shared" si="16"/>
        <v>-0.62007874015748032</v>
      </c>
      <c r="I156" s="41">
        <f t="shared" si="17"/>
        <v>-0.57086614173228345</v>
      </c>
      <c r="J156" s="40">
        <f>'NOAA WLs'!$P$5+(D156/0.3048)</f>
        <v>3.6799212598425193</v>
      </c>
      <c r="K156" s="40">
        <f>'NOAA WLs'!$P$5+(E156/0.3048)</f>
        <v>3.7291338582677165</v>
      </c>
      <c r="L156" s="40">
        <f t="shared" si="18"/>
        <v>-0.54133858267716539</v>
      </c>
      <c r="M156" s="41">
        <f t="shared" si="19"/>
        <v>-0.59711286089238835</v>
      </c>
      <c r="O156">
        <v>1911</v>
      </c>
      <c r="P156">
        <v>10</v>
      </c>
      <c r="Q156" s="1">
        <f t="shared" si="20"/>
        <v>4292</v>
      </c>
      <c r="R156">
        <v>2.859</v>
      </c>
      <c r="S156">
        <f t="shared" si="21"/>
        <v>9.3799212598425186</v>
      </c>
      <c r="T156">
        <f t="shared" si="22"/>
        <v>9.8799212598425186</v>
      </c>
    </row>
    <row r="157" spans="1:20" x14ac:dyDescent="0.25">
      <c r="A157" s="38">
        <v>1910</v>
      </c>
      <c r="B157">
        <v>11</v>
      </c>
      <c r="C157" s="1">
        <f t="shared" si="23"/>
        <v>3958</v>
      </c>
      <c r="D157" s="38">
        <v>-0.14799999999999999</v>
      </c>
      <c r="E157">
        <v>-0.17399999999999999</v>
      </c>
      <c r="F157">
        <v>-0.16500000000000001</v>
      </c>
      <c r="G157" s="52">
        <v>-0.182</v>
      </c>
      <c r="H157" s="38">
        <f t="shared" si="16"/>
        <v>-0.48556430446194221</v>
      </c>
      <c r="I157" s="41">
        <f t="shared" si="17"/>
        <v>-0.57086614173228345</v>
      </c>
      <c r="J157" s="40">
        <f>'NOAA WLs'!$P$5+(D157/0.3048)</f>
        <v>3.8144356955380578</v>
      </c>
      <c r="K157" s="40">
        <f>'NOAA WLs'!$P$5+(E157/0.3048)</f>
        <v>3.7291338582677165</v>
      </c>
      <c r="L157" s="40">
        <f t="shared" si="18"/>
        <v>-0.54133858267716539</v>
      </c>
      <c r="M157" s="41">
        <f t="shared" si="19"/>
        <v>-0.59711286089238835</v>
      </c>
      <c r="O157">
        <v>1911</v>
      </c>
      <c r="P157">
        <v>11</v>
      </c>
      <c r="Q157" s="1">
        <f t="shared" si="20"/>
        <v>4323</v>
      </c>
      <c r="R157">
        <v>2.98</v>
      </c>
      <c r="S157">
        <f t="shared" si="21"/>
        <v>9.7769028871391068</v>
      </c>
      <c r="T157">
        <f t="shared" si="22"/>
        <v>10.276902887139107</v>
      </c>
    </row>
    <row r="158" spans="1:20" x14ac:dyDescent="0.25">
      <c r="A158" s="38">
        <v>1910</v>
      </c>
      <c r="B158">
        <v>12</v>
      </c>
      <c r="C158" s="1">
        <f t="shared" si="23"/>
        <v>3988</v>
      </c>
      <c r="D158" s="38">
        <v>-0.23799999999999999</v>
      </c>
      <c r="E158">
        <v>-0.17299999999999999</v>
      </c>
      <c r="F158">
        <v>-0.16500000000000001</v>
      </c>
      <c r="G158" s="52">
        <v>-0.182</v>
      </c>
      <c r="H158" s="38">
        <f t="shared" si="16"/>
        <v>-0.78083989501312323</v>
      </c>
      <c r="I158" s="41">
        <f t="shared" si="17"/>
        <v>-0.5675853018372703</v>
      </c>
      <c r="J158" s="40">
        <f>'NOAA WLs'!$P$5+(D158/0.3048)</f>
        <v>3.5191601049868764</v>
      </c>
      <c r="K158" s="40">
        <f>'NOAA WLs'!$P$5+(E158/0.3048)</f>
        <v>3.7324146981627297</v>
      </c>
      <c r="L158" s="40">
        <f t="shared" si="18"/>
        <v>-0.54133858267716539</v>
      </c>
      <c r="M158" s="41">
        <f t="shared" si="19"/>
        <v>-0.59711286089238835</v>
      </c>
      <c r="O158">
        <v>1911</v>
      </c>
      <c r="P158">
        <v>12</v>
      </c>
      <c r="Q158" s="1">
        <f t="shared" si="20"/>
        <v>4353</v>
      </c>
      <c r="R158">
        <v>2.8889999999999998</v>
      </c>
      <c r="S158">
        <f t="shared" si="21"/>
        <v>9.478346456692913</v>
      </c>
      <c r="T158">
        <f t="shared" si="22"/>
        <v>9.978346456692913</v>
      </c>
    </row>
    <row r="159" spans="1:20" x14ac:dyDescent="0.25">
      <c r="A159" s="38">
        <v>1911</v>
      </c>
      <c r="B159">
        <v>1</v>
      </c>
      <c r="C159" s="1">
        <f t="shared" si="23"/>
        <v>4019</v>
      </c>
      <c r="D159" s="38">
        <v>-0.16900000000000001</v>
      </c>
      <c r="E159">
        <v>-0.17299999999999999</v>
      </c>
      <c r="F159">
        <v>-0.16500000000000001</v>
      </c>
      <c r="G159" s="52">
        <v>-0.182</v>
      </c>
      <c r="H159" s="38">
        <f t="shared" si="16"/>
        <v>-0.5544619422572179</v>
      </c>
      <c r="I159" s="41">
        <f t="shared" si="17"/>
        <v>-0.5675853018372703</v>
      </c>
      <c r="J159" s="40">
        <f>'NOAA WLs'!$P$5+(D159/0.3048)</f>
        <v>3.7455380577427819</v>
      </c>
      <c r="K159" s="40">
        <f>'NOAA WLs'!$P$5+(E159/0.3048)</f>
        <v>3.7324146981627297</v>
      </c>
      <c r="L159" s="40">
        <f t="shared" si="18"/>
        <v>-0.54133858267716539</v>
      </c>
      <c r="M159" s="41">
        <f t="shared" si="19"/>
        <v>-0.59711286089238835</v>
      </c>
      <c r="O159">
        <v>1912</v>
      </c>
      <c r="P159">
        <v>1</v>
      </c>
      <c r="Q159" s="1">
        <f t="shared" si="20"/>
        <v>4384</v>
      </c>
      <c r="R159">
        <v>3.1629999999999998</v>
      </c>
      <c r="S159">
        <f t="shared" si="21"/>
        <v>10.377296587926509</v>
      </c>
      <c r="T159">
        <f t="shared" si="22"/>
        <v>10.877296587926509</v>
      </c>
    </row>
    <row r="160" spans="1:20" x14ac:dyDescent="0.25">
      <c r="A160" s="38">
        <v>1911</v>
      </c>
      <c r="B160">
        <v>2</v>
      </c>
      <c r="C160" s="1">
        <f t="shared" si="23"/>
        <v>4050</v>
      </c>
      <c r="D160" s="38">
        <v>-0.23499999999999999</v>
      </c>
      <c r="E160">
        <v>-0.17299999999999999</v>
      </c>
      <c r="F160">
        <v>-0.16400000000000001</v>
      </c>
      <c r="G160" s="52">
        <v>-0.182</v>
      </c>
      <c r="H160" s="38">
        <f t="shared" si="16"/>
        <v>-0.77099737532808388</v>
      </c>
      <c r="I160" s="41">
        <f t="shared" si="17"/>
        <v>-0.5675853018372703</v>
      </c>
      <c r="J160" s="40">
        <f>'NOAA WLs'!$P$5+(D160/0.3048)</f>
        <v>3.5290026246719162</v>
      </c>
      <c r="K160" s="40">
        <f>'NOAA WLs'!$P$5+(E160/0.3048)</f>
        <v>3.7324146981627297</v>
      </c>
      <c r="L160" s="40">
        <f t="shared" si="18"/>
        <v>-0.53805774278215224</v>
      </c>
      <c r="M160" s="41">
        <f t="shared" si="19"/>
        <v>-0.59711286089238835</v>
      </c>
      <c r="O160">
        <v>1912</v>
      </c>
      <c r="P160">
        <v>2</v>
      </c>
      <c r="Q160" s="1">
        <f t="shared" si="20"/>
        <v>4415</v>
      </c>
      <c r="R160">
        <v>2.92</v>
      </c>
      <c r="S160">
        <f t="shared" si="21"/>
        <v>9.5800524934383198</v>
      </c>
      <c r="T160">
        <f t="shared" si="22"/>
        <v>10.08005249343832</v>
      </c>
    </row>
    <row r="161" spans="1:20" x14ac:dyDescent="0.25">
      <c r="A161" s="38">
        <v>1911</v>
      </c>
      <c r="B161">
        <v>3</v>
      </c>
      <c r="C161" s="1">
        <f t="shared" si="23"/>
        <v>4078</v>
      </c>
      <c r="D161" s="38">
        <v>-0.21299999999999999</v>
      </c>
      <c r="E161">
        <v>-0.17299999999999999</v>
      </c>
      <c r="F161">
        <v>-0.16400000000000001</v>
      </c>
      <c r="G161" s="52">
        <v>-0.18099999999999999</v>
      </c>
      <c r="H161" s="38">
        <f t="shared" si="16"/>
        <v>-0.69881889763779526</v>
      </c>
      <c r="I161" s="41">
        <f t="shared" si="17"/>
        <v>-0.5675853018372703</v>
      </c>
      <c r="J161" s="40">
        <f>'NOAA WLs'!$P$5+(D161/0.3048)</f>
        <v>3.6011811023622045</v>
      </c>
      <c r="K161" s="40">
        <f>'NOAA WLs'!$P$5+(E161/0.3048)</f>
        <v>3.7324146981627297</v>
      </c>
      <c r="L161" s="40">
        <f t="shared" si="18"/>
        <v>-0.53805774278215224</v>
      </c>
      <c r="M161" s="41">
        <f t="shared" si="19"/>
        <v>-0.59383202099737531</v>
      </c>
      <c r="O161">
        <v>1912</v>
      </c>
      <c r="P161">
        <v>3</v>
      </c>
      <c r="Q161" s="1">
        <f t="shared" si="20"/>
        <v>4444</v>
      </c>
      <c r="R161">
        <v>2.8559999999999999</v>
      </c>
      <c r="S161">
        <f t="shared" si="21"/>
        <v>9.3700787401574797</v>
      </c>
      <c r="T161">
        <f t="shared" si="22"/>
        <v>9.8700787401574797</v>
      </c>
    </row>
    <row r="162" spans="1:20" x14ac:dyDescent="0.25">
      <c r="A162" s="38">
        <v>1911</v>
      </c>
      <c r="B162">
        <v>4</v>
      </c>
      <c r="C162" s="1">
        <f t="shared" si="23"/>
        <v>4109</v>
      </c>
      <c r="D162" s="38">
        <v>-0.20499999999999999</v>
      </c>
      <c r="E162">
        <v>-0.17299999999999999</v>
      </c>
      <c r="F162">
        <v>-0.16400000000000001</v>
      </c>
      <c r="G162" s="52">
        <v>-0.18099999999999999</v>
      </c>
      <c r="H162" s="38">
        <f t="shared" si="16"/>
        <v>-0.67257217847769024</v>
      </c>
      <c r="I162" s="41">
        <f t="shared" si="17"/>
        <v>-0.5675853018372703</v>
      </c>
      <c r="J162" s="40">
        <f>'NOAA WLs'!$P$5+(D162/0.3048)</f>
        <v>3.6274278215223097</v>
      </c>
      <c r="K162" s="40">
        <f>'NOAA WLs'!$P$5+(E162/0.3048)</f>
        <v>3.7324146981627297</v>
      </c>
      <c r="L162" s="40">
        <f t="shared" si="18"/>
        <v>-0.53805774278215224</v>
      </c>
      <c r="M162" s="41">
        <f t="shared" si="19"/>
        <v>-0.59383202099737531</v>
      </c>
      <c r="O162">
        <v>1912</v>
      </c>
      <c r="P162">
        <v>4</v>
      </c>
      <c r="Q162" s="1">
        <f t="shared" si="20"/>
        <v>4475</v>
      </c>
      <c r="R162">
        <v>2.9470000000000001</v>
      </c>
      <c r="S162">
        <f t="shared" si="21"/>
        <v>9.6686351706036735</v>
      </c>
      <c r="T162">
        <f t="shared" si="22"/>
        <v>10.168635170603674</v>
      </c>
    </row>
    <row r="163" spans="1:20" x14ac:dyDescent="0.25">
      <c r="A163" s="38">
        <v>1911</v>
      </c>
      <c r="B163">
        <v>5</v>
      </c>
      <c r="C163" s="1">
        <f t="shared" si="23"/>
        <v>4139</v>
      </c>
      <c r="D163" s="38">
        <v>-0.13300000000000001</v>
      </c>
      <c r="E163">
        <v>-0.17299999999999999</v>
      </c>
      <c r="F163">
        <v>-0.16400000000000001</v>
      </c>
      <c r="G163" s="52">
        <v>-0.18099999999999999</v>
      </c>
      <c r="H163" s="38">
        <f t="shared" si="16"/>
        <v>-0.43635170603674539</v>
      </c>
      <c r="I163" s="41">
        <f t="shared" si="17"/>
        <v>-0.5675853018372703</v>
      </c>
      <c r="J163" s="40">
        <f>'NOAA WLs'!$P$5+(D163/0.3048)</f>
        <v>3.8636482939632546</v>
      </c>
      <c r="K163" s="40">
        <f>'NOAA WLs'!$P$5+(E163/0.3048)</f>
        <v>3.7324146981627297</v>
      </c>
      <c r="L163" s="40">
        <f t="shared" si="18"/>
        <v>-0.53805774278215224</v>
      </c>
      <c r="M163" s="41">
        <f t="shared" si="19"/>
        <v>-0.59383202099737531</v>
      </c>
      <c r="O163">
        <v>1912</v>
      </c>
      <c r="P163">
        <v>5</v>
      </c>
      <c r="Q163" s="1">
        <f t="shared" si="20"/>
        <v>4505</v>
      </c>
      <c r="R163">
        <v>2.8250000000000002</v>
      </c>
      <c r="S163">
        <f t="shared" si="21"/>
        <v>9.2683727034120729</v>
      </c>
      <c r="T163">
        <f t="shared" si="22"/>
        <v>9.7683727034120729</v>
      </c>
    </row>
    <row r="164" spans="1:20" x14ac:dyDescent="0.25">
      <c r="A164" s="38">
        <v>1911</v>
      </c>
      <c r="B164">
        <v>6</v>
      </c>
      <c r="C164" s="1">
        <f t="shared" si="23"/>
        <v>4170</v>
      </c>
      <c r="D164" s="38">
        <v>-0.17899999999999999</v>
      </c>
      <c r="E164">
        <v>-0.17199999999999999</v>
      </c>
      <c r="F164">
        <v>-0.16400000000000001</v>
      </c>
      <c r="G164" s="52">
        <v>-0.18099999999999999</v>
      </c>
      <c r="H164" s="38">
        <f t="shared" si="16"/>
        <v>-0.587270341207349</v>
      </c>
      <c r="I164" s="41">
        <f t="shared" si="17"/>
        <v>-0.56430446194225714</v>
      </c>
      <c r="J164" s="40">
        <f>'NOAA WLs'!$P$5+(D164/0.3048)</f>
        <v>3.712729658792651</v>
      </c>
      <c r="K164" s="40">
        <f>'NOAA WLs'!$P$5+(E164/0.3048)</f>
        <v>3.7356955380577426</v>
      </c>
      <c r="L164" s="40">
        <f t="shared" si="18"/>
        <v>-0.53805774278215224</v>
      </c>
      <c r="M164" s="41">
        <f t="shared" si="19"/>
        <v>-0.59383202099737531</v>
      </c>
      <c r="O164">
        <v>1912</v>
      </c>
      <c r="P164">
        <v>6</v>
      </c>
      <c r="Q164" s="1">
        <f t="shared" si="20"/>
        <v>4536</v>
      </c>
      <c r="R164">
        <v>2.8250000000000002</v>
      </c>
      <c r="S164">
        <f t="shared" si="21"/>
        <v>9.2683727034120729</v>
      </c>
      <c r="T164">
        <f t="shared" si="22"/>
        <v>9.7683727034120729</v>
      </c>
    </row>
    <row r="165" spans="1:20" x14ac:dyDescent="0.25">
      <c r="A165" s="38">
        <v>1911</v>
      </c>
      <c r="B165">
        <v>7</v>
      </c>
      <c r="C165" s="1">
        <f t="shared" si="23"/>
        <v>4200</v>
      </c>
      <c r="D165" s="38">
        <v>-0.14599999999999999</v>
      </c>
      <c r="E165">
        <v>-0.17199999999999999</v>
      </c>
      <c r="F165">
        <v>-0.16400000000000001</v>
      </c>
      <c r="G165" s="52">
        <v>-0.18099999999999999</v>
      </c>
      <c r="H165" s="38">
        <f t="shared" si="16"/>
        <v>-0.47900262467191596</v>
      </c>
      <c r="I165" s="41">
        <f t="shared" si="17"/>
        <v>-0.56430446194225714</v>
      </c>
      <c r="J165" s="40">
        <f>'NOAA WLs'!$P$5+(D165/0.3048)</f>
        <v>3.8209973753280839</v>
      </c>
      <c r="K165" s="40">
        <f>'NOAA WLs'!$P$5+(E165/0.3048)</f>
        <v>3.7356955380577426</v>
      </c>
      <c r="L165" s="40">
        <f t="shared" si="18"/>
        <v>-0.53805774278215224</v>
      </c>
      <c r="M165" s="41">
        <f t="shared" si="19"/>
        <v>-0.59383202099737531</v>
      </c>
      <c r="O165">
        <v>1912</v>
      </c>
      <c r="P165">
        <v>7</v>
      </c>
      <c r="Q165" s="1">
        <f t="shared" si="20"/>
        <v>4566</v>
      </c>
      <c r="R165">
        <v>2.9140000000000001</v>
      </c>
      <c r="S165">
        <f t="shared" si="21"/>
        <v>9.560367454068242</v>
      </c>
      <c r="T165">
        <f t="shared" si="22"/>
        <v>10.060367454068242</v>
      </c>
    </row>
    <row r="166" spans="1:20" x14ac:dyDescent="0.25">
      <c r="A166" s="38">
        <v>1911</v>
      </c>
      <c r="B166">
        <v>8</v>
      </c>
      <c r="C166" s="1">
        <f t="shared" si="23"/>
        <v>4231</v>
      </c>
      <c r="D166" s="38">
        <v>-0.189</v>
      </c>
      <c r="E166">
        <v>-0.17199999999999999</v>
      </c>
      <c r="F166">
        <v>-0.16300000000000001</v>
      </c>
      <c r="G166" s="52">
        <v>-0.18099999999999999</v>
      </c>
      <c r="H166" s="38">
        <f t="shared" si="16"/>
        <v>-0.62007874015748032</v>
      </c>
      <c r="I166" s="41">
        <f t="shared" si="17"/>
        <v>-0.56430446194225714</v>
      </c>
      <c r="J166" s="40">
        <f>'NOAA WLs'!$P$5+(D166/0.3048)</f>
        <v>3.6799212598425193</v>
      </c>
      <c r="K166" s="40">
        <f>'NOAA WLs'!$P$5+(E166/0.3048)</f>
        <v>3.7356955380577426</v>
      </c>
      <c r="L166" s="40">
        <f t="shared" si="18"/>
        <v>-0.53477690288713908</v>
      </c>
      <c r="M166" s="41">
        <f t="shared" si="19"/>
        <v>-0.59383202099737531</v>
      </c>
      <c r="O166">
        <v>1912</v>
      </c>
      <c r="P166">
        <v>8</v>
      </c>
      <c r="Q166" s="1">
        <f t="shared" si="20"/>
        <v>4597</v>
      </c>
      <c r="R166">
        <v>2.8530000000000002</v>
      </c>
      <c r="S166">
        <f t="shared" si="21"/>
        <v>9.3602362204724407</v>
      </c>
      <c r="T166">
        <f t="shared" si="22"/>
        <v>9.8602362204724407</v>
      </c>
    </row>
    <row r="167" spans="1:20" x14ac:dyDescent="0.25">
      <c r="A167" s="38">
        <v>1911</v>
      </c>
      <c r="B167">
        <v>9</v>
      </c>
      <c r="C167" s="1">
        <f t="shared" si="23"/>
        <v>4262</v>
      </c>
      <c r="D167" s="38">
        <v>-0.16700000000000001</v>
      </c>
      <c r="E167">
        <v>-0.17199999999999999</v>
      </c>
      <c r="F167">
        <v>-0.16300000000000001</v>
      </c>
      <c r="G167" s="52">
        <v>-0.18</v>
      </c>
      <c r="H167" s="38">
        <f t="shared" si="16"/>
        <v>-0.54790026246719159</v>
      </c>
      <c r="I167" s="41">
        <f t="shared" si="17"/>
        <v>-0.56430446194225714</v>
      </c>
      <c r="J167" s="40">
        <f>'NOAA WLs'!$P$5+(D167/0.3048)</f>
        <v>3.7520997375328085</v>
      </c>
      <c r="K167" s="40">
        <f>'NOAA WLs'!$P$5+(E167/0.3048)</f>
        <v>3.7356955380577426</v>
      </c>
      <c r="L167" s="40">
        <f t="shared" si="18"/>
        <v>-0.53477690288713908</v>
      </c>
      <c r="M167" s="41">
        <f t="shared" si="19"/>
        <v>-0.59055118110236215</v>
      </c>
      <c r="O167">
        <v>1912</v>
      </c>
      <c r="P167">
        <v>9</v>
      </c>
      <c r="Q167" s="1">
        <f t="shared" si="20"/>
        <v>4628</v>
      </c>
      <c r="R167">
        <v>2.7309999999999999</v>
      </c>
      <c r="S167">
        <f t="shared" si="21"/>
        <v>8.9599737532808383</v>
      </c>
      <c r="T167">
        <f t="shared" si="22"/>
        <v>9.4599737532808383</v>
      </c>
    </row>
    <row r="168" spans="1:20" x14ac:dyDescent="0.25">
      <c r="A168" s="38">
        <v>1911</v>
      </c>
      <c r="B168">
        <v>10</v>
      </c>
      <c r="C168" s="1">
        <f t="shared" si="23"/>
        <v>4292</v>
      </c>
      <c r="D168" s="38">
        <v>-0.13800000000000001</v>
      </c>
      <c r="E168">
        <v>-0.17199999999999999</v>
      </c>
      <c r="F168">
        <v>-0.16300000000000001</v>
      </c>
      <c r="G168" s="52">
        <v>-0.18</v>
      </c>
      <c r="H168" s="38">
        <f t="shared" si="16"/>
        <v>-0.45275590551181105</v>
      </c>
      <c r="I168" s="41">
        <f t="shared" si="17"/>
        <v>-0.56430446194225714</v>
      </c>
      <c r="J168" s="40">
        <f>'NOAA WLs'!$P$5+(D168/0.3048)</f>
        <v>3.8472440944881887</v>
      </c>
      <c r="K168" s="40">
        <f>'NOAA WLs'!$P$5+(E168/0.3048)</f>
        <v>3.7356955380577426</v>
      </c>
      <c r="L168" s="40">
        <f t="shared" si="18"/>
        <v>-0.53477690288713908</v>
      </c>
      <c r="M168" s="41">
        <f t="shared" si="19"/>
        <v>-0.59055118110236215</v>
      </c>
      <c r="O168">
        <v>1912</v>
      </c>
      <c r="P168">
        <v>10</v>
      </c>
      <c r="Q168" s="1">
        <f t="shared" si="20"/>
        <v>4658</v>
      </c>
      <c r="R168">
        <v>2.7309999999999999</v>
      </c>
      <c r="S168">
        <f t="shared" si="21"/>
        <v>8.9599737532808383</v>
      </c>
      <c r="T168">
        <f t="shared" si="22"/>
        <v>9.4599737532808383</v>
      </c>
    </row>
    <row r="169" spans="1:20" x14ac:dyDescent="0.25">
      <c r="A169" s="38">
        <v>1911</v>
      </c>
      <c r="B169">
        <v>11</v>
      </c>
      <c r="C169" s="1">
        <f t="shared" si="23"/>
        <v>4323</v>
      </c>
      <c r="D169" s="38">
        <v>-0.22700000000000001</v>
      </c>
      <c r="E169">
        <v>-0.17100000000000001</v>
      </c>
      <c r="F169">
        <v>-0.16300000000000001</v>
      </c>
      <c r="G169" s="52">
        <v>-0.18</v>
      </c>
      <c r="H169" s="38">
        <f t="shared" si="16"/>
        <v>-0.74475065616797897</v>
      </c>
      <c r="I169" s="41">
        <f t="shared" si="17"/>
        <v>-0.5610236220472441</v>
      </c>
      <c r="J169" s="40">
        <f>'NOAA WLs'!$P$5+(D169/0.3048)</f>
        <v>3.555249343832021</v>
      </c>
      <c r="K169" s="40">
        <f>'NOAA WLs'!$P$5+(E169/0.3048)</f>
        <v>3.7389763779527558</v>
      </c>
      <c r="L169" s="40">
        <f t="shared" si="18"/>
        <v>-0.53477690288713908</v>
      </c>
      <c r="M169" s="41">
        <f t="shared" si="19"/>
        <v>-0.59055118110236215</v>
      </c>
      <c r="O169">
        <v>1912</v>
      </c>
      <c r="P169">
        <v>11</v>
      </c>
      <c r="Q169" s="1">
        <f t="shared" si="20"/>
        <v>4689</v>
      </c>
      <c r="R169">
        <v>2.9710000000000001</v>
      </c>
      <c r="S169">
        <f t="shared" si="21"/>
        <v>9.7473753280839901</v>
      </c>
      <c r="T169">
        <f t="shared" si="22"/>
        <v>10.24737532808399</v>
      </c>
    </row>
    <row r="170" spans="1:20" x14ac:dyDescent="0.25">
      <c r="A170" s="38">
        <v>1911</v>
      </c>
      <c r="B170">
        <v>12</v>
      </c>
      <c r="C170" s="1">
        <f t="shared" si="23"/>
        <v>4353</v>
      </c>
      <c r="D170" s="38">
        <v>-0.27500000000000002</v>
      </c>
      <c r="E170">
        <v>-0.17100000000000001</v>
      </c>
      <c r="F170">
        <v>-0.16300000000000001</v>
      </c>
      <c r="G170" s="52">
        <v>-0.18</v>
      </c>
      <c r="H170" s="38">
        <f t="shared" si="16"/>
        <v>-0.90223097112860895</v>
      </c>
      <c r="I170" s="41">
        <f t="shared" si="17"/>
        <v>-0.5610236220472441</v>
      </c>
      <c r="J170" s="40">
        <f>'NOAA WLs'!$P$5+(D170/0.3048)</f>
        <v>3.3977690288713909</v>
      </c>
      <c r="K170" s="40">
        <f>'NOAA WLs'!$P$5+(E170/0.3048)</f>
        <v>3.7389763779527558</v>
      </c>
      <c r="L170" s="40">
        <f t="shared" si="18"/>
        <v>-0.53477690288713908</v>
      </c>
      <c r="M170" s="41">
        <f t="shared" si="19"/>
        <v>-0.59055118110236215</v>
      </c>
      <c r="O170">
        <v>1912</v>
      </c>
      <c r="P170">
        <v>12</v>
      </c>
      <c r="Q170" s="1">
        <f t="shared" si="20"/>
        <v>4719</v>
      </c>
      <c r="R170">
        <v>3.3980000000000001</v>
      </c>
      <c r="S170">
        <f t="shared" si="21"/>
        <v>11.148293963254593</v>
      </c>
      <c r="T170">
        <f t="shared" si="22"/>
        <v>11.648293963254593</v>
      </c>
    </row>
    <row r="171" spans="1:20" x14ac:dyDescent="0.25">
      <c r="A171" s="38">
        <v>1912</v>
      </c>
      <c r="B171">
        <v>1</v>
      </c>
      <c r="C171" s="1">
        <f t="shared" si="23"/>
        <v>4384</v>
      </c>
      <c r="D171" s="38">
        <v>-0.14499999999999999</v>
      </c>
      <c r="E171">
        <v>-0.17100000000000001</v>
      </c>
      <c r="F171">
        <v>-0.16300000000000001</v>
      </c>
      <c r="G171" s="52">
        <v>-0.18</v>
      </c>
      <c r="H171" s="38">
        <f t="shared" si="16"/>
        <v>-0.47572178477690286</v>
      </c>
      <c r="I171" s="41">
        <f t="shared" si="17"/>
        <v>-0.5610236220472441</v>
      </c>
      <c r="J171" s="40">
        <f>'NOAA WLs'!$P$5+(D171/0.3048)</f>
        <v>3.8242782152230967</v>
      </c>
      <c r="K171" s="40">
        <f>'NOAA WLs'!$P$5+(E171/0.3048)</f>
        <v>3.7389763779527558</v>
      </c>
      <c r="L171" s="40">
        <f t="shared" si="18"/>
        <v>-0.53477690288713908</v>
      </c>
      <c r="M171" s="41">
        <f t="shared" si="19"/>
        <v>-0.59055118110236215</v>
      </c>
      <c r="O171">
        <v>1913</v>
      </c>
      <c r="P171">
        <v>1</v>
      </c>
      <c r="Q171" s="1">
        <f t="shared" si="20"/>
        <v>4750</v>
      </c>
      <c r="R171">
        <v>3.0019999999999998</v>
      </c>
      <c r="S171">
        <f t="shared" si="21"/>
        <v>9.8490813648293951</v>
      </c>
      <c r="T171">
        <f t="shared" si="22"/>
        <v>10.349081364829395</v>
      </c>
    </row>
    <row r="172" spans="1:20" x14ac:dyDescent="0.25">
      <c r="A172" s="38">
        <v>1912</v>
      </c>
      <c r="B172">
        <v>2</v>
      </c>
      <c r="C172" s="1">
        <f t="shared" si="23"/>
        <v>4415</v>
      </c>
      <c r="D172" s="38">
        <v>-0.25</v>
      </c>
      <c r="E172">
        <v>-0.17100000000000001</v>
      </c>
      <c r="F172">
        <v>-0.16200000000000001</v>
      </c>
      <c r="G172" s="52">
        <v>-0.17899999999999999</v>
      </c>
      <c r="H172" s="38">
        <f t="shared" si="16"/>
        <v>-0.82020997375328075</v>
      </c>
      <c r="I172" s="41">
        <f t="shared" si="17"/>
        <v>-0.5610236220472441</v>
      </c>
      <c r="J172" s="40">
        <f>'NOAA WLs'!$P$5+(D172/0.3048)</f>
        <v>3.479790026246719</v>
      </c>
      <c r="K172" s="40">
        <f>'NOAA WLs'!$P$5+(E172/0.3048)</f>
        <v>3.7389763779527558</v>
      </c>
      <c r="L172" s="40">
        <f t="shared" si="18"/>
        <v>-0.53149606299212593</v>
      </c>
      <c r="M172" s="41">
        <f t="shared" si="19"/>
        <v>-0.587270341207349</v>
      </c>
      <c r="O172">
        <v>1913</v>
      </c>
      <c r="P172">
        <v>2</v>
      </c>
      <c r="Q172" s="1">
        <f t="shared" si="20"/>
        <v>4781</v>
      </c>
      <c r="R172">
        <v>2.819</v>
      </c>
      <c r="S172">
        <f t="shared" si="21"/>
        <v>9.2486876640419933</v>
      </c>
      <c r="T172">
        <f t="shared" si="22"/>
        <v>9.7486876640419933</v>
      </c>
    </row>
    <row r="173" spans="1:20" x14ac:dyDescent="0.25">
      <c r="A173" s="38">
        <v>1912</v>
      </c>
      <c r="B173">
        <v>3</v>
      </c>
      <c r="C173" s="1">
        <f t="shared" si="23"/>
        <v>4444</v>
      </c>
      <c r="D173" s="38">
        <v>-0.22500000000000001</v>
      </c>
      <c r="E173">
        <v>-0.17100000000000001</v>
      </c>
      <c r="F173">
        <v>-0.16200000000000001</v>
      </c>
      <c r="G173" s="52">
        <v>-0.17899999999999999</v>
      </c>
      <c r="H173" s="38">
        <f t="shared" si="16"/>
        <v>-0.73818897637795278</v>
      </c>
      <c r="I173" s="41">
        <f t="shared" si="17"/>
        <v>-0.5610236220472441</v>
      </c>
      <c r="J173" s="40">
        <f>'NOAA WLs'!$P$5+(D173/0.3048)</f>
        <v>3.561811023622047</v>
      </c>
      <c r="K173" s="40">
        <f>'NOAA WLs'!$P$5+(E173/0.3048)</f>
        <v>3.7389763779527558</v>
      </c>
      <c r="L173" s="40">
        <f t="shared" si="18"/>
        <v>-0.53149606299212593</v>
      </c>
      <c r="M173" s="41">
        <f t="shared" si="19"/>
        <v>-0.587270341207349</v>
      </c>
      <c r="O173">
        <v>1913</v>
      </c>
      <c r="P173">
        <v>3</v>
      </c>
      <c r="Q173" s="1">
        <f t="shared" si="20"/>
        <v>4809</v>
      </c>
      <c r="R173">
        <v>2.847</v>
      </c>
      <c r="S173">
        <f t="shared" si="21"/>
        <v>9.3405511811023612</v>
      </c>
      <c r="T173">
        <f t="shared" si="22"/>
        <v>9.8405511811023612</v>
      </c>
    </row>
    <row r="174" spans="1:20" x14ac:dyDescent="0.25">
      <c r="A174" s="38">
        <v>1912</v>
      </c>
      <c r="B174">
        <v>4</v>
      </c>
      <c r="C174" s="1">
        <f t="shared" si="23"/>
        <v>4475</v>
      </c>
      <c r="D174" s="38">
        <v>-0.19600000000000001</v>
      </c>
      <c r="E174">
        <v>-0.17100000000000001</v>
      </c>
      <c r="F174">
        <v>-0.16200000000000001</v>
      </c>
      <c r="G174" s="52">
        <v>-0.17899999999999999</v>
      </c>
      <c r="H174" s="38">
        <f t="shared" si="16"/>
        <v>-0.64304461942257218</v>
      </c>
      <c r="I174" s="41">
        <f t="shared" si="17"/>
        <v>-0.5610236220472441</v>
      </c>
      <c r="J174" s="40">
        <f>'NOAA WLs'!$P$5+(D174/0.3048)</f>
        <v>3.6569553805774277</v>
      </c>
      <c r="K174" s="40">
        <f>'NOAA WLs'!$P$5+(E174/0.3048)</f>
        <v>3.7389763779527558</v>
      </c>
      <c r="L174" s="40">
        <f t="shared" si="18"/>
        <v>-0.53149606299212593</v>
      </c>
      <c r="M174" s="41">
        <f t="shared" si="19"/>
        <v>-0.587270341207349</v>
      </c>
      <c r="O174">
        <v>1913</v>
      </c>
      <c r="P174">
        <v>4</v>
      </c>
      <c r="Q174" s="1">
        <f t="shared" si="20"/>
        <v>4840</v>
      </c>
      <c r="R174">
        <v>2.968</v>
      </c>
      <c r="S174">
        <f t="shared" si="21"/>
        <v>9.7375328083989494</v>
      </c>
      <c r="T174">
        <f t="shared" si="22"/>
        <v>10.237532808398949</v>
      </c>
    </row>
    <row r="175" spans="1:20" x14ac:dyDescent="0.25">
      <c r="A175" s="38">
        <v>1912</v>
      </c>
      <c r="B175">
        <v>5</v>
      </c>
      <c r="C175" s="1">
        <f t="shared" si="23"/>
        <v>4505</v>
      </c>
      <c r="D175" s="38">
        <v>-0.17</v>
      </c>
      <c r="E175">
        <v>-0.17</v>
      </c>
      <c r="F175">
        <v>-0.16200000000000001</v>
      </c>
      <c r="G175" s="52">
        <v>-0.17899999999999999</v>
      </c>
      <c r="H175" s="38">
        <f t="shared" si="16"/>
        <v>-0.55774278215223094</v>
      </c>
      <c r="I175" s="41">
        <f t="shared" si="17"/>
        <v>-0.55774278215223094</v>
      </c>
      <c r="J175" s="40">
        <f>'NOAA WLs'!$P$5+(D175/0.3048)</f>
        <v>3.7422572178477687</v>
      </c>
      <c r="K175" s="40">
        <f>'NOAA WLs'!$P$5+(E175/0.3048)</f>
        <v>3.7422572178477687</v>
      </c>
      <c r="L175" s="40">
        <f t="shared" si="18"/>
        <v>-0.53149606299212593</v>
      </c>
      <c r="M175" s="41">
        <f t="shared" si="19"/>
        <v>-0.587270341207349</v>
      </c>
      <c r="O175">
        <v>1913</v>
      </c>
      <c r="P175">
        <v>5</v>
      </c>
      <c r="Q175" s="1">
        <f t="shared" si="20"/>
        <v>4870</v>
      </c>
      <c r="R175">
        <v>2.7250000000000001</v>
      </c>
      <c r="S175">
        <f t="shared" si="21"/>
        <v>8.9402887139107605</v>
      </c>
      <c r="T175">
        <f t="shared" si="22"/>
        <v>9.4402887139107605</v>
      </c>
    </row>
    <row r="176" spans="1:20" x14ac:dyDescent="0.25">
      <c r="A176" s="38">
        <v>1912</v>
      </c>
      <c r="B176">
        <v>6</v>
      </c>
      <c r="C176" s="1">
        <f t="shared" si="23"/>
        <v>4536</v>
      </c>
      <c r="D176" s="38">
        <v>-0.17</v>
      </c>
      <c r="E176">
        <v>-0.17</v>
      </c>
      <c r="F176">
        <v>-0.16200000000000001</v>
      </c>
      <c r="G176" s="52">
        <v>-0.17899999999999999</v>
      </c>
      <c r="H176" s="38">
        <f t="shared" si="16"/>
        <v>-0.55774278215223094</v>
      </c>
      <c r="I176" s="41">
        <f t="shared" si="17"/>
        <v>-0.55774278215223094</v>
      </c>
      <c r="J176" s="40">
        <f>'NOAA WLs'!$P$5+(D176/0.3048)</f>
        <v>3.7422572178477687</v>
      </c>
      <c r="K176" s="40">
        <f>'NOAA WLs'!$P$5+(E176/0.3048)</f>
        <v>3.7422572178477687</v>
      </c>
      <c r="L176" s="40">
        <f t="shared" si="18"/>
        <v>-0.53149606299212593</v>
      </c>
      <c r="M176" s="41">
        <f t="shared" si="19"/>
        <v>-0.587270341207349</v>
      </c>
      <c r="O176">
        <v>1913</v>
      </c>
      <c r="P176">
        <v>6</v>
      </c>
      <c r="Q176" s="1">
        <f t="shared" si="20"/>
        <v>4901</v>
      </c>
      <c r="R176">
        <v>2.8159999999999998</v>
      </c>
      <c r="S176">
        <f t="shared" si="21"/>
        <v>9.2388451443569544</v>
      </c>
      <c r="T176">
        <f t="shared" si="22"/>
        <v>9.7388451443569544</v>
      </c>
    </row>
    <row r="177" spans="1:20" x14ac:dyDescent="0.25">
      <c r="A177" s="38">
        <v>1912</v>
      </c>
      <c r="B177">
        <v>7</v>
      </c>
      <c r="C177" s="1">
        <f t="shared" si="23"/>
        <v>4566</v>
      </c>
      <c r="D177" s="38">
        <v>-0.16700000000000001</v>
      </c>
      <c r="E177">
        <v>-0.17</v>
      </c>
      <c r="F177">
        <v>-0.16200000000000001</v>
      </c>
      <c r="G177" s="52">
        <v>-0.17899999999999999</v>
      </c>
      <c r="H177" s="38">
        <f t="shared" si="16"/>
        <v>-0.54790026246719159</v>
      </c>
      <c r="I177" s="41">
        <f t="shared" si="17"/>
        <v>-0.55774278215223094</v>
      </c>
      <c r="J177" s="40">
        <f>'NOAA WLs'!$P$5+(D177/0.3048)</f>
        <v>3.7520997375328085</v>
      </c>
      <c r="K177" s="40">
        <f>'NOAA WLs'!$P$5+(E177/0.3048)</f>
        <v>3.7422572178477687</v>
      </c>
      <c r="L177" s="40">
        <f t="shared" si="18"/>
        <v>-0.53149606299212593</v>
      </c>
      <c r="M177" s="41">
        <f t="shared" si="19"/>
        <v>-0.587270341207349</v>
      </c>
      <c r="O177">
        <v>1913</v>
      </c>
      <c r="P177">
        <v>7</v>
      </c>
      <c r="Q177" s="1">
        <f t="shared" si="20"/>
        <v>4931</v>
      </c>
      <c r="R177">
        <v>2.8439999999999999</v>
      </c>
      <c r="S177">
        <f t="shared" si="21"/>
        <v>9.3307086614173222</v>
      </c>
      <c r="T177">
        <f t="shared" si="22"/>
        <v>9.8307086614173222</v>
      </c>
    </row>
    <row r="178" spans="1:20" x14ac:dyDescent="0.25">
      <c r="A178" s="38">
        <v>1912</v>
      </c>
      <c r="B178">
        <v>8</v>
      </c>
      <c r="C178" s="1">
        <f t="shared" si="23"/>
        <v>4597</v>
      </c>
      <c r="D178" s="38">
        <v>-0.192</v>
      </c>
      <c r="E178">
        <v>-0.17</v>
      </c>
      <c r="F178">
        <v>-0.161</v>
      </c>
      <c r="G178" s="52">
        <v>-0.17799999999999999</v>
      </c>
      <c r="H178" s="38">
        <f t="shared" si="16"/>
        <v>-0.62992125984251968</v>
      </c>
      <c r="I178" s="41">
        <f t="shared" si="17"/>
        <v>-0.55774278215223094</v>
      </c>
      <c r="J178" s="40">
        <f>'NOAA WLs'!$P$5+(D178/0.3048)</f>
        <v>3.6700787401574804</v>
      </c>
      <c r="K178" s="40">
        <f>'NOAA WLs'!$P$5+(E178/0.3048)</f>
        <v>3.7422572178477687</v>
      </c>
      <c r="L178" s="40">
        <f t="shared" si="18"/>
        <v>-0.52821522309711288</v>
      </c>
      <c r="M178" s="41">
        <f t="shared" si="19"/>
        <v>-0.58398950131233585</v>
      </c>
      <c r="O178">
        <v>1913</v>
      </c>
      <c r="P178">
        <v>8</v>
      </c>
      <c r="Q178" s="1">
        <f t="shared" si="20"/>
        <v>4962</v>
      </c>
      <c r="R178">
        <v>2.8439999999999999</v>
      </c>
      <c r="S178">
        <f t="shared" si="21"/>
        <v>9.3307086614173222</v>
      </c>
      <c r="T178">
        <f t="shared" si="22"/>
        <v>9.8307086614173222</v>
      </c>
    </row>
    <row r="179" spans="1:20" x14ac:dyDescent="0.25">
      <c r="A179" s="38">
        <v>1912</v>
      </c>
      <c r="B179">
        <v>9</v>
      </c>
      <c r="C179" s="1">
        <f t="shared" si="23"/>
        <v>4628</v>
      </c>
      <c r="D179" s="38">
        <v>-0.192</v>
      </c>
      <c r="E179">
        <v>-0.17</v>
      </c>
      <c r="F179">
        <v>-0.161</v>
      </c>
      <c r="G179" s="52">
        <v>-0.17799999999999999</v>
      </c>
      <c r="H179" s="38">
        <f t="shared" si="16"/>
        <v>-0.62992125984251968</v>
      </c>
      <c r="I179" s="41">
        <f t="shared" si="17"/>
        <v>-0.55774278215223094</v>
      </c>
      <c r="J179" s="40">
        <f>'NOAA WLs'!$P$5+(D179/0.3048)</f>
        <v>3.6700787401574804</v>
      </c>
      <c r="K179" s="40">
        <f>'NOAA WLs'!$P$5+(E179/0.3048)</f>
        <v>3.7422572178477687</v>
      </c>
      <c r="L179" s="40">
        <f t="shared" si="18"/>
        <v>-0.52821522309711288</v>
      </c>
      <c r="M179" s="41">
        <f t="shared" si="19"/>
        <v>-0.58398950131233585</v>
      </c>
      <c r="O179">
        <v>1913</v>
      </c>
      <c r="P179">
        <v>9</v>
      </c>
      <c r="Q179" s="1">
        <f t="shared" si="20"/>
        <v>4993</v>
      </c>
      <c r="R179">
        <v>3.0259999999999998</v>
      </c>
      <c r="S179">
        <f t="shared" si="21"/>
        <v>9.9278215223097099</v>
      </c>
      <c r="T179">
        <f t="shared" si="22"/>
        <v>10.42782152230971</v>
      </c>
    </row>
    <row r="180" spans="1:20" x14ac:dyDescent="0.25">
      <c r="A180" s="38">
        <v>1912</v>
      </c>
      <c r="B180">
        <v>10</v>
      </c>
      <c r="C180" s="1">
        <f t="shared" si="23"/>
        <v>4658</v>
      </c>
      <c r="D180" s="38">
        <v>-0.16800000000000001</v>
      </c>
      <c r="E180">
        <v>-0.17</v>
      </c>
      <c r="F180">
        <v>-0.161</v>
      </c>
      <c r="G180" s="52">
        <v>-0.17799999999999999</v>
      </c>
      <c r="H180" s="38">
        <f t="shared" si="16"/>
        <v>-0.55118110236220474</v>
      </c>
      <c r="I180" s="41">
        <f t="shared" si="17"/>
        <v>-0.55774278215223094</v>
      </c>
      <c r="J180" s="40">
        <f>'NOAA WLs'!$P$5+(D180/0.3048)</f>
        <v>3.7488188976377952</v>
      </c>
      <c r="K180" s="40">
        <f>'NOAA WLs'!$P$5+(E180/0.3048)</f>
        <v>3.7422572178477687</v>
      </c>
      <c r="L180" s="40">
        <f t="shared" si="18"/>
        <v>-0.52821522309711288</v>
      </c>
      <c r="M180" s="41">
        <f t="shared" si="19"/>
        <v>-0.58398950131233585</v>
      </c>
      <c r="O180">
        <v>1913</v>
      </c>
      <c r="P180">
        <v>10</v>
      </c>
      <c r="Q180" s="1">
        <f t="shared" si="20"/>
        <v>5023</v>
      </c>
      <c r="R180">
        <v>2.7829999999999999</v>
      </c>
      <c r="S180">
        <f t="shared" si="21"/>
        <v>9.130577427821521</v>
      </c>
      <c r="T180">
        <f t="shared" si="22"/>
        <v>9.630577427821521</v>
      </c>
    </row>
    <row r="181" spans="1:20" x14ac:dyDescent="0.25">
      <c r="A181" s="38">
        <v>1912</v>
      </c>
      <c r="B181">
        <v>11</v>
      </c>
      <c r="C181" s="1">
        <f t="shared" si="23"/>
        <v>4689</v>
      </c>
      <c r="D181" s="38">
        <v>-0.123</v>
      </c>
      <c r="E181">
        <v>-0.16900000000000001</v>
      </c>
      <c r="F181">
        <v>-0.161</v>
      </c>
      <c r="G181" s="52">
        <v>-0.17799999999999999</v>
      </c>
      <c r="H181" s="38">
        <f t="shared" si="16"/>
        <v>-0.40354330708661412</v>
      </c>
      <c r="I181" s="41">
        <f t="shared" si="17"/>
        <v>-0.5544619422572179</v>
      </c>
      <c r="J181" s="40">
        <f>'NOAA WLs'!$P$5+(D181/0.3048)</f>
        <v>3.8964566929133859</v>
      </c>
      <c r="K181" s="40">
        <f>'NOAA WLs'!$P$5+(E181/0.3048)</f>
        <v>3.7455380577427819</v>
      </c>
      <c r="L181" s="40">
        <f t="shared" si="18"/>
        <v>-0.52821522309711288</v>
      </c>
      <c r="M181" s="41">
        <f t="shared" si="19"/>
        <v>-0.58398950131233585</v>
      </c>
      <c r="O181">
        <v>1913</v>
      </c>
      <c r="P181">
        <v>11</v>
      </c>
      <c r="Q181" s="1">
        <f t="shared" si="20"/>
        <v>5054</v>
      </c>
      <c r="R181">
        <v>3.3279999999999998</v>
      </c>
      <c r="S181">
        <f t="shared" si="21"/>
        <v>10.918635170603674</v>
      </c>
      <c r="T181">
        <f t="shared" si="22"/>
        <v>11.418635170603674</v>
      </c>
    </row>
    <row r="182" spans="1:20" x14ac:dyDescent="0.25">
      <c r="A182" s="38">
        <v>1912</v>
      </c>
      <c r="B182">
        <v>12</v>
      </c>
      <c r="C182" s="1">
        <f t="shared" si="23"/>
        <v>4719</v>
      </c>
      <c r="D182" s="38">
        <v>-0.26300000000000001</v>
      </c>
      <c r="E182">
        <v>-0.16900000000000001</v>
      </c>
      <c r="F182">
        <v>-0.161</v>
      </c>
      <c r="G182" s="52">
        <v>-0.17799999999999999</v>
      </c>
      <c r="H182" s="38">
        <f t="shared" si="16"/>
        <v>-0.86286089238845143</v>
      </c>
      <c r="I182" s="41">
        <f t="shared" si="17"/>
        <v>-0.5544619422572179</v>
      </c>
      <c r="J182" s="40">
        <f>'NOAA WLs'!$P$5+(D182/0.3048)</f>
        <v>3.4371391076115483</v>
      </c>
      <c r="K182" s="40">
        <f>'NOAA WLs'!$P$5+(E182/0.3048)</f>
        <v>3.7455380577427819</v>
      </c>
      <c r="L182" s="40">
        <f t="shared" si="18"/>
        <v>-0.52821522309711288</v>
      </c>
      <c r="M182" s="41">
        <f t="shared" si="19"/>
        <v>-0.58398950131233585</v>
      </c>
      <c r="O182">
        <v>1913</v>
      </c>
      <c r="P182">
        <v>12</v>
      </c>
      <c r="Q182" s="1">
        <f t="shared" si="20"/>
        <v>5084</v>
      </c>
      <c r="R182">
        <v>3.206</v>
      </c>
      <c r="S182">
        <f t="shared" si="21"/>
        <v>10.518372703412073</v>
      </c>
      <c r="T182">
        <f t="shared" si="22"/>
        <v>11.018372703412073</v>
      </c>
    </row>
    <row r="183" spans="1:20" x14ac:dyDescent="0.25">
      <c r="A183" s="38">
        <v>1913</v>
      </c>
      <c r="B183">
        <v>1</v>
      </c>
      <c r="C183" s="1">
        <f t="shared" si="23"/>
        <v>4750</v>
      </c>
      <c r="D183" s="38">
        <v>-0.19700000000000001</v>
      </c>
      <c r="E183">
        <v>-0.16900000000000001</v>
      </c>
      <c r="F183">
        <v>-0.161</v>
      </c>
      <c r="G183" s="52">
        <v>-0.17699999999999999</v>
      </c>
      <c r="H183" s="38">
        <f t="shared" si="16"/>
        <v>-0.64632545931758534</v>
      </c>
      <c r="I183" s="41">
        <f t="shared" si="17"/>
        <v>-0.5544619422572179</v>
      </c>
      <c r="J183" s="40">
        <f>'NOAA WLs'!$P$5+(D183/0.3048)</f>
        <v>3.6536745406824145</v>
      </c>
      <c r="K183" s="40">
        <f>'NOAA WLs'!$P$5+(E183/0.3048)</f>
        <v>3.7455380577427819</v>
      </c>
      <c r="L183" s="40">
        <f t="shared" si="18"/>
        <v>-0.52821522309711288</v>
      </c>
      <c r="M183" s="41">
        <f t="shared" si="19"/>
        <v>-0.5807086614173228</v>
      </c>
      <c r="O183">
        <v>1914</v>
      </c>
      <c r="P183">
        <v>1</v>
      </c>
      <c r="Q183" s="1">
        <f t="shared" si="20"/>
        <v>5115</v>
      </c>
      <c r="R183">
        <v>3.4809999999999999</v>
      </c>
      <c r="S183">
        <f t="shared" si="21"/>
        <v>11.420603674540681</v>
      </c>
      <c r="T183">
        <f t="shared" si="22"/>
        <v>11.920603674540681</v>
      </c>
    </row>
    <row r="184" spans="1:20" x14ac:dyDescent="0.25">
      <c r="A184" s="38">
        <v>1913</v>
      </c>
      <c r="B184">
        <v>2</v>
      </c>
      <c r="C184" s="1">
        <f t="shared" si="23"/>
        <v>4781</v>
      </c>
      <c r="D184" s="38">
        <v>-0.29899999999999999</v>
      </c>
      <c r="E184">
        <v>-0.16900000000000001</v>
      </c>
      <c r="F184">
        <v>-0.161</v>
      </c>
      <c r="G184" s="52">
        <v>-0.17699999999999999</v>
      </c>
      <c r="H184" s="38">
        <f t="shared" si="16"/>
        <v>-0.98097112860892377</v>
      </c>
      <c r="I184" s="41">
        <f t="shared" si="17"/>
        <v>-0.5544619422572179</v>
      </c>
      <c r="J184" s="40">
        <f>'NOAA WLs'!$P$5+(D184/0.3048)</f>
        <v>3.3190288713910761</v>
      </c>
      <c r="K184" s="40">
        <f>'NOAA WLs'!$P$5+(E184/0.3048)</f>
        <v>3.7455380577427819</v>
      </c>
      <c r="L184" s="40">
        <f t="shared" si="18"/>
        <v>-0.52821522309711288</v>
      </c>
      <c r="M184" s="41">
        <f t="shared" si="19"/>
        <v>-0.5807086614173228</v>
      </c>
      <c r="O184">
        <v>1914</v>
      </c>
      <c r="P184">
        <v>2</v>
      </c>
      <c r="Q184" s="1">
        <f t="shared" si="20"/>
        <v>5146</v>
      </c>
      <c r="R184">
        <v>2.9319999999999999</v>
      </c>
      <c r="S184">
        <f t="shared" si="21"/>
        <v>9.6194225721784772</v>
      </c>
      <c r="T184">
        <f t="shared" si="22"/>
        <v>10.119422572178477</v>
      </c>
    </row>
    <row r="185" spans="1:20" x14ac:dyDescent="0.25">
      <c r="A185" s="38">
        <v>1913</v>
      </c>
      <c r="B185">
        <v>3</v>
      </c>
      <c r="C185" s="1">
        <f t="shared" si="23"/>
        <v>4809</v>
      </c>
      <c r="D185" s="38">
        <v>-0.25900000000000001</v>
      </c>
      <c r="E185">
        <v>-0.16900000000000001</v>
      </c>
      <c r="F185">
        <v>-0.16</v>
      </c>
      <c r="G185" s="52">
        <v>-0.17699999999999999</v>
      </c>
      <c r="H185" s="38">
        <f t="shared" si="16"/>
        <v>-0.84973753280839892</v>
      </c>
      <c r="I185" s="41">
        <f t="shared" si="17"/>
        <v>-0.5544619422572179</v>
      </c>
      <c r="J185" s="40">
        <f>'NOAA WLs'!$P$5+(D185/0.3048)</f>
        <v>3.4502624671916009</v>
      </c>
      <c r="K185" s="40">
        <f>'NOAA WLs'!$P$5+(E185/0.3048)</f>
        <v>3.7455380577427819</v>
      </c>
      <c r="L185" s="40">
        <f t="shared" si="18"/>
        <v>-0.52493438320209973</v>
      </c>
      <c r="M185" s="41">
        <f t="shared" si="19"/>
        <v>-0.5807086614173228</v>
      </c>
      <c r="O185">
        <v>1914</v>
      </c>
      <c r="P185">
        <v>3</v>
      </c>
      <c r="Q185" s="1">
        <f t="shared" si="20"/>
        <v>5174</v>
      </c>
      <c r="R185">
        <v>2.9580000000000002</v>
      </c>
      <c r="S185">
        <f t="shared" si="21"/>
        <v>9.7047244094488185</v>
      </c>
      <c r="T185">
        <f t="shared" si="22"/>
        <v>10.204724409448819</v>
      </c>
    </row>
    <row r="186" spans="1:20" x14ac:dyDescent="0.25">
      <c r="A186" s="38">
        <v>1913</v>
      </c>
      <c r="B186">
        <v>4</v>
      </c>
      <c r="C186" s="1">
        <f t="shared" si="23"/>
        <v>4840</v>
      </c>
      <c r="D186" s="38">
        <v>-0.14399999999999999</v>
      </c>
      <c r="E186">
        <v>-0.16900000000000001</v>
      </c>
      <c r="F186">
        <v>-0.16</v>
      </c>
      <c r="G186" s="52">
        <v>-0.17699999999999999</v>
      </c>
      <c r="H186" s="38">
        <f t="shared" si="16"/>
        <v>-0.4724409448818897</v>
      </c>
      <c r="I186" s="41">
        <f t="shared" si="17"/>
        <v>-0.5544619422572179</v>
      </c>
      <c r="J186" s="40">
        <f>'NOAA WLs'!$P$5+(D186/0.3048)</f>
        <v>3.82755905511811</v>
      </c>
      <c r="K186" s="40">
        <f>'NOAA WLs'!$P$5+(E186/0.3048)</f>
        <v>3.7455380577427819</v>
      </c>
      <c r="L186" s="40">
        <f t="shared" si="18"/>
        <v>-0.52493438320209973</v>
      </c>
      <c r="M186" s="41">
        <f t="shared" si="19"/>
        <v>-0.5807086614173228</v>
      </c>
      <c r="O186">
        <v>1914</v>
      </c>
      <c r="P186">
        <v>4</v>
      </c>
      <c r="Q186" s="1">
        <f t="shared" si="20"/>
        <v>5205</v>
      </c>
      <c r="R186">
        <v>2.9580000000000002</v>
      </c>
      <c r="S186">
        <f t="shared" si="21"/>
        <v>9.7047244094488185</v>
      </c>
      <c r="T186">
        <f t="shared" si="22"/>
        <v>10.204724409448819</v>
      </c>
    </row>
    <row r="187" spans="1:20" x14ac:dyDescent="0.25">
      <c r="A187" s="38">
        <v>1913</v>
      </c>
      <c r="B187">
        <v>5</v>
      </c>
      <c r="C187" s="1">
        <f t="shared" si="23"/>
        <v>4870</v>
      </c>
      <c r="D187" s="38">
        <v>-0.2</v>
      </c>
      <c r="E187">
        <v>-0.16800000000000001</v>
      </c>
      <c r="F187">
        <v>-0.16</v>
      </c>
      <c r="G187" s="52">
        <v>-0.17699999999999999</v>
      </c>
      <c r="H187" s="38">
        <f t="shared" si="16"/>
        <v>-0.65616797900262469</v>
      </c>
      <c r="I187" s="41">
        <f t="shared" si="17"/>
        <v>-0.55118110236220474</v>
      </c>
      <c r="J187" s="40">
        <f>'NOAA WLs'!$P$5+(D187/0.3048)</f>
        <v>3.6438320209973751</v>
      </c>
      <c r="K187" s="40">
        <f>'NOAA WLs'!$P$5+(E187/0.3048)</f>
        <v>3.7488188976377952</v>
      </c>
      <c r="L187" s="40">
        <f t="shared" si="18"/>
        <v>-0.52493438320209973</v>
      </c>
      <c r="M187" s="41">
        <f t="shared" si="19"/>
        <v>-0.5807086614173228</v>
      </c>
      <c r="O187">
        <v>1914</v>
      </c>
      <c r="P187">
        <v>5</v>
      </c>
      <c r="Q187" s="1">
        <f t="shared" si="20"/>
        <v>5235</v>
      </c>
      <c r="R187">
        <v>2.867</v>
      </c>
      <c r="S187">
        <f t="shared" si="21"/>
        <v>9.4061679790026247</v>
      </c>
      <c r="T187">
        <f t="shared" si="22"/>
        <v>9.9061679790026247</v>
      </c>
    </row>
    <row r="188" spans="1:20" x14ac:dyDescent="0.25">
      <c r="A188" s="38">
        <v>1913</v>
      </c>
      <c r="B188">
        <v>6</v>
      </c>
      <c r="C188" s="1">
        <f t="shared" si="23"/>
        <v>4901</v>
      </c>
      <c r="D188" s="38">
        <v>-0.124</v>
      </c>
      <c r="E188">
        <v>-0.16800000000000001</v>
      </c>
      <c r="F188">
        <v>-0.16</v>
      </c>
      <c r="G188" s="52">
        <v>-0.17699999999999999</v>
      </c>
      <c r="H188" s="38">
        <f t="shared" si="16"/>
        <v>-0.40682414698162728</v>
      </c>
      <c r="I188" s="41">
        <f t="shared" si="17"/>
        <v>-0.55118110236220474</v>
      </c>
      <c r="J188" s="40">
        <f>'NOAA WLs'!$P$5+(D188/0.3048)</f>
        <v>3.8931758530183727</v>
      </c>
      <c r="K188" s="40">
        <f>'NOAA WLs'!$P$5+(E188/0.3048)</f>
        <v>3.7488188976377952</v>
      </c>
      <c r="L188" s="40">
        <f t="shared" si="18"/>
        <v>-0.52493438320209973</v>
      </c>
      <c r="M188" s="41">
        <f t="shared" si="19"/>
        <v>-0.5807086614173228</v>
      </c>
      <c r="O188">
        <v>1914</v>
      </c>
      <c r="P188">
        <v>6</v>
      </c>
      <c r="Q188" s="1">
        <f t="shared" si="20"/>
        <v>5266</v>
      </c>
      <c r="R188">
        <v>2.8370000000000002</v>
      </c>
      <c r="S188">
        <f t="shared" si="21"/>
        <v>9.3077427821522303</v>
      </c>
      <c r="T188">
        <f t="shared" si="22"/>
        <v>9.8077427821522303</v>
      </c>
    </row>
    <row r="189" spans="1:20" x14ac:dyDescent="0.25">
      <c r="A189" s="38">
        <v>1913</v>
      </c>
      <c r="B189">
        <v>7</v>
      </c>
      <c r="C189" s="1">
        <f t="shared" si="23"/>
        <v>4931</v>
      </c>
      <c r="D189" s="38">
        <v>-0.16700000000000001</v>
      </c>
      <c r="E189">
        <v>-0.16800000000000001</v>
      </c>
      <c r="F189">
        <v>-0.16</v>
      </c>
      <c r="G189" s="52">
        <v>-0.17599999999999999</v>
      </c>
      <c r="H189" s="38">
        <f t="shared" si="16"/>
        <v>-0.54790026246719159</v>
      </c>
      <c r="I189" s="41">
        <f t="shared" si="17"/>
        <v>-0.55118110236220474</v>
      </c>
      <c r="J189" s="40">
        <f>'NOAA WLs'!$P$5+(D189/0.3048)</f>
        <v>3.7520997375328085</v>
      </c>
      <c r="K189" s="40">
        <f>'NOAA WLs'!$P$5+(E189/0.3048)</f>
        <v>3.7488188976377952</v>
      </c>
      <c r="L189" s="40">
        <f t="shared" si="18"/>
        <v>-0.52493438320209973</v>
      </c>
      <c r="M189" s="41">
        <f t="shared" si="19"/>
        <v>-0.57742782152230965</v>
      </c>
      <c r="O189">
        <v>1914</v>
      </c>
      <c r="P189">
        <v>7</v>
      </c>
      <c r="Q189" s="1">
        <f t="shared" si="20"/>
        <v>5296</v>
      </c>
      <c r="R189">
        <v>2.8029999999999999</v>
      </c>
      <c r="S189">
        <f t="shared" si="21"/>
        <v>9.1961942257217846</v>
      </c>
      <c r="T189">
        <f t="shared" si="22"/>
        <v>9.6961942257217846</v>
      </c>
    </row>
    <row r="190" spans="1:20" x14ac:dyDescent="0.25">
      <c r="A190" s="38">
        <v>1913</v>
      </c>
      <c r="B190">
        <v>8</v>
      </c>
      <c r="C190" s="1">
        <f t="shared" si="23"/>
        <v>4962</v>
      </c>
      <c r="D190" s="38">
        <v>-0.158</v>
      </c>
      <c r="E190">
        <v>-0.16800000000000001</v>
      </c>
      <c r="F190">
        <v>-0.16</v>
      </c>
      <c r="G190" s="52">
        <v>-0.17599999999999999</v>
      </c>
      <c r="H190" s="38">
        <f t="shared" si="16"/>
        <v>-0.51837270341207342</v>
      </c>
      <c r="I190" s="41">
        <f t="shared" si="17"/>
        <v>-0.55118110236220474</v>
      </c>
      <c r="J190" s="40">
        <f>'NOAA WLs'!$P$5+(D190/0.3048)</f>
        <v>3.7816272965879265</v>
      </c>
      <c r="K190" s="40">
        <f>'NOAA WLs'!$P$5+(E190/0.3048)</f>
        <v>3.7488188976377952</v>
      </c>
      <c r="L190" s="40">
        <f t="shared" si="18"/>
        <v>-0.52493438320209973</v>
      </c>
      <c r="M190" s="41">
        <f t="shared" si="19"/>
        <v>-0.57742782152230965</v>
      </c>
      <c r="O190">
        <v>1914</v>
      </c>
      <c r="P190">
        <v>8</v>
      </c>
      <c r="Q190" s="1">
        <f t="shared" si="20"/>
        <v>5327</v>
      </c>
      <c r="R190">
        <v>2.8639999999999999</v>
      </c>
      <c r="S190">
        <f t="shared" si="21"/>
        <v>9.396325459317584</v>
      </c>
      <c r="T190">
        <f t="shared" si="22"/>
        <v>9.896325459317584</v>
      </c>
    </row>
    <row r="191" spans="1:20" x14ac:dyDescent="0.25">
      <c r="A191" s="38">
        <v>1913</v>
      </c>
      <c r="B191">
        <v>9</v>
      </c>
      <c r="C191" s="1">
        <f t="shared" si="23"/>
        <v>4993</v>
      </c>
      <c r="D191" s="38">
        <v>-0.17299999999999999</v>
      </c>
      <c r="E191">
        <v>-0.16800000000000001</v>
      </c>
      <c r="F191">
        <v>-0.159</v>
      </c>
      <c r="G191" s="52">
        <v>-0.17599999999999999</v>
      </c>
      <c r="H191" s="38">
        <f t="shared" si="16"/>
        <v>-0.5675853018372703</v>
      </c>
      <c r="I191" s="41">
        <f t="shared" si="17"/>
        <v>-0.55118110236220474</v>
      </c>
      <c r="J191" s="40">
        <f>'NOAA WLs'!$P$5+(D191/0.3048)</f>
        <v>3.7324146981627297</v>
      </c>
      <c r="K191" s="40">
        <f>'NOAA WLs'!$P$5+(E191/0.3048)</f>
        <v>3.7488188976377952</v>
      </c>
      <c r="L191" s="40">
        <f t="shared" si="18"/>
        <v>-0.52165354330708658</v>
      </c>
      <c r="M191" s="41">
        <f t="shared" si="19"/>
        <v>-0.57742782152230965</v>
      </c>
      <c r="O191">
        <v>1914</v>
      </c>
      <c r="P191">
        <v>9</v>
      </c>
      <c r="Q191" s="1">
        <f t="shared" si="20"/>
        <v>5358</v>
      </c>
      <c r="R191">
        <v>2.8029999999999999</v>
      </c>
      <c r="S191">
        <f t="shared" si="21"/>
        <v>9.1961942257217846</v>
      </c>
      <c r="T191">
        <f t="shared" si="22"/>
        <v>9.6961942257217846</v>
      </c>
    </row>
    <row r="192" spans="1:20" x14ac:dyDescent="0.25">
      <c r="A192" s="38">
        <v>1913</v>
      </c>
      <c r="B192">
        <v>10</v>
      </c>
      <c r="C192" s="1">
        <f t="shared" si="23"/>
        <v>5023</v>
      </c>
      <c r="D192" s="38">
        <v>-0.26300000000000001</v>
      </c>
      <c r="E192">
        <v>-0.16800000000000001</v>
      </c>
      <c r="F192">
        <v>-0.159</v>
      </c>
      <c r="G192" s="52">
        <v>-0.17599999999999999</v>
      </c>
      <c r="H192" s="38">
        <f t="shared" si="16"/>
        <v>-0.86286089238845143</v>
      </c>
      <c r="I192" s="41">
        <f t="shared" si="17"/>
        <v>-0.55118110236220474</v>
      </c>
      <c r="J192" s="40">
        <f>'NOAA WLs'!$P$5+(D192/0.3048)</f>
        <v>3.4371391076115483</v>
      </c>
      <c r="K192" s="40">
        <f>'NOAA WLs'!$P$5+(E192/0.3048)</f>
        <v>3.7488188976377952</v>
      </c>
      <c r="L192" s="40">
        <f t="shared" si="18"/>
        <v>-0.52165354330708658</v>
      </c>
      <c r="M192" s="41">
        <f t="shared" si="19"/>
        <v>-0.57742782152230965</v>
      </c>
      <c r="O192">
        <v>1914</v>
      </c>
      <c r="P192">
        <v>10</v>
      </c>
      <c r="Q192" s="1">
        <f t="shared" si="20"/>
        <v>5388</v>
      </c>
      <c r="R192">
        <v>2.9860000000000002</v>
      </c>
      <c r="S192">
        <f t="shared" si="21"/>
        <v>9.7965879265091864</v>
      </c>
      <c r="T192">
        <f t="shared" si="22"/>
        <v>10.296587926509186</v>
      </c>
    </row>
    <row r="193" spans="1:20" x14ac:dyDescent="0.25">
      <c r="A193" s="38">
        <v>1913</v>
      </c>
      <c r="B193">
        <v>11</v>
      </c>
      <c r="C193" s="1">
        <f t="shared" si="23"/>
        <v>5054</v>
      </c>
      <c r="D193" s="38">
        <v>-0.108</v>
      </c>
      <c r="E193">
        <v>-0.16700000000000001</v>
      </c>
      <c r="F193">
        <v>-0.159</v>
      </c>
      <c r="G193" s="52">
        <v>-0.17599999999999999</v>
      </c>
      <c r="H193" s="38">
        <f t="shared" si="16"/>
        <v>-0.3543307086614173</v>
      </c>
      <c r="I193" s="41">
        <f t="shared" si="17"/>
        <v>-0.54790026246719159</v>
      </c>
      <c r="J193" s="40">
        <f>'NOAA WLs'!$P$5+(D193/0.3048)</f>
        <v>3.9456692913385827</v>
      </c>
      <c r="K193" s="40">
        <f>'NOAA WLs'!$P$5+(E193/0.3048)</f>
        <v>3.7520997375328085</v>
      </c>
      <c r="L193" s="40">
        <f t="shared" si="18"/>
        <v>-0.52165354330708658</v>
      </c>
      <c r="M193" s="41">
        <f t="shared" si="19"/>
        <v>-0.57742782152230965</v>
      </c>
      <c r="O193">
        <v>1914</v>
      </c>
      <c r="P193">
        <v>11</v>
      </c>
      <c r="Q193" s="1">
        <f t="shared" si="20"/>
        <v>5419</v>
      </c>
      <c r="R193">
        <v>2.8919999999999999</v>
      </c>
      <c r="S193">
        <f t="shared" si="21"/>
        <v>9.4881889763779519</v>
      </c>
      <c r="T193">
        <f t="shared" si="22"/>
        <v>9.9881889763779519</v>
      </c>
    </row>
    <row r="194" spans="1:20" x14ac:dyDescent="0.25">
      <c r="A194" s="38">
        <v>1913</v>
      </c>
      <c r="B194">
        <v>12</v>
      </c>
      <c r="C194" s="1">
        <f t="shared" si="23"/>
        <v>5084</v>
      </c>
      <c r="D194" s="38">
        <v>-0.18099999999999999</v>
      </c>
      <c r="E194">
        <v>-0.16700000000000001</v>
      </c>
      <c r="F194">
        <v>-0.159</v>
      </c>
      <c r="G194" s="52">
        <v>-0.17499999999999999</v>
      </c>
      <c r="H194" s="38">
        <f t="shared" si="16"/>
        <v>-0.59383202099737531</v>
      </c>
      <c r="I194" s="41">
        <f t="shared" si="17"/>
        <v>-0.54790026246719159</v>
      </c>
      <c r="J194" s="40">
        <f>'NOAA WLs'!$P$5+(D194/0.3048)</f>
        <v>3.7061679790026245</v>
      </c>
      <c r="K194" s="40">
        <f>'NOAA WLs'!$P$5+(E194/0.3048)</f>
        <v>3.7520997375328085</v>
      </c>
      <c r="L194" s="40">
        <f t="shared" si="18"/>
        <v>-0.52165354330708658</v>
      </c>
      <c r="M194" s="41">
        <f t="shared" si="19"/>
        <v>-0.57414698162729649</v>
      </c>
      <c r="O194">
        <v>1914</v>
      </c>
      <c r="P194">
        <v>12</v>
      </c>
      <c r="Q194" s="1">
        <f t="shared" si="20"/>
        <v>5449</v>
      </c>
      <c r="R194">
        <v>3.044</v>
      </c>
      <c r="S194">
        <f t="shared" si="21"/>
        <v>9.9868766404199469</v>
      </c>
      <c r="T194">
        <f t="shared" si="22"/>
        <v>10.486876640419947</v>
      </c>
    </row>
    <row r="195" spans="1:20" x14ac:dyDescent="0.25">
      <c r="A195" s="38">
        <v>1914</v>
      </c>
      <c r="B195">
        <v>1</v>
      </c>
      <c r="C195" s="1">
        <f t="shared" si="23"/>
        <v>5115</v>
      </c>
      <c r="D195" s="38">
        <v>0.106</v>
      </c>
      <c r="E195">
        <v>-0.16700000000000001</v>
      </c>
      <c r="F195">
        <v>-0.159</v>
      </c>
      <c r="G195" s="52">
        <v>-0.17499999999999999</v>
      </c>
      <c r="H195" s="38">
        <f t="shared" si="16"/>
        <v>0.34776902887139105</v>
      </c>
      <c r="I195" s="41">
        <f t="shared" si="17"/>
        <v>-0.54790026246719159</v>
      </c>
      <c r="J195" s="40">
        <f>'NOAA WLs'!$P$5+(D195/0.3048)</f>
        <v>4.6477690288713909</v>
      </c>
      <c r="K195" s="40">
        <f>'NOAA WLs'!$P$5+(E195/0.3048)</f>
        <v>3.7520997375328085</v>
      </c>
      <c r="L195" s="40">
        <f t="shared" si="18"/>
        <v>-0.52165354330708658</v>
      </c>
      <c r="M195" s="41">
        <f t="shared" si="19"/>
        <v>-0.57414698162729649</v>
      </c>
      <c r="O195">
        <v>1915</v>
      </c>
      <c r="P195">
        <v>1</v>
      </c>
      <c r="Q195" s="1">
        <f t="shared" si="20"/>
        <v>5480</v>
      </c>
      <c r="R195">
        <v>3.1659999999999999</v>
      </c>
      <c r="S195">
        <f t="shared" si="21"/>
        <v>10.387139107611548</v>
      </c>
      <c r="T195">
        <f t="shared" si="22"/>
        <v>10.887139107611548</v>
      </c>
    </row>
    <row r="196" spans="1:20" x14ac:dyDescent="0.25">
      <c r="A196" s="38">
        <v>1914</v>
      </c>
      <c r="B196">
        <v>2</v>
      </c>
      <c r="C196" s="1">
        <f t="shared" si="23"/>
        <v>5146</v>
      </c>
      <c r="D196" s="38">
        <v>-0.189</v>
      </c>
      <c r="E196">
        <v>-0.16700000000000001</v>
      </c>
      <c r="F196">
        <v>-0.159</v>
      </c>
      <c r="G196" s="52">
        <v>-0.17499999999999999</v>
      </c>
      <c r="H196" s="38">
        <f t="shared" si="16"/>
        <v>-0.62007874015748032</v>
      </c>
      <c r="I196" s="41">
        <f t="shared" si="17"/>
        <v>-0.54790026246719159</v>
      </c>
      <c r="J196" s="40">
        <f>'NOAA WLs'!$P$5+(D196/0.3048)</f>
        <v>3.6799212598425193</v>
      </c>
      <c r="K196" s="40">
        <f>'NOAA WLs'!$P$5+(E196/0.3048)</f>
        <v>3.7520997375328085</v>
      </c>
      <c r="L196" s="40">
        <f t="shared" si="18"/>
        <v>-0.52165354330708658</v>
      </c>
      <c r="M196" s="41">
        <f t="shared" si="19"/>
        <v>-0.57414698162729649</v>
      </c>
      <c r="O196">
        <v>1915</v>
      </c>
      <c r="P196">
        <v>2</v>
      </c>
      <c r="Q196" s="1">
        <f t="shared" si="20"/>
        <v>5511</v>
      </c>
      <c r="R196">
        <v>2.992</v>
      </c>
      <c r="S196">
        <f t="shared" si="21"/>
        <v>9.8162729658792642</v>
      </c>
      <c r="T196">
        <f t="shared" si="22"/>
        <v>10.316272965879264</v>
      </c>
    </row>
    <row r="197" spans="1:20" x14ac:dyDescent="0.25">
      <c r="A197" s="38">
        <v>1914</v>
      </c>
      <c r="B197">
        <v>3</v>
      </c>
      <c r="C197" s="1">
        <f t="shared" si="23"/>
        <v>5174</v>
      </c>
      <c r="D197" s="38">
        <v>-0.189</v>
      </c>
      <c r="E197">
        <v>-0.16700000000000001</v>
      </c>
      <c r="F197">
        <v>-0.158</v>
      </c>
      <c r="G197" s="52">
        <v>-0.17499999999999999</v>
      </c>
      <c r="H197" s="38">
        <f t="shared" si="16"/>
        <v>-0.62007874015748032</v>
      </c>
      <c r="I197" s="41">
        <f t="shared" si="17"/>
        <v>-0.54790026246719159</v>
      </c>
      <c r="J197" s="40">
        <f>'NOAA WLs'!$P$5+(D197/0.3048)</f>
        <v>3.6799212598425193</v>
      </c>
      <c r="K197" s="40">
        <f>'NOAA WLs'!$P$5+(E197/0.3048)</f>
        <v>3.7520997375328085</v>
      </c>
      <c r="L197" s="40">
        <f t="shared" si="18"/>
        <v>-0.51837270341207342</v>
      </c>
      <c r="M197" s="41">
        <f t="shared" si="19"/>
        <v>-0.57414698162729649</v>
      </c>
      <c r="O197">
        <v>1915</v>
      </c>
      <c r="P197">
        <v>3</v>
      </c>
      <c r="Q197" s="1">
        <f t="shared" si="20"/>
        <v>5539</v>
      </c>
      <c r="R197">
        <v>2.9319999999999999</v>
      </c>
      <c r="S197">
        <f t="shared" si="21"/>
        <v>9.6194225721784772</v>
      </c>
      <c r="T197">
        <f t="shared" si="22"/>
        <v>10.119422572178477</v>
      </c>
    </row>
    <row r="198" spans="1:20" x14ac:dyDescent="0.25">
      <c r="A198" s="38">
        <v>1914</v>
      </c>
      <c r="B198">
        <v>4</v>
      </c>
      <c r="C198" s="1">
        <f t="shared" si="23"/>
        <v>5205</v>
      </c>
      <c r="D198" s="38">
        <v>-9.5000000000000001E-2</v>
      </c>
      <c r="E198">
        <v>-0.16600000000000001</v>
      </c>
      <c r="F198">
        <v>-0.158</v>
      </c>
      <c r="G198" s="52">
        <v>-0.17499999999999999</v>
      </c>
      <c r="H198" s="38">
        <f t="shared" si="16"/>
        <v>-0.31167979002624668</v>
      </c>
      <c r="I198" s="41">
        <f t="shared" si="17"/>
        <v>-0.54461942257217844</v>
      </c>
      <c r="J198" s="40">
        <f>'NOAA WLs'!$P$5+(D198/0.3048)</f>
        <v>3.9883202099737529</v>
      </c>
      <c r="K198" s="40">
        <f>'NOAA WLs'!$P$5+(E198/0.3048)</f>
        <v>3.7553805774278213</v>
      </c>
      <c r="L198" s="40">
        <f t="shared" si="18"/>
        <v>-0.51837270341207342</v>
      </c>
      <c r="M198" s="41">
        <f t="shared" si="19"/>
        <v>-0.57414698162729649</v>
      </c>
      <c r="O198">
        <v>1915</v>
      </c>
      <c r="P198">
        <v>4</v>
      </c>
      <c r="Q198" s="1">
        <f t="shared" si="20"/>
        <v>5570</v>
      </c>
      <c r="R198">
        <v>3.0230000000000001</v>
      </c>
      <c r="S198">
        <f t="shared" si="21"/>
        <v>9.917979002624671</v>
      </c>
      <c r="T198">
        <f t="shared" si="22"/>
        <v>10.417979002624671</v>
      </c>
    </row>
    <row r="199" spans="1:20" x14ac:dyDescent="0.25">
      <c r="A199" s="38">
        <v>1914</v>
      </c>
      <c r="B199">
        <v>5</v>
      </c>
      <c r="C199" s="1">
        <f t="shared" si="23"/>
        <v>5235</v>
      </c>
      <c r="D199" s="38">
        <v>-0.121</v>
      </c>
      <c r="E199">
        <v>-0.16600000000000001</v>
      </c>
      <c r="F199">
        <v>-0.158</v>
      </c>
      <c r="G199" s="52">
        <v>-0.17499999999999999</v>
      </c>
      <c r="H199" s="38">
        <f t="shared" si="16"/>
        <v>-0.39698162729658787</v>
      </c>
      <c r="I199" s="41">
        <f t="shared" si="17"/>
        <v>-0.54461942257217844</v>
      </c>
      <c r="J199" s="40">
        <f>'NOAA WLs'!$P$5+(D199/0.3048)</f>
        <v>3.903018372703412</v>
      </c>
      <c r="K199" s="40">
        <f>'NOAA WLs'!$P$5+(E199/0.3048)</f>
        <v>3.7553805774278213</v>
      </c>
      <c r="L199" s="40">
        <f t="shared" si="18"/>
        <v>-0.51837270341207342</v>
      </c>
      <c r="M199" s="41">
        <f t="shared" si="19"/>
        <v>-0.57414698162729649</v>
      </c>
      <c r="O199">
        <v>1915</v>
      </c>
      <c r="P199">
        <v>5</v>
      </c>
      <c r="Q199" s="1">
        <f t="shared" si="20"/>
        <v>5600</v>
      </c>
      <c r="R199">
        <v>2.9620000000000002</v>
      </c>
      <c r="S199">
        <f t="shared" si="21"/>
        <v>9.7178477690288716</v>
      </c>
      <c r="T199">
        <f t="shared" si="22"/>
        <v>10.217847769028872</v>
      </c>
    </row>
    <row r="200" spans="1:20" x14ac:dyDescent="0.25">
      <c r="A200" s="38">
        <v>1914</v>
      </c>
      <c r="B200">
        <v>6</v>
      </c>
      <c r="C200" s="1">
        <f t="shared" si="23"/>
        <v>5266</v>
      </c>
      <c r="D200" s="38">
        <v>-0.13</v>
      </c>
      <c r="E200">
        <v>-0.16600000000000001</v>
      </c>
      <c r="F200">
        <v>-0.158</v>
      </c>
      <c r="G200" s="52">
        <v>-0.17399999999999999</v>
      </c>
      <c r="H200" s="38">
        <f t="shared" si="16"/>
        <v>-0.42650918635170604</v>
      </c>
      <c r="I200" s="41">
        <f t="shared" si="17"/>
        <v>-0.54461942257217844</v>
      </c>
      <c r="J200" s="40">
        <f>'NOAA WLs'!$P$5+(D200/0.3048)</f>
        <v>3.873490813648294</v>
      </c>
      <c r="K200" s="40">
        <f>'NOAA WLs'!$P$5+(E200/0.3048)</f>
        <v>3.7553805774278213</v>
      </c>
      <c r="L200" s="40">
        <f t="shared" si="18"/>
        <v>-0.51837270341207342</v>
      </c>
      <c r="M200" s="41">
        <f t="shared" si="19"/>
        <v>-0.57086614173228345</v>
      </c>
      <c r="O200">
        <v>1915</v>
      </c>
      <c r="P200">
        <v>6</v>
      </c>
      <c r="Q200" s="1">
        <f t="shared" si="20"/>
        <v>5631</v>
      </c>
      <c r="R200">
        <v>2.84</v>
      </c>
      <c r="S200">
        <f t="shared" si="21"/>
        <v>9.3175853018372692</v>
      </c>
      <c r="T200">
        <f t="shared" si="22"/>
        <v>9.8175853018372692</v>
      </c>
    </row>
    <row r="201" spans="1:20" x14ac:dyDescent="0.25">
      <c r="A201" s="38">
        <v>1914</v>
      </c>
      <c r="B201">
        <v>7</v>
      </c>
      <c r="C201" s="1">
        <f t="shared" si="23"/>
        <v>5296</v>
      </c>
      <c r="D201" s="38">
        <v>-0.161</v>
      </c>
      <c r="E201">
        <v>-0.16600000000000001</v>
      </c>
      <c r="F201">
        <v>-0.158</v>
      </c>
      <c r="G201" s="52">
        <v>-0.17399999999999999</v>
      </c>
      <c r="H201" s="38">
        <f t="shared" si="16"/>
        <v>-0.52821522309711288</v>
      </c>
      <c r="I201" s="41">
        <f t="shared" si="17"/>
        <v>-0.54461942257217844</v>
      </c>
      <c r="J201" s="40">
        <f>'NOAA WLs'!$P$5+(D201/0.3048)</f>
        <v>3.7717847769028872</v>
      </c>
      <c r="K201" s="40">
        <f>'NOAA WLs'!$P$5+(E201/0.3048)</f>
        <v>3.7553805774278213</v>
      </c>
      <c r="L201" s="40">
        <f t="shared" si="18"/>
        <v>-0.51837270341207342</v>
      </c>
      <c r="M201" s="41">
        <f t="shared" si="19"/>
        <v>-0.57086614173228345</v>
      </c>
      <c r="O201">
        <v>1915</v>
      </c>
      <c r="P201">
        <v>7</v>
      </c>
      <c r="Q201" s="1">
        <f t="shared" si="20"/>
        <v>5661</v>
      </c>
      <c r="R201">
        <v>2.84</v>
      </c>
      <c r="S201">
        <f t="shared" si="21"/>
        <v>9.3175853018372692</v>
      </c>
      <c r="T201">
        <f t="shared" si="22"/>
        <v>9.8175853018372692</v>
      </c>
    </row>
    <row r="202" spans="1:20" x14ac:dyDescent="0.25">
      <c r="A202" s="38">
        <v>1914</v>
      </c>
      <c r="B202">
        <v>8</v>
      </c>
      <c r="C202" s="1">
        <f t="shared" si="23"/>
        <v>5327</v>
      </c>
      <c r="D202" s="38">
        <v>-0.17</v>
      </c>
      <c r="E202">
        <v>-0.16600000000000001</v>
      </c>
      <c r="F202">
        <v>-0.158</v>
      </c>
      <c r="G202" s="52">
        <v>-0.17399999999999999</v>
      </c>
      <c r="H202" s="38">
        <f t="shared" si="16"/>
        <v>-0.55774278215223094</v>
      </c>
      <c r="I202" s="41">
        <f t="shared" si="17"/>
        <v>-0.54461942257217844</v>
      </c>
      <c r="J202" s="40">
        <f>'NOAA WLs'!$P$5+(D202/0.3048)</f>
        <v>3.7422572178477687</v>
      </c>
      <c r="K202" s="40">
        <f>'NOAA WLs'!$P$5+(E202/0.3048)</f>
        <v>3.7553805774278213</v>
      </c>
      <c r="L202" s="40">
        <f t="shared" si="18"/>
        <v>-0.51837270341207342</v>
      </c>
      <c r="M202" s="41">
        <f t="shared" si="19"/>
        <v>-0.57086614173228345</v>
      </c>
      <c r="O202">
        <v>1915</v>
      </c>
      <c r="P202">
        <v>8</v>
      </c>
      <c r="Q202" s="1">
        <f t="shared" si="20"/>
        <v>5692</v>
      </c>
      <c r="R202">
        <v>2.7490000000000001</v>
      </c>
      <c r="S202">
        <f t="shared" si="21"/>
        <v>9.0190288713910753</v>
      </c>
      <c r="T202">
        <f t="shared" si="22"/>
        <v>9.5190288713910753</v>
      </c>
    </row>
    <row r="203" spans="1:20" x14ac:dyDescent="0.25">
      <c r="A203" s="38">
        <v>1914</v>
      </c>
      <c r="B203">
        <v>9</v>
      </c>
      <c r="C203" s="1">
        <f t="shared" si="23"/>
        <v>5358</v>
      </c>
      <c r="D203" s="38">
        <v>-0.161</v>
      </c>
      <c r="E203">
        <v>-0.16600000000000001</v>
      </c>
      <c r="F203">
        <v>-0.157</v>
      </c>
      <c r="G203" s="52">
        <v>-0.17399999999999999</v>
      </c>
      <c r="H203" s="38">
        <f t="shared" si="16"/>
        <v>-0.52821522309711288</v>
      </c>
      <c r="I203" s="41">
        <f t="shared" si="17"/>
        <v>-0.54461942257217844</v>
      </c>
      <c r="J203" s="40">
        <f>'NOAA WLs'!$P$5+(D203/0.3048)</f>
        <v>3.7717847769028872</v>
      </c>
      <c r="K203" s="40">
        <f>'NOAA WLs'!$P$5+(E203/0.3048)</f>
        <v>3.7553805774278213</v>
      </c>
      <c r="L203" s="40">
        <f t="shared" si="18"/>
        <v>-0.51509186351706038</v>
      </c>
      <c r="M203" s="41">
        <f t="shared" si="19"/>
        <v>-0.57086614173228345</v>
      </c>
      <c r="O203">
        <v>1915</v>
      </c>
      <c r="P203">
        <v>9</v>
      </c>
      <c r="Q203" s="1">
        <f t="shared" si="20"/>
        <v>5723</v>
      </c>
      <c r="R203">
        <v>2.81</v>
      </c>
      <c r="S203">
        <f t="shared" si="21"/>
        <v>9.2191601049868765</v>
      </c>
      <c r="T203">
        <f t="shared" si="22"/>
        <v>9.7191601049868765</v>
      </c>
    </row>
    <row r="204" spans="1:20" x14ac:dyDescent="0.25">
      <c r="A204" s="38">
        <v>1914</v>
      </c>
      <c r="B204">
        <v>10</v>
      </c>
      <c r="C204" s="1">
        <f t="shared" si="23"/>
        <v>5388</v>
      </c>
      <c r="D204" s="38">
        <v>-7.6999999999999999E-2</v>
      </c>
      <c r="E204">
        <v>-0.16500000000000001</v>
      </c>
      <c r="F204">
        <v>-0.157</v>
      </c>
      <c r="G204" s="52">
        <v>-0.17399999999999999</v>
      </c>
      <c r="H204" s="38">
        <f t="shared" si="16"/>
        <v>-0.25262467191601046</v>
      </c>
      <c r="I204" s="41">
        <f t="shared" si="17"/>
        <v>-0.54133858267716539</v>
      </c>
      <c r="J204" s="40">
        <f>'NOAA WLs'!$P$5+(D204/0.3048)</f>
        <v>4.047375328083989</v>
      </c>
      <c r="K204" s="40">
        <f>'NOAA WLs'!$P$5+(E204/0.3048)</f>
        <v>3.7586614173228345</v>
      </c>
      <c r="L204" s="40">
        <f t="shared" si="18"/>
        <v>-0.51509186351706038</v>
      </c>
      <c r="M204" s="41">
        <f t="shared" si="19"/>
        <v>-0.57086614173228345</v>
      </c>
      <c r="O204">
        <v>1915</v>
      </c>
      <c r="P204">
        <v>10</v>
      </c>
      <c r="Q204" s="1">
        <f t="shared" si="20"/>
        <v>5753</v>
      </c>
      <c r="R204">
        <v>2.718</v>
      </c>
      <c r="S204">
        <f t="shared" si="21"/>
        <v>8.9173228346456686</v>
      </c>
      <c r="T204">
        <f t="shared" si="22"/>
        <v>9.4173228346456686</v>
      </c>
    </row>
    <row r="205" spans="1:20" x14ac:dyDescent="0.25">
      <c r="A205" s="38">
        <v>1914</v>
      </c>
      <c r="B205">
        <v>11</v>
      </c>
      <c r="C205" s="1">
        <f t="shared" si="23"/>
        <v>5419</v>
      </c>
      <c r="D205" s="38">
        <v>-0.19</v>
      </c>
      <c r="E205">
        <v>-0.16500000000000001</v>
      </c>
      <c r="F205">
        <v>-0.157</v>
      </c>
      <c r="G205" s="52">
        <v>-0.17299999999999999</v>
      </c>
      <c r="H205" s="38">
        <f t="shared" si="16"/>
        <v>-0.62335958005249337</v>
      </c>
      <c r="I205" s="41">
        <f t="shared" si="17"/>
        <v>-0.54133858267716539</v>
      </c>
      <c r="J205" s="40">
        <f>'NOAA WLs'!$P$5+(D205/0.3048)</f>
        <v>3.6766404199475065</v>
      </c>
      <c r="K205" s="40">
        <f>'NOAA WLs'!$P$5+(E205/0.3048)</f>
        <v>3.7586614173228345</v>
      </c>
      <c r="L205" s="40">
        <f t="shared" si="18"/>
        <v>-0.51509186351706038</v>
      </c>
      <c r="M205" s="41">
        <f t="shared" si="19"/>
        <v>-0.5675853018372703</v>
      </c>
      <c r="O205">
        <v>1915</v>
      </c>
      <c r="P205">
        <v>11</v>
      </c>
      <c r="Q205" s="1">
        <f t="shared" si="20"/>
        <v>5784</v>
      </c>
      <c r="R205">
        <v>3.2360000000000002</v>
      </c>
      <c r="S205">
        <f t="shared" si="21"/>
        <v>10.616797900262467</v>
      </c>
      <c r="T205">
        <f t="shared" si="22"/>
        <v>11.116797900262467</v>
      </c>
    </row>
    <row r="206" spans="1:20" x14ac:dyDescent="0.25">
      <c r="A206" s="38">
        <v>1914</v>
      </c>
      <c r="B206">
        <v>12</v>
      </c>
      <c r="C206" s="1">
        <f t="shared" si="23"/>
        <v>5449</v>
      </c>
      <c r="D206" s="38">
        <v>-0.13800000000000001</v>
      </c>
      <c r="E206">
        <v>-0.16500000000000001</v>
      </c>
      <c r="F206">
        <v>-0.157</v>
      </c>
      <c r="G206" s="52">
        <v>-0.17299999999999999</v>
      </c>
      <c r="H206" s="38">
        <f t="shared" si="16"/>
        <v>-0.45275590551181105</v>
      </c>
      <c r="I206" s="41">
        <f t="shared" si="17"/>
        <v>-0.54133858267716539</v>
      </c>
      <c r="J206" s="40">
        <f>'NOAA WLs'!$P$5+(D206/0.3048)</f>
        <v>3.8472440944881887</v>
      </c>
      <c r="K206" s="40">
        <f>'NOAA WLs'!$P$5+(E206/0.3048)</f>
        <v>3.7586614173228345</v>
      </c>
      <c r="L206" s="40">
        <f t="shared" si="18"/>
        <v>-0.51509186351706038</v>
      </c>
      <c r="M206" s="41">
        <f t="shared" si="19"/>
        <v>-0.5675853018372703</v>
      </c>
      <c r="O206">
        <v>1915</v>
      </c>
      <c r="P206">
        <v>12</v>
      </c>
      <c r="Q206" s="1">
        <f t="shared" si="20"/>
        <v>5814</v>
      </c>
      <c r="R206">
        <v>3.3580000000000001</v>
      </c>
      <c r="S206">
        <f t="shared" si="21"/>
        <v>11.017060367454068</v>
      </c>
      <c r="T206">
        <f t="shared" si="22"/>
        <v>11.517060367454068</v>
      </c>
    </row>
    <row r="207" spans="1:20" x14ac:dyDescent="0.25">
      <c r="A207" s="38">
        <v>1915</v>
      </c>
      <c r="B207">
        <v>1</v>
      </c>
      <c r="C207" s="1">
        <f t="shared" si="23"/>
        <v>5480</v>
      </c>
      <c r="D207" s="38">
        <v>-0.127</v>
      </c>
      <c r="E207">
        <v>-0.16500000000000001</v>
      </c>
      <c r="F207">
        <v>-0.157</v>
      </c>
      <c r="G207" s="52">
        <v>-0.17299999999999999</v>
      </c>
      <c r="H207" s="38">
        <f t="shared" ref="H207:H270" si="24">D207/0.3048</f>
        <v>-0.41666666666666663</v>
      </c>
      <c r="I207" s="41">
        <f t="shared" ref="I207:I270" si="25">E207/0.3048</f>
        <v>-0.54133858267716539</v>
      </c>
      <c r="J207" s="40">
        <f>'NOAA WLs'!$P$5+(D207/0.3048)</f>
        <v>3.8833333333333333</v>
      </c>
      <c r="K207" s="40">
        <f>'NOAA WLs'!$P$5+(E207/0.3048)</f>
        <v>3.7586614173228345</v>
      </c>
      <c r="L207" s="40">
        <f t="shared" ref="L207:L270" si="26">F207/0.3048</f>
        <v>-0.51509186351706038</v>
      </c>
      <c r="M207" s="41">
        <f t="shared" ref="M207:M270" si="27">G207/0.3048</f>
        <v>-0.5675853018372703</v>
      </c>
      <c r="O207">
        <v>1916</v>
      </c>
      <c r="P207">
        <v>1</v>
      </c>
      <c r="Q207" s="1">
        <f t="shared" ref="Q207:Q270" si="28">DATE(O207,P207,1)</f>
        <v>5845</v>
      </c>
      <c r="R207">
        <v>3.37</v>
      </c>
      <c r="S207">
        <f t="shared" ref="S207:S270" si="29">R207/0.3048</f>
        <v>11.056430446194225</v>
      </c>
      <c r="T207">
        <f t="shared" si="22"/>
        <v>11.556430446194225</v>
      </c>
    </row>
    <row r="208" spans="1:20" x14ac:dyDescent="0.25">
      <c r="A208" s="38">
        <v>1915</v>
      </c>
      <c r="B208">
        <v>2</v>
      </c>
      <c r="C208" s="1">
        <f t="shared" si="23"/>
        <v>5511</v>
      </c>
      <c r="D208" s="38">
        <v>-8.9999999999999993E-3</v>
      </c>
      <c r="E208">
        <v>-0.16500000000000001</v>
      </c>
      <c r="F208">
        <v>-0.157</v>
      </c>
      <c r="G208" s="52">
        <v>-0.17299999999999999</v>
      </c>
      <c r="H208" s="38">
        <f t="shared" si="24"/>
        <v>-2.9527559055118106E-2</v>
      </c>
      <c r="I208" s="41">
        <f t="shared" si="25"/>
        <v>-0.54133858267716539</v>
      </c>
      <c r="J208" s="40">
        <f>'NOAA WLs'!$P$5+(D208/0.3048)</f>
        <v>4.2704724409448813</v>
      </c>
      <c r="K208" s="40">
        <f>'NOAA WLs'!$P$5+(E208/0.3048)</f>
        <v>3.7586614173228345</v>
      </c>
      <c r="L208" s="40">
        <f t="shared" si="26"/>
        <v>-0.51509186351706038</v>
      </c>
      <c r="M208" s="41">
        <f t="shared" si="27"/>
        <v>-0.5675853018372703</v>
      </c>
      <c r="O208">
        <v>1916</v>
      </c>
      <c r="P208">
        <v>2</v>
      </c>
      <c r="Q208" s="1">
        <f t="shared" si="28"/>
        <v>5876</v>
      </c>
      <c r="R208">
        <v>3.0960000000000001</v>
      </c>
      <c r="S208">
        <f t="shared" si="29"/>
        <v>10.15748031496063</v>
      </c>
      <c r="T208">
        <f t="shared" ref="T208:T271" si="30">S208+0.5</f>
        <v>10.65748031496063</v>
      </c>
    </row>
    <row r="209" spans="1:20" x14ac:dyDescent="0.25">
      <c r="A209" s="38">
        <v>1915</v>
      </c>
      <c r="B209">
        <v>3</v>
      </c>
      <c r="C209" s="1">
        <f t="shared" si="23"/>
        <v>5539</v>
      </c>
      <c r="D209" s="38">
        <v>-0.14899999999999999</v>
      </c>
      <c r="E209">
        <v>-0.16500000000000001</v>
      </c>
      <c r="F209">
        <v>-0.156</v>
      </c>
      <c r="G209" s="52">
        <v>-0.17299999999999999</v>
      </c>
      <c r="H209" s="38">
        <f t="shared" si="24"/>
        <v>-0.48884514435695531</v>
      </c>
      <c r="I209" s="41">
        <f t="shared" si="25"/>
        <v>-0.54133858267716539</v>
      </c>
      <c r="J209" s="40">
        <f>'NOAA WLs'!$P$5+(D209/0.3048)</f>
        <v>3.8111548556430446</v>
      </c>
      <c r="K209" s="40">
        <f>'NOAA WLs'!$P$5+(E209/0.3048)</f>
        <v>3.7586614173228345</v>
      </c>
      <c r="L209" s="40">
        <f t="shared" si="26"/>
        <v>-0.51181102362204722</v>
      </c>
      <c r="M209" s="41">
        <f t="shared" si="27"/>
        <v>-0.5675853018372703</v>
      </c>
      <c r="O209">
        <v>1916</v>
      </c>
      <c r="P209">
        <v>3</v>
      </c>
      <c r="Q209" s="1">
        <f t="shared" si="28"/>
        <v>5905</v>
      </c>
      <c r="R209">
        <v>2.9740000000000002</v>
      </c>
      <c r="S209">
        <f t="shared" si="29"/>
        <v>9.757217847769029</v>
      </c>
      <c r="T209">
        <f t="shared" si="30"/>
        <v>10.257217847769029</v>
      </c>
    </row>
    <row r="210" spans="1:20" x14ac:dyDescent="0.25">
      <c r="A210" s="38">
        <v>1915</v>
      </c>
      <c r="B210">
        <v>4</v>
      </c>
      <c r="C210" s="1">
        <f t="shared" si="23"/>
        <v>5570</v>
      </c>
      <c r="D210" s="38">
        <v>-6.8000000000000005E-2</v>
      </c>
      <c r="E210">
        <v>-0.16400000000000001</v>
      </c>
      <c r="F210">
        <v>-0.156</v>
      </c>
      <c r="G210" s="52">
        <v>-0.17299999999999999</v>
      </c>
      <c r="H210" s="38">
        <f t="shared" si="24"/>
        <v>-0.2230971128608924</v>
      </c>
      <c r="I210" s="41">
        <f t="shared" si="25"/>
        <v>-0.53805774278215224</v>
      </c>
      <c r="J210" s="40">
        <f>'NOAA WLs'!$P$5+(D210/0.3048)</f>
        <v>4.0769028871391075</v>
      </c>
      <c r="K210" s="40">
        <f>'NOAA WLs'!$P$5+(E210/0.3048)</f>
        <v>3.7619422572178474</v>
      </c>
      <c r="L210" s="40">
        <f t="shared" si="26"/>
        <v>-0.51181102362204722</v>
      </c>
      <c r="M210" s="41">
        <f t="shared" si="27"/>
        <v>-0.5675853018372703</v>
      </c>
      <c r="O210">
        <v>1916</v>
      </c>
      <c r="P210">
        <v>4</v>
      </c>
      <c r="Q210" s="1">
        <f t="shared" si="28"/>
        <v>5936</v>
      </c>
      <c r="R210">
        <v>2.8519999999999999</v>
      </c>
      <c r="S210">
        <f t="shared" si="29"/>
        <v>9.3569553805774266</v>
      </c>
      <c r="T210">
        <f t="shared" si="30"/>
        <v>9.8569553805774266</v>
      </c>
    </row>
    <row r="211" spans="1:20" x14ac:dyDescent="0.25">
      <c r="A211" s="38">
        <v>1915</v>
      </c>
      <c r="B211">
        <v>5</v>
      </c>
      <c r="C211" s="1">
        <f t="shared" si="23"/>
        <v>5600</v>
      </c>
      <c r="D211" s="38">
        <v>-3.9E-2</v>
      </c>
      <c r="E211">
        <v>-0.16400000000000001</v>
      </c>
      <c r="F211">
        <v>-0.156</v>
      </c>
      <c r="G211" s="52">
        <v>-0.17199999999999999</v>
      </c>
      <c r="H211" s="38">
        <f t="shared" si="24"/>
        <v>-0.12795275590551181</v>
      </c>
      <c r="I211" s="41">
        <f t="shared" si="25"/>
        <v>-0.53805774278215224</v>
      </c>
      <c r="J211" s="40">
        <f>'NOAA WLs'!$P$5+(D211/0.3048)</f>
        <v>4.1720472440944878</v>
      </c>
      <c r="K211" s="40">
        <f>'NOAA WLs'!$P$5+(E211/0.3048)</f>
        <v>3.7619422572178474</v>
      </c>
      <c r="L211" s="40">
        <f t="shared" si="26"/>
        <v>-0.51181102362204722</v>
      </c>
      <c r="M211" s="41">
        <f t="shared" si="27"/>
        <v>-0.56430446194225714</v>
      </c>
      <c r="O211">
        <v>1916</v>
      </c>
      <c r="P211">
        <v>5</v>
      </c>
      <c r="Q211" s="1">
        <f t="shared" si="28"/>
        <v>5966</v>
      </c>
      <c r="R211">
        <v>2.7909999999999999</v>
      </c>
      <c r="S211">
        <f t="shared" si="29"/>
        <v>9.1568241469816272</v>
      </c>
      <c r="T211">
        <f t="shared" si="30"/>
        <v>9.6568241469816272</v>
      </c>
    </row>
    <row r="212" spans="1:20" x14ac:dyDescent="0.25">
      <c r="A212" s="38">
        <v>1915</v>
      </c>
      <c r="B212">
        <v>6</v>
      </c>
      <c r="C212" s="1">
        <f t="shared" si="23"/>
        <v>5631</v>
      </c>
      <c r="D212" s="38">
        <v>-0.17299999999999999</v>
      </c>
      <c r="E212">
        <v>-0.16400000000000001</v>
      </c>
      <c r="F212">
        <v>-0.156</v>
      </c>
      <c r="G212" s="52">
        <v>-0.17199999999999999</v>
      </c>
      <c r="H212" s="38">
        <f t="shared" si="24"/>
        <v>-0.5675853018372703</v>
      </c>
      <c r="I212" s="41">
        <f t="shared" si="25"/>
        <v>-0.53805774278215224</v>
      </c>
      <c r="J212" s="40">
        <f>'NOAA WLs'!$P$5+(D212/0.3048)</f>
        <v>3.7324146981627297</v>
      </c>
      <c r="K212" s="40">
        <f>'NOAA WLs'!$P$5+(E212/0.3048)</f>
        <v>3.7619422572178474</v>
      </c>
      <c r="L212" s="40">
        <f t="shared" si="26"/>
        <v>-0.51181102362204722</v>
      </c>
      <c r="M212" s="41">
        <f t="shared" si="27"/>
        <v>-0.56430446194225714</v>
      </c>
      <c r="O212">
        <v>1916</v>
      </c>
      <c r="P212">
        <v>6</v>
      </c>
      <c r="Q212" s="1">
        <f t="shared" si="28"/>
        <v>5997</v>
      </c>
      <c r="R212">
        <v>2.9430000000000001</v>
      </c>
      <c r="S212">
        <f t="shared" si="29"/>
        <v>9.6555118110236222</v>
      </c>
      <c r="T212">
        <f t="shared" si="30"/>
        <v>10.155511811023622</v>
      </c>
    </row>
    <row r="213" spans="1:20" x14ac:dyDescent="0.25">
      <c r="A213" s="38">
        <v>1915</v>
      </c>
      <c r="B213">
        <v>7</v>
      </c>
      <c r="C213" s="1">
        <f t="shared" si="23"/>
        <v>5661</v>
      </c>
      <c r="D213" s="38">
        <v>-0.128</v>
      </c>
      <c r="E213">
        <v>-0.16400000000000001</v>
      </c>
      <c r="F213">
        <v>-0.156</v>
      </c>
      <c r="G213" s="52">
        <v>-0.17199999999999999</v>
      </c>
      <c r="H213" s="38">
        <f t="shared" si="24"/>
        <v>-0.41994750656167978</v>
      </c>
      <c r="I213" s="41">
        <f t="shared" si="25"/>
        <v>-0.53805774278215224</v>
      </c>
      <c r="J213" s="40">
        <f>'NOAA WLs'!$P$5+(D213/0.3048)</f>
        <v>3.88005249343832</v>
      </c>
      <c r="K213" s="40">
        <f>'NOAA WLs'!$P$5+(E213/0.3048)</f>
        <v>3.7619422572178474</v>
      </c>
      <c r="L213" s="40">
        <f t="shared" si="26"/>
        <v>-0.51181102362204722</v>
      </c>
      <c r="M213" s="41">
        <f t="shared" si="27"/>
        <v>-0.56430446194225714</v>
      </c>
      <c r="O213">
        <v>1916</v>
      </c>
      <c r="P213">
        <v>7</v>
      </c>
      <c r="Q213" s="1">
        <f t="shared" si="28"/>
        <v>6027</v>
      </c>
      <c r="R213">
        <v>2.9129999999999998</v>
      </c>
      <c r="S213">
        <f t="shared" si="29"/>
        <v>9.5570866141732278</v>
      </c>
      <c r="T213">
        <f t="shared" si="30"/>
        <v>10.057086614173228</v>
      </c>
    </row>
    <row r="214" spans="1:20" x14ac:dyDescent="0.25">
      <c r="A214" s="38">
        <v>1915</v>
      </c>
      <c r="B214">
        <v>8</v>
      </c>
      <c r="C214" s="1">
        <f t="shared" si="23"/>
        <v>5692</v>
      </c>
      <c r="D214" s="38">
        <v>-0.128</v>
      </c>
      <c r="E214">
        <v>-0.16400000000000001</v>
      </c>
      <c r="F214">
        <v>-0.156</v>
      </c>
      <c r="G214" s="52">
        <v>-0.17199999999999999</v>
      </c>
      <c r="H214" s="38">
        <f t="shared" si="24"/>
        <v>-0.41994750656167978</v>
      </c>
      <c r="I214" s="41">
        <f t="shared" si="25"/>
        <v>-0.53805774278215224</v>
      </c>
      <c r="J214" s="40">
        <f>'NOAA WLs'!$P$5+(D214/0.3048)</f>
        <v>3.88005249343832</v>
      </c>
      <c r="K214" s="40">
        <f>'NOAA WLs'!$P$5+(E214/0.3048)</f>
        <v>3.7619422572178474</v>
      </c>
      <c r="L214" s="40">
        <f t="shared" si="26"/>
        <v>-0.51181102362204722</v>
      </c>
      <c r="M214" s="41">
        <f t="shared" si="27"/>
        <v>-0.56430446194225714</v>
      </c>
      <c r="O214">
        <v>1916</v>
      </c>
      <c r="P214">
        <v>8</v>
      </c>
      <c r="Q214" s="1">
        <f t="shared" si="28"/>
        <v>6058</v>
      </c>
      <c r="R214">
        <v>2.883</v>
      </c>
      <c r="S214">
        <f t="shared" si="29"/>
        <v>9.4586614173228334</v>
      </c>
      <c r="T214">
        <f t="shared" si="30"/>
        <v>9.9586614173228334</v>
      </c>
    </row>
    <row r="215" spans="1:20" x14ac:dyDescent="0.25">
      <c r="A215" s="38">
        <v>1915</v>
      </c>
      <c r="B215">
        <v>9</v>
      </c>
      <c r="C215" s="1">
        <f t="shared" si="23"/>
        <v>5723</v>
      </c>
      <c r="D215" s="38">
        <v>-0.122</v>
      </c>
      <c r="E215">
        <v>-0.16400000000000001</v>
      </c>
      <c r="F215">
        <v>-0.155</v>
      </c>
      <c r="G215" s="52">
        <v>-0.17199999999999999</v>
      </c>
      <c r="H215" s="38">
        <f t="shared" si="24"/>
        <v>-0.40026246719160102</v>
      </c>
      <c r="I215" s="41">
        <f t="shared" si="25"/>
        <v>-0.53805774278215224</v>
      </c>
      <c r="J215" s="40">
        <f>'NOAA WLs'!$P$5+(D215/0.3048)</f>
        <v>3.8997375328083987</v>
      </c>
      <c r="K215" s="40">
        <f>'NOAA WLs'!$P$5+(E215/0.3048)</f>
        <v>3.7619422572178474</v>
      </c>
      <c r="L215" s="40">
        <f t="shared" si="26"/>
        <v>-0.50853018372703407</v>
      </c>
      <c r="M215" s="41">
        <f t="shared" si="27"/>
        <v>-0.56430446194225714</v>
      </c>
      <c r="O215">
        <v>1916</v>
      </c>
      <c r="P215">
        <v>9</v>
      </c>
      <c r="Q215" s="1">
        <f t="shared" si="28"/>
        <v>6089</v>
      </c>
      <c r="R215">
        <v>2.7</v>
      </c>
      <c r="S215">
        <f t="shared" si="29"/>
        <v>8.8582677165354333</v>
      </c>
      <c r="T215">
        <f t="shared" si="30"/>
        <v>9.3582677165354333</v>
      </c>
    </row>
    <row r="216" spans="1:20" x14ac:dyDescent="0.25">
      <c r="A216" s="38">
        <v>1915</v>
      </c>
      <c r="B216">
        <v>10</v>
      </c>
      <c r="C216" s="1">
        <f t="shared" si="23"/>
        <v>5753</v>
      </c>
      <c r="D216" s="38">
        <v>-0.153</v>
      </c>
      <c r="E216">
        <v>-0.16300000000000001</v>
      </c>
      <c r="F216">
        <v>-0.155</v>
      </c>
      <c r="G216" s="52">
        <v>-0.17100000000000001</v>
      </c>
      <c r="H216" s="38">
        <f t="shared" si="24"/>
        <v>-0.50196850393700787</v>
      </c>
      <c r="I216" s="41">
        <f t="shared" si="25"/>
        <v>-0.53477690288713908</v>
      </c>
      <c r="J216" s="40">
        <f>'NOAA WLs'!$P$5+(D216/0.3048)</f>
        <v>3.798031496062992</v>
      </c>
      <c r="K216" s="40">
        <f>'NOAA WLs'!$P$5+(E216/0.3048)</f>
        <v>3.7652230971128606</v>
      </c>
      <c r="L216" s="40">
        <f t="shared" si="26"/>
        <v>-0.50853018372703407</v>
      </c>
      <c r="M216" s="41">
        <f t="shared" si="27"/>
        <v>-0.5610236220472441</v>
      </c>
      <c r="O216">
        <v>1916</v>
      </c>
      <c r="P216">
        <v>10</v>
      </c>
      <c r="Q216" s="1">
        <f t="shared" si="28"/>
        <v>6119</v>
      </c>
      <c r="R216">
        <v>2.7789999999999999</v>
      </c>
      <c r="S216">
        <f t="shared" si="29"/>
        <v>9.1174540682414698</v>
      </c>
      <c r="T216">
        <f t="shared" si="30"/>
        <v>9.6174540682414698</v>
      </c>
    </row>
    <row r="217" spans="1:20" x14ac:dyDescent="0.25">
      <c r="A217" s="38">
        <v>1915</v>
      </c>
      <c r="B217">
        <v>11</v>
      </c>
      <c r="C217" s="1">
        <f t="shared" si="23"/>
        <v>5784</v>
      </c>
      <c r="D217" s="38">
        <v>-9.9000000000000005E-2</v>
      </c>
      <c r="E217">
        <v>-0.16300000000000001</v>
      </c>
      <c r="F217">
        <v>-0.155</v>
      </c>
      <c r="G217" s="52">
        <v>-0.17100000000000001</v>
      </c>
      <c r="H217" s="38">
        <f t="shared" si="24"/>
        <v>-0.32480314960629919</v>
      </c>
      <c r="I217" s="41">
        <f t="shared" si="25"/>
        <v>-0.53477690288713908</v>
      </c>
      <c r="J217" s="40">
        <f>'NOAA WLs'!$P$5+(D217/0.3048)</f>
        <v>3.9751968503937007</v>
      </c>
      <c r="K217" s="40">
        <f>'NOAA WLs'!$P$5+(E217/0.3048)</f>
        <v>3.7652230971128606</v>
      </c>
      <c r="L217" s="40">
        <f t="shared" si="26"/>
        <v>-0.50853018372703407</v>
      </c>
      <c r="M217" s="41">
        <f t="shared" si="27"/>
        <v>-0.5610236220472441</v>
      </c>
      <c r="O217">
        <v>1916</v>
      </c>
      <c r="P217">
        <v>11</v>
      </c>
      <c r="Q217" s="1">
        <f t="shared" si="28"/>
        <v>6150</v>
      </c>
      <c r="R217">
        <v>3.2360000000000002</v>
      </c>
      <c r="S217">
        <f t="shared" si="29"/>
        <v>10.616797900262467</v>
      </c>
      <c r="T217">
        <f t="shared" si="30"/>
        <v>11.116797900262467</v>
      </c>
    </row>
    <row r="218" spans="1:20" x14ac:dyDescent="0.25">
      <c r="A218" s="38">
        <v>1915</v>
      </c>
      <c r="B218">
        <v>12</v>
      </c>
      <c r="C218" s="1">
        <f t="shared" si="23"/>
        <v>5814</v>
      </c>
      <c r="D218" s="38">
        <v>-8.5999999999999993E-2</v>
      </c>
      <c r="E218">
        <v>-0.16300000000000001</v>
      </c>
      <c r="F218">
        <v>-0.155</v>
      </c>
      <c r="G218" s="52">
        <v>-0.17100000000000001</v>
      </c>
      <c r="H218" s="38">
        <f t="shared" si="24"/>
        <v>-0.28215223097112857</v>
      </c>
      <c r="I218" s="41">
        <f t="shared" si="25"/>
        <v>-0.53477690288713908</v>
      </c>
      <c r="J218" s="40">
        <f>'NOAA WLs'!$P$5+(D218/0.3048)</f>
        <v>4.0178477690288714</v>
      </c>
      <c r="K218" s="40">
        <f>'NOAA WLs'!$P$5+(E218/0.3048)</f>
        <v>3.7652230971128606</v>
      </c>
      <c r="L218" s="40">
        <f t="shared" si="26"/>
        <v>-0.50853018372703407</v>
      </c>
      <c r="M218" s="41">
        <f t="shared" si="27"/>
        <v>-0.5610236220472441</v>
      </c>
      <c r="O218">
        <v>1916</v>
      </c>
      <c r="P218">
        <v>12</v>
      </c>
      <c r="Q218" s="1">
        <f t="shared" si="28"/>
        <v>6180</v>
      </c>
      <c r="R218">
        <v>3.419</v>
      </c>
      <c r="S218">
        <f t="shared" si="29"/>
        <v>11.217191601049869</v>
      </c>
      <c r="T218">
        <f t="shared" si="30"/>
        <v>11.717191601049869</v>
      </c>
    </row>
    <row r="219" spans="1:20" x14ac:dyDescent="0.25">
      <c r="A219" s="38">
        <v>1916</v>
      </c>
      <c r="B219">
        <v>1</v>
      </c>
      <c r="C219" s="1">
        <f t="shared" ref="C219:C282" si="31">DATE(A219,B219,1)</f>
        <v>5845</v>
      </c>
      <c r="D219" s="38">
        <v>-0.123</v>
      </c>
      <c r="E219">
        <v>-0.16300000000000001</v>
      </c>
      <c r="F219">
        <v>-0.155</v>
      </c>
      <c r="G219" s="52">
        <v>-0.17100000000000001</v>
      </c>
      <c r="H219" s="38">
        <f t="shared" si="24"/>
        <v>-0.40354330708661412</v>
      </c>
      <c r="I219" s="41">
        <f t="shared" si="25"/>
        <v>-0.53477690288713908</v>
      </c>
      <c r="J219" s="40">
        <f>'NOAA WLs'!$P$5+(D219/0.3048)</f>
        <v>3.8964566929133859</v>
      </c>
      <c r="K219" s="40">
        <f>'NOAA WLs'!$P$5+(E219/0.3048)</f>
        <v>3.7652230971128606</v>
      </c>
      <c r="L219" s="40">
        <f t="shared" si="26"/>
        <v>-0.50853018372703407</v>
      </c>
      <c r="M219" s="41">
        <f t="shared" si="27"/>
        <v>-0.5610236220472441</v>
      </c>
      <c r="O219">
        <v>1917</v>
      </c>
      <c r="P219">
        <v>1</v>
      </c>
      <c r="Q219" s="1">
        <f t="shared" si="28"/>
        <v>6211</v>
      </c>
      <c r="R219">
        <v>3.1139999999999999</v>
      </c>
      <c r="S219">
        <f t="shared" si="29"/>
        <v>10.216535433070865</v>
      </c>
      <c r="T219">
        <f t="shared" si="30"/>
        <v>10.716535433070865</v>
      </c>
    </row>
    <row r="220" spans="1:20" x14ac:dyDescent="0.25">
      <c r="A220" s="38">
        <v>1916</v>
      </c>
      <c r="B220">
        <v>2</v>
      </c>
      <c r="C220" s="1">
        <f t="shared" si="31"/>
        <v>5876</v>
      </c>
      <c r="D220" s="38">
        <v>-0.16200000000000001</v>
      </c>
      <c r="E220">
        <v>-0.16300000000000001</v>
      </c>
      <c r="F220">
        <v>-0.155</v>
      </c>
      <c r="G220" s="52">
        <v>-0.17100000000000001</v>
      </c>
      <c r="H220" s="38">
        <f t="shared" si="24"/>
        <v>-0.53149606299212593</v>
      </c>
      <c r="I220" s="41">
        <f t="shared" si="25"/>
        <v>-0.53477690288713908</v>
      </c>
      <c r="J220" s="40">
        <f>'NOAA WLs'!$P$5+(D220/0.3048)</f>
        <v>3.7685039370078739</v>
      </c>
      <c r="K220" s="40">
        <f>'NOAA WLs'!$P$5+(E220/0.3048)</f>
        <v>3.7652230971128606</v>
      </c>
      <c r="L220" s="40">
        <f t="shared" si="26"/>
        <v>-0.50853018372703407</v>
      </c>
      <c r="M220" s="41">
        <f t="shared" si="27"/>
        <v>-0.5610236220472441</v>
      </c>
      <c r="O220">
        <v>1917</v>
      </c>
      <c r="P220">
        <v>2</v>
      </c>
      <c r="Q220" s="1">
        <f t="shared" si="28"/>
        <v>6242</v>
      </c>
      <c r="R220">
        <v>2.992</v>
      </c>
      <c r="S220">
        <f t="shared" si="29"/>
        <v>9.8162729658792642</v>
      </c>
      <c r="T220">
        <f t="shared" si="30"/>
        <v>10.316272965879264</v>
      </c>
    </row>
    <row r="221" spans="1:20" x14ac:dyDescent="0.25">
      <c r="A221" s="38">
        <v>1916</v>
      </c>
      <c r="B221">
        <v>3</v>
      </c>
      <c r="C221" s="1">
        <f t="shared" si="31"/>
        <v>5905</v>
      </c>
      <c r="D221" s="38">
        <v>-8.7999999999999995E-2</v>
      </c>
      <c r="E221">
        <v>-0.16300000000000001</v>
      </c>
      <c r="F221">
        <v>-0.154</v>
      </c>
      <c r="G221" s="52">
        <v>-0.17100000000000001</v>
      </c>
      <c r="H221" s="38">
        <f t="shared" si="24"/>
        <v>-0.28871391076115482</v>
      </c>
      <c r="I221" s="41">
        <f t="shared" si="25"/>
        <v>-0.53477690288713908</v>
      </c>
      <c r="J221" s="40">
        <f>'NOAA WLs'!$P$5+(D221/0.3048)</f>
        <v>4.0112860892388449</v>
      </c>
      <c r="K221" s="40">
        <f>'NOAA WLs'!$P$5+(E221/0.3048)</f>
        <v>3.7652230971128606</v>
      </c>
      <c r="L221" s="40">
        <f t="shared" si="26"/>
        <v>-0.50524934383202091</v>
      </c>
      <c r="M221" s="41">
        <f t="shared" si="27"/>
        <v>-0.5610236220472441</v>
      </c>
      <c r="O221">
        <v>1917</v>
      </c>
      <c r="P221">
        <v>3</v>
      </c>
      <c r="Q221" s="1">
        <f t="shared" si="28"/>
        <v>6270</v>
      </c>
      <c r="R221">
        <v>2.81</v>
      </c>
      <c r="S221">
        <f t="shared" si="29"/>
        <v>9.2191601049868765</v>
      </c>
      <c r="T221">
        <f t="shared" si="30"/>
        <v>9.7191601049868765</v>
      </c>
    </row>
    <row r="222" spans="1:20" x14ac:dyDescent="0.25">
      <c r="A222" s="38">
        <v>1916</v>
      </c>
      <c r="B222">
        <v>4</v>
      </c>
      <c r="C222" s="1">
        <f t="shared" si="31"/>
        <v>5936</v>
      </c>
      <c r="D222" s="38">
        <v>-0.126</v>
      </c>
      <c r="E222">
        <v>-0.16200000000000001</v>
      </c>
      <c r="F222">
        <v>-0.154</v>
      </c>
      <c r="G222" s="52">
        <v>-0.17</v>
      </c>
      <c r="H222" s="38">
        <f t="shared" si="24"/>
        <v>-0.41338582677165353</v>
      </c>
      <c r="I222" s="41">
        <f t="shared" si="25"/>
        <v>-0.53149606299212593</v>
      </c>
      <c r="J222" s="40">
        <f>'NOAA WLs'!$P$5+(D222/0.3048)</f>
        <v>3.8866141732283461</v>
      </c>
      <c r="K222" s="40">
        <f>'NOAA WLs'!$P$5+(E222/0.3048)</f>
        <v>3.7685039370078739</v>
      </c>
      <c r="L222" s="40">
        <f t="shared" si="26"/>
        <v>-0.50524934383202091</v>
      </c>
      <c r="M222" s="41">
        <f t="shared" si="27"/>
        <v>-0.55774278215223094</v>
      </c>
      <c r="O222">
        <v>1917</v>
      </c>
      <c r="P222">
        <v>4</v>
      </c>
      <c r="Q222" s="1">
        <f t="shared" si="28"/>
        <v>6301</v>
      </c>
      <c r="R222">
        <v>2.6880000000000002</v>
      </c>
      <c r="S222">
        <f t="shared" si="29"/>
        <v>8.8188976377952759</v>
      </c>
      <c r="T222">
        <f t="shared" si="30"/>
        <v>9.3188976377952759</v>
      </c>
    </row>
    <row r="223" spans="1:20" x14ac:dyDescent="0.25">
      <c r="A223" s="38">
        <v>1916</v>
      </c>
      <c r="B223">
        <v>5</v>
      </c>
      <c r="C223" s="1">
        <f t="shared" si="31"/>
        <v>5966</v>
      </c>
      <c r="D223" s="38">
        <v>-0.13</v>
      </c>
      <c r="E223">
        <v>-0.16200000000000001</v>
      </c>
      <c r="F223">
        <v>-0.154</v>
      </c>
      <c r="G223" s="52">
        <v>-0.17</v>
      </c>
      <c r="H223" s="38">
        <f t="shared" si="24"/>
        <v>-0.42650918635170604</v>
      </c>
      <c r="I223" s="41">
        <f t="shared" si="25"/>
        <v>-0.53149606299212593</v>
      </c>
      <c r="J223" s="40">
        <f>'NOAA WLs'!$P$5+(D223/0.3048)</f>
        <v>3.873490813648294</v>
      </c>
      <c r="K223" s="40">
        <f>'NOAA WLs'!$P$5+(E223/0.3048)</f>
        <v>3.7685039370078739</v>
      </c>
      <c r="L223" s="40">
        <f t="shared" si="26"/>
        <v>-0.50524934383202091</v>
      </c>
      <c r="M223" s="41">
        <f t="shared" si="27"/>
        <v>-0.55774278215223094</v>
      </c>
      <c r="O223">
        <v>1917</v>
      </c>
      <c r="P223">
        <v>5</v>
      </c>
      <c r="Q223" s="1">
        <f t="shared" si="28"/>
        <v>6331</v>
      </c>
      <c r="R223">
        <v>2.657</v>
      </c>
      <c r="S223">
        <f t="shared" si="29"/>
        <v>8.7171916010498691</v>
      </c>
      <c r="T223">
        <f t="shared" si="30"/>
        <v>9.2171916010498691</v>
      </c>
    </row>
    <row r="224" spans="1:20" x14ac:dyDescent="0.25">
      <c r="A224" s="38">
        <v>1916</v>
      </c>
      <c r="B224">
        <v>6</v>
      </c>
      <c r="C224" s="1">
        <f t="shared" si="31"/>
        <v>5997</v>
      </c>
      <c r="D224" s="38">
        <v>-0.154</v>
      </c>
      <c r="E224">
        <v>-0.16200000000000001</v>
      </c>
      <c r="F224">
        <v>-0.154</v>
      </c>
      <c r="G224" s="52">
        <v>-0.17</v>
      </c>
      <c r="H224" s="38">
        <f t="shared" si="24"/>
        <v>-0.50524934383202091</v>
      </c>
      <c r="I224" s="41">
        <f t="shared" si="25"/>
        <v>-0.53149606299212593</v>
      </c>
      <c r="J224" s="40">
        <f>'NOAA WLs'!$P$5+(D224/0.3048)</f>
        <v>3.7947506561679791</v>
      </c>
      <c r="K224" s="40">
        <f>'NOAA WLs'!$P$5+(E224/0.3048)</f>
        <v>3.7685039370078739</v>
      </c>
      <c r="L224" s="40">
        <f t="shared" si="26"/>
        <v>-0.50524934383202091</v>
      </c>
      <c r="M224" s="41">
        <f t="shared" si="27"/>
        <v>-0.55774278215223094</v>
      </c>
      <c r="O224">
        <v>1917</v>
      </c>
      <c r="P224">
        <v>6</v>
      </c>
      <c r="Q224" s="1">
        <f t="shared" si="28"/>
        <v>6362</v>
      </c>
      <c r="R224">
        <v>2.84</v>
      </c>
      <c r="S224">
        <f t="shared" si="29"/>
        <v>9.3175853018372692</v>
      </c>
      <c r="T224">
        <f t="shared" si="30"/>
        <v>9.8175853018372692</v>
      </c>
    </row>
    <row r="225" spans="1:20" x14ac:dyDescent="0.25">
      <c r="A225" s="38">
        <v>1916</v>
      </c>
      <c r="B225">
        <v>7</v>
      </c>
      <c r="C225" s="1">
        <f t="shared" si="31"/>
        <v>6027</v>
      </c>
      <c r="D225" s="38">
        <v>-0.1</v>
      </c>
      <c r="E225">
        <v>-0.16200000000000001</v>
      </c>
      <c r="F225">
        <v>-0.154</v>
      </c>
      <c r="G225" s="52">
        <v>-0.17</v>
      </c>
      <c r="H225" s="38">
        <f t="shared" si="24"/>
        <v>-0.32808398950131235</v>
      </c>
      <c r="I225" s="41">
        <f t="shared" si="25"/>
        <v>-0.53149606299212593</v>
      </c>
      <c r="J225" s="40">
        <f>'NOAA WLs'!$P$5+(D225/0.3048)</f>
        <v>3.9719160104986875</v>
      </c>
      <c r="K225" s="40">
        <f>'NOAA WLs'!$P$5+(E225/0.3048)</f>
        <v>3.7685039370078739</v>
      </c>
      <c r="L225" s="40">
        <f t="shared" si="26"/>
        <v>-0.50524934383202091</v>
      </c>
      <c r="M225" s="41">
        <f t="shared" si="27"/>
        <v>-0.55774278215223094</v>
      </c>
      <c r="O225">
        <v>1917</v>
      </c>
      <c r="P225">
        <v>7</v>
      </c>
      <c r="Q225" s="1">
        <f t="shared" si="28"/>
        <v>6392</v>
      </c>
      <c r="R225">
        <v>2.9009999999999998</v>
      </c>
      <c r="S225">
        <f t="shared" si="29"/>
        <v>9.5177165354330704</v>
      </c>
      <c r="T225">
        <f t="shared" si="30"/>
        <v>10.01771653543307</v>
      </c>
    </row>
    <row r="226" spans="1:20" x14ac:dyDescent="0.25">
      <c r="A226" s="38">
        <v>1916</v>
      </c>
      <c r="B226">
        <v>8</v>
      </c>
      <c r="C226" s="1">
        <f t="shared" si="31"/>
        <v>6058</v>
      </c>
      <c r="D226" s="38">
        <v>-0.11600000000000001</v>
      </c>
      <c r="E226">
        <v>-0.16200000000000001</v>
      </c>
      <c r="F226">
        <v>-0.154</v>
      </c>
      <c r="G226" s="52">
        <v>-0.17</v>
      </c>
      <c r="H226" s="38">
        <f t="shared" si="24"/>
        <v>-0.38057742782152232</v>
      </c>
      <c r="I226" s="41">
        <f t="shared" si="25"/>
        <v>-0.53149606299212593</v>
      </c>
      <c r="J226" s="40">
        <f>'NOAA WLs'!$P$5+(D226/0.3048)</f>
        <v>3.9194225721784774</v>
      </c>
      <c r="K226" s="40">
        <f>'NOAA WLs'!$P$5+(E226/0.3048)</f>
        <v>3.7685039370078739</v>
      </c>
      <c r="L226" s="40">
        <f t="shared" si="26"/>
        <v>-0.50524934383202091</v>
      </c>
      <c r="M226" s="41">
        <f t="shared" si="27"/>
        <v>-0.55774278215223094</v>
      </c>
      <c r="O226">
        <v>1917</v>
      </c>
      <c r="P226">
        <v>8</v>
      </c>
      <c r="Q226" s="1">
        <f t="shared" si="28"/>
        <v>6423</v>
      </c>
      <c r="R226">
        <v>2.9009999999999998</v>
      </c>
      <c r="S226">
        <f t="shared" si="29"/>
        <v>9.5177165354330704</v>
      </c>
      <c r="T226">
        <f t="shared" si="30"/>
        <v>10.01771653543307</v>
      </c>
    </row>
    <row r="227" spans="1:20" x14ac:dyDescent="0.25">
      <c r="A227" s="38">
        <v>1916</v>
      </c>
      <c r="B227">
        <v>9</v>
      </c>
      <c r="C227" s="1">
        <f t="shared" si="31"/>
        <v>6089</v>
      </c>
      <c r="D227" s="38">
        <v>-0.13100000000000001</v>
      </c>
      <c r="E227">
        <v>-0.161</v>
      </c>
      <c r="F227">
        <v>-0.154</v>
      </c>
      <c r="G227" s="52">
        <v>-0.16900000000000001</v>
      </c>
      <c r="H227" s="38">
        <f t="shared" si="24"/>
        <v>-0.42979002624671914</v>
      </c>
      <c r="I227" s="41">
        <f t="shared" si="25"/>
        <v>-0.52821522309711288</v>
      </c>
      <c r="J227" s="40">
        <f>'NOAA WLs'!$P$5+(D227/0.3048)</f>
        <v>3.8702099737532807</v>
      </c>
      <c r="K227" s="40">
        <f>'NOAA WLs'!$P$5+(E227/0.3048)</f>
        <v>3.7717847769028872</v>
      </c>
      <c r="L227" s="40">
        <f t="shared" si="26"/>
        <v>-0.50524934383202091</v>
      </c>
      <c r="M227" s="41">
        <f t="shared" si="27"/>
        <v>-0.5544619422572179</v>
      </c>
      <c r="O227">
        <v>1917</v>
      </c>
      <c r="P227">
        <v>9</v>
      </c>
      <c r="Q227" s="1">
        <f t="shared" si="28"/>
        <v>6454</v>
      </c>
      <c r="R227">
        <v>2.871</v>
      </c>
      <c r="S227">
        <f t="shared" si="29"/>
        <v>9.419291338582676</v>
      </c>
      <c r="T227">
        <f t="shared" si="30"/>
        <v>9.919291338582676</v>
      </c>
    </row>
    <row r="228" spans="1:20" x14ac:dyDescent="0.25">
      <c r="A228" s="38">
        <v>1916</v>
      </c>
      <c r="B228">
        <v>10</v>
      </c>
      <c r="C228" s="1">
        <f t="shared" si="31"/>
        <v>6119</v>
      </c>
      <c r="D228" s="38">
        <v>-0.25</v>
      </c>
      <c r="E228">
        <v>-0.161</v>
      </c>
      <c r="F228">
        <v>-0.153</v>
      </c>
      <c r="G228" s="52">
        <v>-0.16900000000000001</v>
      </c>
      <c r="H228" s="38">
        <f t="shared" si="24"/>
        <v>-0.82020997375328075</v>
      </c>
      <c r="I228" s="41">
        <f t="shared" si="25"/>
        <v>-0.52821522309711288</v>
      </c>
      <c r="J228" s="40">
        <f>'NOAA WLs'!$P$5+(D228/0.3048)</f>
        <v>3.479790026246719</v>
      </c>
      <c r="K228" s="40">
        <f>'NOAA WLs'!$P$5+(E228/0.3048)</f>
        <v>3.7717847769028872</v>
      </c>
      <c r="L228" s="40">
        <f t="shared" si="26"/>
        <v>-0.50196850393700787</v>
      </c>
      <c r="M228" s="41">
        <f t="shared" si="27"/>
        <v>-0.5544619422572179</v>
      </c>
      <c r="O228">
        <v>1917</v>
      </c>
      <c r="P228">
        <v>10</v>
      </c>
      <c r="Q228" s="1">
        <f t="shared" si="28"/>
        <v>6484</v>
      </c>
      <c r="R228">
        <v>2.7789999999999999</v>
      </c>
      <c r="S228">
        <f t="shared" si="29"/>
        <v>9.1174540682414698</v>
      </c>
      <c r="T228">
        <f t="shared" si="30"/>
        <v>9.6174540682414698</v>
      </c>
    </row>
    <row r="229" spans="1:20" x14ac:dyDescent="0.25">
      <c r="A229" s="38">
        <v>1916</v>
      </c>
      <c r="B229">
        <v>11</v>
      </c>
      <c r="C229" s="1">
        <f t="shared" si="31"/>
        <v>6150</v>
      </c>
      <c r="D229" s="38">
        <v>-0.254</v>
      </c>
      <c r="E229">
        <v>-0.161</v>
      </c>
      <c r="F229">
        <v>-0.153</v>
      </c>
      <c r="G229" s="52">
        <v>-0.16900000000000001</v>
      </c>
      <c r="H229" s="38">
        <f t="shared" si="24"/>
        <v>-0.83333333333333326</v>
      </c>
      <c r="I229" s="41">
        <f t="shared" si="25"/>
        <v>-0.52821522309711288</v>
      </c>
      <c r="J229" s="40">
        <f>'NOAA WLs'!$P$5+(D229/0.3048)</f>
        <v>3.4666666666666668</v>
      </c>
      <c r="K229" s="40">
        <f>'NOAA WLs'!$P$5+(E229/0.3048)</f>
        <v>3.7717847769028872</v>
      </c>
      <c r="L229" s="40">
        <f t="shared" si="26"/>
        <v>-0.50196850393700787</v>
      </c>
      <c r="M229" s="41">
        <f t="shared" si="27"/>
        <v>-0.5544619422572179</v>
      </c>
      <c r="O229">
        <v>1917</v>
      </c>
      <c r="P229">
        <v>11</v>
      </c>
      <c r="Q229" s="1">
        <f t="shared" si="28"/>
        <v>6515</v>
      </c>
      <c r="R229">
        <v>2.9319999999999999</v>
      </c>
      <c r="S229">
        <f t="shared" si="29"/>
        <v>9.6194225721784772</v>
      </c>
      <c r="T229">
        <f t="shared" si="30"/>
        <v>10.119422572178477</v>
      </c>
    </row>
    <row r="230" spans="1:20" x14ac:dyDescent="0.25">
      <c r="A230" s="38">
        <v>1916</v>
      </c>
      <c r="B230">
        <v>12</v>
      </c>
      <c r="C230" s="1">
        <f t="shared" si="31"/>
        <v>6180</v>
      </c>
      <c r="D230" s="38">
        <v>-0.184</v>
      </c>
      <c r="E230">
        <v>-0.161</v>
      </c>
      <c r="F230">
        <v>-0.153</v>
      </c>
      <c r="G230" s="52">
        <v>-0.16900000000000001</v>
      </c>
      <c r="H230" s="38">
        <f t="shared" si="24"/>
        <v>-0.60367454068241466</v>
      </c>
      <c r="I230" s="41">
        <f t="shared" si="25"/>
        <v>-0.52821522309711288</v>
      </c>
      <c r="J230" s="40">
        <f>'NOAA WLs'!$P$5+(D230/0.3048)</f>
        <v>3.6963254593175852</v>
      </c>
      <c r="K230" s="40">
        <f>'NOAA WLs'!$P$5+(E230/0.3048)</f>
        <v>3.7717847769028872</v>
      </c>
      <c r="L230" s="40">
        <f t="shared" si="26"/>
        <v>-0.50196850393700787</v>
      </c>
      <c r="M230" s="41">
        <f t="shared" si="27"/>
        <v>-0.5544619422572179</v>
      </c>
      <c r="O230">
        <v>1917</v>
      </c>
      <c r="P230">
        <v>12</v>
      </c>
      <c r="Q230" s="1">
        <f t="shared" si="28"/>
        <v>6545</v>
      </c>
      <c r="R230">
        <v>3.2970000000000002</v>
      </c>
      <c r="S230">
        <f t="shared" si="29"/>
        <v>10.816929133858268</v>
      </c>
      <c r="T230">
        <f t="shared" si="30"/>
        <v>11.316929133858268</v>
      </c>
    </row>
    <row r="231" spans="1:20" x14ac:dyDescent="0.25">
      <c r="A231" s="38">
        <v>1917</v>
      </c>
      <c r="B231">
        <v>1</v>
      </c>
      <c r="C231" s="1">
        <f t="shared" si="31"/>
        <v>6211</v>
      </c>
      <c r="D231" s="38">
        <v>-0.30299999999999999</v>
      </c>
      <c r="E231">
        <v>-0.161</v>
      </c>
      <c r="F231">
        <v>-0.153</v>
      </c>
      <c r="G231" s="52">
        <v>-0.16900000000000001</v>
      </c>
      <c r="H231" s="38">
        <f t="shared" si="24"/>
        <v>-0.99409448818897628</v>
      </c>
      <c r="I231" s="41">
        <f t="shared" si="25"/>
        <v>-0.52821522309711288</v>
      </c>
      <c r="J231" s="40">
        <f>'NOAA WLs'!$P$5+(D231/0.3048)</f>
        <v>3.3059055118110234</v>
      </c>
      <c r="K231" s="40">
        <f>'NOAA WLs'!$P$5+(E231/0.3048)</f>
        <v>3.7717847769028872</v>
      </c>
      <c r="L231" s="40">
        <f t="shared" si="26"/>
        <v>-0.50196850393700787</v>
      </c>
      <c r="M231" s="41">
        <f t="shared" si="27"/>
        <v>-0.5544619422572179</v>
      </c>
      <c r="O231">
        <v>1918</v>
      </c>
      <c r="P231">
        <v>1</v>
      </c>
      <c r="Q231" s="1">
        <f t="shared" si="28"/>
        <v>6576</v>
      </c>
      <c r="R231">
        <v>3.145</v>
      </c>
      <c r="S231">
        <f t="shared" si="29"/>
        <v>10.318241469816272</v>
      </c>
      <c r="T231">
        <f t="shared" si="30"/>
        <v>10.818241469816272</v>
      </c>
    </row>
    <row r="232" spans="1:20" x14ac:dyDescent="0.25">
      <c r="A232" s="38">
        <v>1917</v>
      </c>
      <c r="B232">
        <v>2</v>
      </c>
      <c r="C232" s="1">
        <f t="shared" si="31"/>
        <v>6242</v>
      </c>
      <c r="D232" s="38">
        <v>-0.28599999999999998</v>
      </c>
      <c r="E232">
        <v>-0.161</v>
      </c>
      <c r="F232">
        <v>-0.153</v>
      </c>
      <c r="G232" s="52">
        <v>-0.16900000000000001</v>
      </c>
      <c r="H232" s="38">
        <f t="shared" si="24"/>
        <v>-0.93832020997375321</v>
      </c>
      <c r="I232" s="41">
        <f t="shared" si="25"/>
        <v>-0.52821522309711288</v>
      </c>
      <c r="J232" s="40">
        <f>'NOAA WLs'!$P$5+(D232/0.3048)</f>
        <v>3.3616797900262467</v>
      </c>
      <c r="K232" s="40">
        <f>'NOAA WLs'!$P$5+(E232/0.3048)</f>
        <v>3.7717847769028872</v>
      </c>
      <c r="L232" s="40">
        <f t="shared" si="26"/>
        <v>-0.50196850393700787</v>
      </c>
      <c r="M232" s="41">
        <f t="shared" si="27"/>
        <v>-0.5544619422572179</v>
      </c>
      <c r="O232">
        <v>1918</v>
      </c>
      <c r="P232">
        <v>2</v>
      </c>
      <c r="Q232" s="1">
        <f t="shared" si="28"/>
        <v>6607</v>
      </c>
      <c r="R232">
        <v>3.1139999999999999</v>
      </c>
      <c r="S232">
        <f t="shared" si="29"/>
        <v>10.216535433070865</v>
      </c>
      <c r="T232">
        <f t="shared" si="30"/>
        <v>10.716535433070865</v>
      </c>
    </row>
    <row r="233" spans="1:20" x14ac:dyDescent="0.25">
      <c r="A233" s="38">
        <v>1917</v>
      </c>
      <c r="B233">
        <v>3</v>
      </c>
      <c r="C233" s="1">
        <f t="shared" si="31"/>
        <v>6270</v>
      </c>
      <c r="D233" s="38">
        <v>-0.253</v>
      </c>
      <c r="E233">
        <v>-0.16</v>
      </c>
      <c r="F233">
        <v>-0.153</v>
      </c>
      <c r="G233" s="52">
        <v>-0.16800000000000001</v>
      </c>
      <c r="H233" s="38">
        <f t="shared" si="24"/>
        <v>-0.83005249343832022</v>
      </c>
      <c r="I233" s="41">
        <f t="shared" si="25"/>
        <v>-0.52493438320209973</v>
      </c>
      <c r="J233" s="40">
        <f>'NOAA WLs'!$P$5+(D233/0.3048)</f>
        <v>3.4699475065616796</v>
      </c>
      <c r="K233" s="40">
        <f>'NOAA WLs'!$P$5+(E233/0.3048)</f>
        <v>3.7750656167979</v>
      </c>
      <c r="L233" s="40">
        <f t="shared" si="26"/>
        <v>-0.50196850393700787</v>
      </c>
      <c r="M233" s="41">
        <f t="shared" si="27"/>
        <v>-0.55118110236220474</v>
      </c>
      <c r="O233">
        <v>1918</v>
      </c>
      <c r="P233">
        <v>3</v>
      </c>
      <c r="Q233" s="1">
        <f t="shared" si="28"/>
        <v>6635</v>
      </c>
      <c r="R233">
        <v>2.9620000000000002</v>
      </c>
      <c r="S233">
        <f t="shared" si="29"/>
        <v>9.7178477690288716</v>
      </c>
      <c r="T233">
        <f t="shared" si="30"/>
        <v>10.217847769028872</v>
      </c>
    </row>
    <row r="234" spans="1:20" x14ac:dyDescent="0.25">
      <c r="A234" s="38">
        <v>1917</v>
      </c>
      <c r="B234">
        <v>4</v>
      </c>
      <c r="C234" s="1">
        <f t="shared" si="31"/>
        <v>6301</v>
      </c>
      <c r="D234" s="38">
        <v>-0.13800000000000001</v>
      </c>
      <c r="E234">
        <v>-0.16</v>
      </c>
      <c r="F234">
        <v>-0.152</v>
      </c>
      <c r="G234" s="52">
        <v>-0.16800000000000001</v>
      </c>
      <c r="H234" s="38">
        <f t="shared" si="24"/>
        <v>-0.45275590551181105</v>
      </c>
      <c r="I234" s="41">
        <f t="shared" si="25"/>
        <v>-0.52493438320209973</v>
      </c>
      <c r="J234" s="40">
        <f>'NOAA WLs'!$P$5+(D234/0.3048)</f>
        <v>3.8472440944881887</v>
      </c>
      <c r="K234" s="40">
        <f>'NOAA WLs'!$P$5+(E234/0.3048)</f>
        <v>3.7750656167979</v>
      </c>
      <c r="L234" s="40">
        <f t="shared" si="26"/>
        <v>-0.49868766404199472</v>
      </c>
      <c r="M234" s="41">
        <f t="shared" si="27"/>
        <v>-0.55118110236220474</v>
      </c>
      <c r="O234">
        <v>1918</v>
      </c>
      <c r="P234">
        <v>4</v>
      </c>
      <c r="Q234" s="1">
        <f t="shared" si="28"/>
        <v>6666</v>
      </c>
      <c r="R234">
        <v>2.992</v>
      </c>
      <c r="S234">
        <f t="shared" si="29"/>
        <v>9.8162729658792642</v>
      </c>
      <c r="T234">
        <f t="shared" si="30"/>
        <v>10.316272965879264</v>
      </c>
    </row>
    <row r="235" spans="1:20" x14ac:dyDescent="0.25">
      <c r="A235" s="38">
        <v>1917</v>
      </c>
      <c r="B235">
        <v>5</v>
      </c>
      <c r="C235" s="1">
        <f t="shared" si="31"/>
        <v>6331</v>
      </c>
      <c r="D235" s="38">
        <v>-0.21199999999999999</v>
      </c>
      <c r="E235">
        <v>-0.16</v>
      </c>
      <c r="F235">
        <v>-0.152</v>
      </c>
      <c r="G235" s="52">
        <v>-0.16800000000000001</v>
      </c>
      <c r="H235" s="38">
        <f t="shared" si="24"/>
        <v>-0.6955380577427821</v>
      </c>
      <c r="I235" s="41">
        <f t="shared" si="25"/>
        <v>-0.52493438320209973</v>
      </c>
      <c r="J235" s="40">
        <f>'NOAA WLs'!$P$5+(D235/0.3048)</f>
        <v>3.6044619422572177</v>
      </c>
      <c r="K235" s="40">
        <f>'NOAA WLs'!$P$5+(E235/0.3048)</f>
        <v>3.7750656167979</v>
      </c>
      <c r="L235" s="40">
        <f t="shared" si="26"/>
        <v>-0.49868766404199472</v>
      </c>
      <c r="M235" s="41">
        <f t="shared" si="27"/>
        <v>-0.55118110236220474</v>
      </c>
      <c r="O235">
        <v>1918</v>
      </c>
      <c r="P235">
        <v>5</v>
      </c>
      <c r="Q235" s="1">
        <f t="shared" si="28"/>
        <v>6696</v>
      </c>
      <c r="R235">
        <v>2.81</v>
      </c>
      <c r="S235">
        <f t="shared" si="29"/>
        <v>9.2191601049868765</v>
      </c>
      <c r="T235">
        <f t="shared" si="30"/>
        <v>9.7191601049868765</v>
      </c>
    </row>
    <row r="236" spans="1:20" x14ac:dyDescent="0.25">
      <c r="A236" s="38">
        <v>1917</v>
      </c>
      <c r="B236">
        <v>6</v>
      </c>
      <c r="C236" s="1">
        <f t="shared" si="31"/>
        <v>6362</v>
      </c>
      <c r="D236" s="38">
        <v>-0.185</v>
      </c>
      <c r="E236">
        <v>-0.16</v>
      </c>
      <c r="F236">
        <v>-0.152</v>
      </c>
      <c r="G236" s="52">
        <v>-0.16800000000000001</v>
      </c>
      <c r="H236" s="38">
        <f t="shared" si="24"/>
        <v>-0.60695538057742782</v>
      </c>
      <c r="I236" s="41">
        <f t="shared" si="25"/>
        <v>-0.52493438320209973</v>
      </c>
      <c r="J236" s="40">
        <f>'NOAA WLs'!$P$5+(D236/0.3048)</f>
        <v>3.6930446194225719</v>
      </c>
      <c r="K236" s="40">
        <f>'NOAA WLs'!$P$5+(E236/0.3048)</f>
        <v>3.7750656167979</v>
      </c>
      <c r="L236" s="40">
        <f t="shared" si="26"/>
        <v>-0.49868766404199472</v>
      </c>
      <c r="M236" s="41">
        <f t="shared" si="27"/>
        <v>-0.55118110236220474</v>
      </c>
      <c r="O236">
        <v>1918</v>
      </c>
      <c r="P236">
        <v>6</v>
      </c>
      <c r="Q236" s="1">
        <f t="shared" si="28"/>
        <v>6727</v>
      </c>
      <c r="R236">
        <v>2.871</v>
      </c>
      <c r="S236">
        <f t="shared" si="29"/>
        <v>9.419291338582676</v>
      </c>
      <c r="T236">
        <f t="shared" si="30"/>
        <v>9.919291338582676</v>
      </c>
    </row>
    <row r="237" spans="1:20" x14ac:dyDescent="0.25">
      <c r="A237" s="38">
        <v>1917</v>
      </c>
      <c r="B237">
        <v>7</v>
      </c>
      <c r="C237" s="1">
        <f t="shared" si="31"/>
        <v>6392</v>
      </c>
      <c r="D237" s="38">
        <v>-0.14000000000000001</v>
      </c>
      <c r="E237">
        <v>-0.16</v>
      </c>
      <c r="F237">
        <v>-0.152</v>
      </c>
      <c r="G237" s="52">
        <v>-0.16800000000000001</v>
      </c>
      <c r="H237" s="38">
        <f t="shared" si="24"/>
        <v>-0.45931758530183731</v>
      </c>
      <c r="I237" s="41">
        <f t="shared" si="25"/>
        <v>-0.52493438320209973</v>
      </c>
      <c r="J237" s="40">
        <f>'NOAA WLs'!$P$5+(D237/0.3048)</f>
        <v>3.8406824146981626</v>
      </c>
      <c r="K237" s="40">
        <f>'NOAA WLs'!$P$5+(E237/0.3048)</f>
        <v>3.7750656167979</v>
      </c>
      <c r="L237" s="40">
        <f t="shared" si="26"/>
        <v>-0.49868766404199472</v>
      </c>
      <c r="M237" s="41">
        <f t="shared" si="27"/>
        <v>-0.55118110236220474</v>
      </c>
      <c r="O237">
        <v>1918</v>
      </c>
      <c r="P237">
        <v>7</v>
      </c>
      <c r="Q237" s="1">
        <f t="shared" si="28"/>
        <v>6757</v>
      </c>
      <c r="R237">
        <v>2.9009999999999998</v>
      </c>
      <c r="S237">
        <f t="shared" si="29"/>
        <v>9.5177165354330704</v>
      </c>
      <c r="T237">
        <f t="shared" si="30"/>
        <v>10.01771653543307</v>
      </c>
    </row>
    <row r="238" spans="1:20" x14ac:dyDescent="0.25">
      <c r="A238" s="38">
        <v>1917</v>
      </c>
      <c r="B238">
        <v>8</v>
      </c>
      <c r="C238" s="1">
        <f t="shared" si="31"/>
        <v>6423</v>
      </c>
      <c r="D238" s="38">
        <v>-0.192</v>
      </c>
      <c r="E238">
        <v>-0.16</v>
      </c>
      <c r="F238">
        <v>-0.152</v>
      </c>
      <c r="G238" s="52">
        <v>-0.16700000000000001</v>
      </c>
      <c r="H238" s="38">
        <f t="shared" si="24"/>
        <v>-0.62992125984251968</v>
      </c>
      <c r="I238" s="41">
        <f t="shared" si="25"/>
        <v>-0.52493438320209973</v>
      </c>
      <c r="J238" s="40">
        <f>'NOAA WLs'!$P$5+(D238/0.3048)</f>
        <v>3.6700787401574804</v>
      </c>
      <c r="K238" s="40">
        <f>'NOAA WLs'!$P$5+(E238/0.3048)</f>
        <v>3.7750656167979</v>
      </c>
      <c r="L238" s="40">
        <f t="shared" si="26"/>
        <v>-0.49868766404199472</v>
      </c>
      <c r="M238" s="41">
        <f t="shared" si="27"/>
        <v>-0.54790026246719159</v>
      </c>
      <c r="O238">
        <v>1918</v>
      </c>
      <c r="P238">
        <v>8</v>
      </c>
      <c r="Q238" s="1">
        <f t="shared" si="28"/>
        <v>6788</v>
      </c>
      <c r="R238">
        <v>2.84</v>
      </c>
      <c r="S238">
        <f t="shared" si="29"/>
        <v>9.3175853018372692</v>
      </c>
      <c r="T238">
        <f t="shared" si="30"/>
        <v>9.8175853018372692</v>
      </c>
    </row>
    <row r="239" spans="1:20" x14ac:dyDescent="0.25">
      <c r="A239" s="38">
        <v>1917</v>
      </c>
      <c r="B239">
        <v>9</v>
      </c>
      <c r="C239" s="1">
        <f t="shared" si="31"/>
        <v>6454</v>
      </c>
      <c r="D239" s="38">
        <v>-0.16400000000000001</v>
      </c>
      <c r="E239">
        <v>-0.159</v>
      </c>
      <c r="F239">
        <v>-0.152</v>
      </c>
      <c r="G239" s="52">
        <v>-0.16700000000000001</v>
      </c>
      <c r="H239" s="38">
        <f t="shared" si="24"/>
        <v>-0.53805774278215224</v>
      </c>
      <c r="I239" s="41">
        <f t="shared" si="25"/>
        <v>-0.52165354330708658</v>
      </c>
      <c r="J239" s="40">
        <f>'NOAA WLs'!$P$5+(D239/0.3048)</f>
        <v>3.7619422572178474</v>
      </c>
      <c r="K239" s="40">
        <f>'NOAA WLs'!$P$5+(E239/0.3048)</f>
        <v>3.7783464566929132</v>
      </c>
      <c r="L239" s="40">
        <f t="shared" si="26"/>
        <v>-0.49868766404199472</v>
      </c>
      <c r="M239" s="41">
        <f t="shared" si="27"/>
        <v>-0.54790026246719159</v>
      </c>
      <c r="O239">
        <v>1918</v>
      </c>
      <c r="P239">
        <v>9</v>
      </c>
      <c r="Q239" s="1">
        <f t="shared" si="28"/>
        <v>6819</v>
      </c>
      <c r="R239">
        <v>2.9009999999999998</v>
      </c>
      <c r="S239">
        <f t="shared" si="29"/>
        <v>9.5177165354330704</v>
      </c>
      <c r="T239">
        <f t="shared" si="30"/>
        <v>10.01771653543307</v>
      </c>
    </row>
    <row r="240" spans="1:20" x14ac:dyDescent="0.25">
      <c r="A240" s="38">
        <v>1917</v>
      </c>
      <c r="B240">
        <v>10</v>
      </c>
      <c r="C240" s="1">
        <f t="shared" si="31"/>
        <v>6484</v>
      </c>
      <c r="D240" s="38">
        <v>-0.26900000000000002</v>
      </c>
      <c r="E240">
        <v>-0.159</v>
      </c>
      <c r="F240">
        <v>-0.151</v>
      </c>
      <c r="G240" s="52">
        <v>-0.16700000000000001</v>
      </c>
      <c r="H240" s="38">
        <f t="shared" si="24"/>
        <v>-0.88254593175853024</v>
      </c>
      <c r="I240" s="41">
        <f t="shared" si="25"/>
        <v>-0.52165354330708658</v>
      </c>
      <c r="J240" s="40">
        <f>'NOAA WLs'!$P$5+(D240/0.3048)</f>
        <v>3.4174540682414696</v>
      </c>
      <c r="K240" s="40">
        <f>'NOAA WLs'!$P$5+(E240/0.3048)</f>
        <v>3.7783464566929132</v>
      </c>
      <c r="L240" s="40">
        <f t="shared" si="26"/>
        <v>-0.49540682414698156</v>
      </c>
      <c r="M240" s="41">
        <f t="shared" si="27"/>
        <v>-0.54790026246719159</v>
      </c>
      <c r="O240">
        <v>1918</v>
      </c>
      <c r="P240">
        <v>10</v>
      </c>
      <c r="Q240" s="1">
        <f t="shared" si="28"/>
        <v>6849</v>
      </c>
      <c r="R240">
        <v>2.9319999999999999</v>
      </c>
      <c r="S240">
        <f t="shared" si="29"/>
        <v>9.6194225721784772</v>
      </c>
      <c r="T240">
        <f t="shared" si="30"/>
        <v>10.119422572178477</v>
      </c>
    </row>
    <row r="241" spans="1:20" x14ac:dyDescent="0.25">
      <c r="A241" s="38">
        <v>1917</v>
      </c>
      <c r="B241">
        <v>11</v>
      </c>
      <c r="C241" s="1">
        <f t="shared" si="31"/>
        <v>6515</v>
      </c>
      <c r="D241" s="38">
        <v>-0.23899999999999999</v>
      </c>
      <c r="E241">
        <v>-0.159</v>
      </c>
      <c r="F241">
        <v>-0.151</v>
      </c>
      <c r="G241" s="52">
        <v>-0.16700000000000001</v>
      </c>
      <c r="H241" s="38">
        <f t="shared" si="24"/>
        <v>-0.78412073490813639</v>
      </c>
      <c r="I241" s="41">
        <f t="shared" si="25"/>
        <v>-0.52165354330708658</v>
      </c>
      <c r="J241" s="40">
        <f>'NOAA WLs'!$P$5+(D241/0.3048)</f>
        <v>3.5158792650918635</v>
      </c>
      <c r="K241" s="40">
        <f>'NOAA WLs'!$P$5+(E241/0.3048)</f>
        <v>3.7783464566929132</v>
      </c>
      <c r="L241" s="40">
        <f t="shared" si="26"/>
        <v>-0.49540682414698156</v>
      </c>
      <c r="M241" s="41">
        <f t="shared" si="27"/>
        <v>-0.54790026246719159</v>
      </c>
      <c r="O241">
        <v>1918</v>
      </c>
      <c r="P241">
        <v>11</v>
      </c>
      <c r="Q241" s="1">
        <f t="shared" si="28"/>
        <v>6880</v>
      </c>
      <c r="R241">
        <v>3.206</v>
      </c>
      <c r="S241">
        <f t="shared" si="29"/>
        <v>10.518372703412073</v>
      </c>
      <c r="T241">
        <f t="shared" si="30"/>
        <v>11.018372703412073</v>
      </c>
    </row>
    <row r="242" spans="1:20" x14ac:dyDescent="0.25">
      <c r="A242" s="38">
        <v>1917</v>
      </c>
      <c r="B242">
        <v>12</v>
      </c>
      <c r="C242" s="1">
        <f t="shared" si="31"/>
        <v>6545</v>
      </c>
      <c r="D242" s="38">
        <v>-0.153</v>
      </c>
      <c r="E242">
        <v>-0.159</v>
      </c>
      <c r="F242">
        <v>-0.151</v>
      </c>
      <c r="G242" s="52">
        <v>-0.16700000000000001</v>
      </c>
      <c r="H242" s="38">
        <f t="shared" si="24"/>
        <v>-0.50196850393700787</v>
      </c>
      <c r="I242" s="41">
        <f t="shared" si="25"/>
        <v>-0.52165354330708658</v>
      </c>
      <c r="J242" s="40">
        <f>'NOAA WLs'!$P$5+(D242/0.3048)</f>
        <v>3.798031496062992</v>
      </c>
      <c r="K242" s="40">
        <f>'NOAA WLs'!$P$5+(E242/0.3048)</f>
        <v>3.7783464566929132</v>
      </c>
      <c r="L242" s="40">
        <f t="shared" si="26"/>
        <v>-0.49540682414698156</v>
      </c>
      <c r="M242" s="41">
        <f t="shared" si="27"/>
        <v>-0.54790026246719159</v>
      </c>
      <c r="O242">
        <v>1918</v>
      </c>
      <c r="P242">
        <v>12</v>
      </c>
      <c r="Q242" s="1">
        <f t="shared" si="28"/>
        <v>6910</v>
      </c>
      <c r="R242">
        <v>3.2970000000000002</v>
      </c>
      <c r="S242">
        <f t="shared" si="29"/>
        <v>10.816929133858268</v>
      </c>
      <c r="T242">
        <f t="shared" si="30"/>
        <v>11.316929133858268</v>
      </c>
    </row>
    <row r="243" spans="1:20" x14ac:dyDescent="0.25">
      <c r="A243" s="38">
        <v>1918</v>
      </c>
      <c r="B243">
        <v>1</v>
      </c>
      <c r="C243" s="1">
        <f t="shared" si="31"/>
        <v>6576</v>
      </c>
      <c r="D243" s="38">
        <v>-0.16</v>
      </c>
      <c r="E243">
        <v>-0.159</v>
      </c>
      <c r="F243">
        <v>-0.151</v>
      </c>
      <c r="G243" s="52">
        <v>-0.16700000000000001</v>
      </c>
      <c r="H243" s="38">
        <f t="shared" si="24"/>
        <v>-0.52493438320209973</v>
      </c>
      <c r="I243" s="41">
        <f t="shared" si="25"/>
        <v>-0.52165354330708658</v>
      </c>
      <c r="J243" s="40">
        <f>'NOAA WLs'!$P$5+(D243/0.3048)</f>
        <v>3.7750656167979</v>
      </c>
      <c r="K243" s="40">
        <f>'NOAA WLs'!$P$5+(E243/0.3048)</f>
        <v>3.7783464566929132</v>
      </c>
      <c r="L243" s="40">
        <f t="shared" si="26"/>
        <v>-0.49540682414698156</v>
      </c>
      <c r="M243" s="41">
        <f t="shared" si="27"/>
        <v>-0.54790026246719159</v>
      </c>
      <c r="O243">
        <v>1919</v>
      </c>
      <c r="P243">
        <v>1</v>
      </c>
      <c r="Q243" s="1">
        <f t="shared" si="28"/>
        <v>6941</v>
      </c>
      <c r="R243">
        <v>3.2970000000000002</v>
      </c>
      <c r="S243">
        <f t="shared" si="29"/>
        <v>10.816929133858268</v>
      </c>
      <c r="T243">
        <f t="shared" si="30"/>
        <v>11.316929133858268</v>
      </c>
    </row>
    <row r="244" spans="1:20" x14ac:dyDescent="0.25">
      <c r="A244" s="38">
        <v>1918</v>
      </c>
      <c r="B244">
        <v>2</v>
      </c>
      <c r="C244" s="1">
        <f t="shared" si="31"/>
        <v>6607</v>
      </c>
      <c r="D244" s="38">
        <v>-0.11600000000000001</v>
      </c>
      <c r="E244">
        <v>-0.159</v>
      </c>
      <c r="F244">
        <v>-0.151</v>
      </c>
      <c r="G244" s="52">
        <v>-0.16600000000000001</v>
      </c>
      <c r="H244" s="38">
        <f t="shared" si="24"/>
        <v>-0.38057742782152232</v>
      </c>
      <c r="I244" s="41">
        <f t="shared" si="25"/>
        <v>-0.52165354330708658</v>
      </c>
      <c r="J244" s="40">
        <f>'NOAA WLs'!$P$5+(D244/0.3048)</f>
        <v>3.9194225721784774</v>
      </c>
      <c r="K244" s="40">
        <f>'NOAA WLs'!$P$5+(E244/0.3048)</f>
        <v>3.7783464566929132</v>
      </c>
      <c r="L244" s="40">
        <f t="shared" si="26"/>
        <v>-0.49540682414698156</v>
      </c>
      <c r="M244" s="41">
        <f t="shared" si="27"/>
        <v>-0.54461942257217844</v>
      </c>
      <c r="O244">
        <v>1919</v>
      </c>
      <c r="P244">
        <v>2</v>
      </c>
      <c r="Q244" s="1">
        <f t="shared" si="28"/>
        <v>6972</v>
      </c>
      <c r="R244">
        <v>3.0840000000000001</v>
      </c>
      <c r="S244">
        <f t="shared" si="29"/>
        <v>10.118110236220472</v>
      </c>
      <c r="T244">
        <f t="shared" si="30"/>
        <v>10.618110236220472</v>
      </c>
    </row>
    <row r="245" spans="1:20" x14ac:dyDescent="0.25">
      <c r="A245" s="38">
        <v>1918</v>
      </c>
      <c r="B245">
        <v>3</v>
      </c>
      <c r="C245" s="1">
        <f t="shared" si="31"/>
        <v>6635</v>
      </c>
      <c r="D245" s="38">
        <v>-7.9000000000000001E-2</v>
      </c>
      <c r="E245">
        <v>-0.158</v>
      </c>
      <c r="F245">
        <v>-0.151</v>
      </c>
      <c r="G245" s="52">
        <v>-0.16600000000000001</v>
      </c>
      <c r="H245" s="38">
        <f t="shared" si="24"/>
        <v>-0.25918635170603671</v>
      </c>
      <c r="I245" s="41">
        <f t="shared" si="25"/>
        <v>-0.51837270341207342</v>
      </c>
      <c r="J245" s="40">
        <f>'NOAA WLs'!$P$5+(D245/0.3048)</f>
        <v>4.0408136482939634</v>
      </c>
      <c r="K245" s="40">
        <f>'NOAA WLs'!$P$5+(E245/0.3048)</f>
        <v>3.7816272965879265</v>
      </c>
      <c r="L245" s="40">
        <f t="shared" si="26"/>
        <v>-0.49540682414698156</v>
      </c>
      <c r="M245" s="41">
        <f t="shared" si="27"/>
        <v>-0.54461942257217844</v>
      </c>
      <c r="O245">
        <v>1919</v>
      </c>
      <c r="P245">
        <v>3</v>
      </c>
      <c r="Q245" s="1">
        <f t="shared" si="28"/>
        <v>7000</v>
      </c>
      <c r="R245">
        <v>2.992</v>
      </c>
      <c r="S245">
        <f t="shared" si="29"/>
        <v>9.8162729658792642</v>
      </c>
      <c r="T245">
        <f t="shared" si="30"/>
        <v>10.316272965879264</v>
      </c>
    </row>
    <row r="246" spans="1:20" x14ac:dyDescent="0.25">
      <c r="A246" s="38">
        <v>1918</v>
      </c>
      <c r="B246">
        <v>4</v>
      </c>
      <c r="C246" s="1">
        <f t="shared" si="31"/>
        <v>6666</v>
      </c>
      <c r="D246" s="38">
        <v>-0.14099999999999999</v>
      </c>
      <c r="E246">
        <v>-0.158</v>
      </c>
      <c r="F246">
        <v>-0.15</v>
      </c>
      <c r="G246" s="52">
        <v>-0.16600000000000001</v>
      </c>
      <c r="H246" s="38">
        <f t="shared" si="24"/>
        <v>-0.46259842519685035</v>
      </c>
      <c r="I246" s="41">
        <f t="shared" si="25"/>
        <v>-0.51837270341207342</v>
      </c>
      <c r="J246" s="40">
        <f>'NOAA WLs'!$P$5+(D246/0.3048)</f>
        <v>3.8374015748031494</v>
      </c>
      <c r="K246" s="40">
        <f>'NOAA WLs'!$P$5+(E246/0.3048)</f>
        <v>3.7816272965879265</v>
      </c>
      <c r="L246" s="40">
        <f t="shared" si="26"/>
        <v>-0.49212598425196846</v>
      </c>
      <c r="M246" s="41">
        <f t="shared" si="27"/>
        <v>-0.54461942257217844</v>
      </c>
      <c r="O246">
        <v>1919</v>
      </c>
      <c r="P246">
        <v>4</v>
      </c>
      <c r="Q246" s="1">
        <f t="shared" si="28"/>
        <v>7031</v>
      </c>
      <c r="R246">
        <v>2.9009999999999998</v>
      </c>
      <c r="S246">
        <f t="shared" si="29"/>
        <v>9.5177165354330704</v>
      </c>
      <c r="T246">
        <f t="shared" si="30"/>
        <v>10.01771653543307</v>
      </c>
    </row>
    <row r="247" spans="1:20" x14ac:dyDescent="0.25">
      <c r="A247" s="38">
        <v>1918</v>
      </c>
      <c r="B247">
        <v>5</v>
      </c>
      <c r="C247" s="1">
        <f t="shared" si="31"/>
        <v>6696</v>
      </c>
      <c r="D247" s="38">
        <v>-0.127</v>
      </c>
      <c r="E247">
        <v>-0.158</v>
      </c>
      <c r="F247">
        <v>-0.15</v>
      </c>
      <c r="G247" s="52">
        <v>-0.16600000000000001</v>
      </c>
      <c r="H247" s="38">
        <f t="shared" si="24"/>
        <v>-0.41666666666666663</v>
      </c>
      <c r="I247" s="41">
        <f t="shared" si="25"/>
        <v>-0.51837270341207342</v>
      </c>
      <c r="J247" s="40">
        <f>'NOAA WLs'!$P$5+(D247/0.3048)</f>
        <v>3.8833333333333333</v>
      </c>
      <c r="K247" s="40">
        <f>'NOAA WLs'!$P$5+(E247/0.3048)</f>
        <v>3.7816272965879265</v>
      </c>
      <c r="L247" s="40">
        <f t="shared" si="26"/>
        <v>-0.49212598425196846</v>
      </c>
      <c r="M247" s="41">
        <f t="shared" si="27"/>
        <v>-0.54461942257217844</v>
      </c>
      <c r="O247">
        <v>1919</v>
      </c>
      <c r="P247">
        <v>5</v>
      </c>
      <c r="Q247" s="1">
        <f t="shared" si="28"/>
        <v>7061</v>
      </c>
      <c r="R247">
        <v>2.871</v>
      </c>
      <c r="S247">
        <f t="shared" si="29"/>
        <v>9.419291338582676</v>
      </c>
      <c r="T247">
        <f t="shared" si="30"/>
        <v>9.919291338582676</v>
      </c>
    </row>
    <row r="248" spans="1:20" x14ac:dyDescent="0.25">
      <c r="A248" s="38">
        <v>1918</v>
      </c>
      <c r="B248">
        <v>6</v>
      </c>
      <c r="C248" s="1">
        <f t="shared" si="31"/>
        <v>6727</v>
      </c>
      <c r="D248" s="38">
        <v>-0.127</v>
      </c>
      <c r="E248">
        <v>-0.158</v>
      </c>
      <c r="F248">
        <v>-0.15</v>
      </c>
      <c r="G248" s="52">
        <v>-0.16600000000000001</v>
      </c>
      <c r="H248" s="38">
        <f t="shared" si="24"/>
        <v>-0.41666666666666663</v>
      </c>
      <c r="I248" s="41">
        <f t="shared" si="25"/>
        <v>-0.51837270341207342</v>
      </c>
      <c r="J248" s="40">
        <f>'NOAA WLs'!$P$5+(D248/0.3048)</f>
        <v>3.8833333333333333</v>
      </c>
      <c r="K248" s="40">
        <f>'NOAA WLs'!$P$5+(E248/0.3048)</f>
        <v>3.7816272965879265</v>
      </c>
      <c r="L248" s="40">
        <f t="shared" si="26"/>
        <v>-0.49212598425196846</v>
      </c>
      <c r="M248" s="41">
        <f t="shared" si="27"/>
        <v>-0.54461942257217844</v>
      </c>
      <c r="O248">
        <v>1919</v>
      </c>
      <c r="P248">
        <v>6</v>
      </c>
      <c r="Q248" s="1">
        <f t="shared" si="28"/>
        <v>7092</v>
      </c>
      <c r="R248">
        <v>2.7490000000000001</v>
      </c>
      <c r="S248">
        <f t="shared" si="29"/>
        <v>9.0190288713910753</v>
      </c>
      <c r="T248">
        <f t="shared" si="30"/>
        <v>9.5190288713910753</v>
      </c>
    </row>
    <row r="249" spans="1:20" x14ac:dyDescent="0.25">
      <c r="A249" s="38">
        <v>1918</v>
      </c>
      <c r="B249">
        <v>7</v>
      </c>
      <c r="C249" s="1">
        <f t="shared" si="31"/>
        <v>6757</v>
      </c>
      <c r="D249" s="38">
        <v>-0.122</v>
      </c>
      <c r="E249">
        <v>-0.158</v>
      </c>
      <c r="F249">
        <v>-0.15</v>
      </c>
      <c r="G249" s="52">
        <v>-0.16500000000000001</v>
      </c>
      <c r="H249" s="38">
        <f t="shared" si="24"/>
        <v>-0.40026246719160102</v>
      </c>
      <c r="I249" s="41">
        <f t="shared" si="25"/>
        <v>-0.51837270341207342</v>
      </c>
      <c r="J249" s="40">
        <f>'NOAA WLs'!$P$5+(D249/0.3048)</f>
        <v>3.8997375328083987</v>
      </c>
      <c r="K249" s="40">
        <f>'NOAA WLs'!$P$5+(E249/0.3048)</f>
        <v>3.7816272965879265</v>
      </c>
      <c r="L249" s="40">
        <f t="shared" si="26"/>
        <v>-0.49212598425196846</v>
      </c>
      <c r="M249" s="41">
        <f t="shared" si="27"/>
        <v>-0.54133858267716539</v>
      </c>
      <c r="O249">
        <v>1919</v>
      </c>
      <c r="P249">
        <v>7</v>
      </c>
      <c r="Q249" s="1">
        <f t="shared" si="28"/>
        <v>7122</v>
      </c>
      <c r="R249">
        <v>2.81</v>
      </c>
      <c r="S249">
        <f t="shared" si="29"/>
        <v>9.2191601049868765</v>
      </c>
      <c r="T249">
        <f t="shared" si="30"/>
        <v>9.7191601049868765</v>
      </c>
    </row>
    <row r="250" spans="1:20" x14ac:dyDescent="0.25">
      <c r="A250" s="38">
        <v>1918</v>
      </c>
      <c r="B250">
        <v>8</v>
      </c>
      <c r="C250" s="1">
        <f t="shared" si="31"/>
        <v>6788</v>
      </c>
      <c r="D250" s="38">
        <v>-0.13700000000000001</v>
      </c>
      <c r="E250">
        <v>-0.158</v>
      </c>
      <c r="F250">
        <v>-0.15</v>
      </c>
      <c r="G250" s="52">
        <v>-0.16500000000000001</v>
      </c>
      <c r="H250" s="38">
        <f t="shared" si="24"/>
        <v>-0.4494750656167979</v>
      </c>
      <c r="I250" s="41">
        <f t="shared" si="25"/>
        <v>-0.51837270341207342</v>
      </c>
      <c r="J250" s="40">
        <f>'NOAA WLs'!$P$5+(D250/0.3048)</f>
        <v>3.850524934383202</v>
      </c>
      <c r="K250" s="40">
        <f>'NOAA WLs'!$P$5+(E250/0.3048)</f>
        <v>3.7816272965879265</v>
      </c>
      <c r="L250" s="40">
        <f t="shared" si="26"/>
        <v>-0.49212598425196846</v>
      </c>
      <c r="M250" s="41">
        <f t="shared" si="27"/>
        <v>-0.54133858267716539</v>
      </c>
      <c r="O250">
        <v>1919</v>
      </c>
      <c r="P250">
        <v>8</v>
      </c>
      <c r="Q250" s="1">
        <f t="shared" si="28"/>
        <v>7153</v>
      </c>
      <c r="R250">
        <v>2.7490000000000001</v>
      </c>
      <c r="S250">
        <f t="shared" si="29"/>
        <v>9.0190288713910753</v>
      </c>
      <c r="T250">
        <f t="shared" si="30"/>
        <v>9.5190288713910753</v>
      </c>
    </row>
    <row r="251" spans="1:20" x14ac:dyDescent="0.25">
      <c r="A251" s="38">
        <v>1918</v>
      </c>
      <c r="B251">
        <v>9</v>
      </c>
      <c r="C251" s="1">
        <f t="shared" si="31"/>
        <v>6819</v>
      </c>
      <c r="D251" s="38">
        <v>-0.109</v>
      </c>
      <c r="E251">
        <v>-0.157</v>
      </c>
      <c r="F251">
        <v>-0.15</v>
      </c>
      <c r="G251" s="52">
        <v>-0.16500000000000001</v>
      </c>
      <c r="H251" s="38">
        <f t="shared" si="24"/>
        <v>-0.3576115485564304</v>
      </c>
      <c r="I251" s="41">
        <f t="shared" si="25"/>
        <v>-0.51509186351706038</v>
      </c>
      <c r="J251" s="40">
        <f>'NOAA WLs'!$P$5+(D251/0.3048)</f>
        <v>3.9423884514435694</v>
      </c>
      <c r="K251" s="40">
        <f>'NOAA WLs'!$P$5+(E251/0.3048)</f>
        <v>3.7849081364829393</v>
      </c>
      <c r="L251" s="40">
        <f t="shared" si="26"/>
        <v>-0.49212598425196846</v>
      </c>
      <c r="M251" s="41">
        <f t="shared" si="27"/>
        <v>-0.54133858267716539</v>
      </c>
      <c r="O251">
        <v>1919</v>
      </c>
      <c r="P251">
        <v>9</v>
      </c>
      <c r="Q251" s="1">
        <f t="shared" si="28"/>
        <v>7184</v>
      </c>
      <c r="R251">
        <v>2.7789999999999999</v>
      </c>
      <c r="S251">
        <f t="shared" si="29"/>
        <v>9.1174540682414698</v>
      </c>
      <c r="T251">
        <f t="shared" si="30"/>
        <v>9.6174540682414698</v>
      </c>
    </row>
    <row r="252" spans="1:20" x14ac:dyDescent="0.25">
      <c r="A252" s="38">
        <v>1918</v>
      </c>
      <c r="B252">
        <v>10</v>
      </c>
      <c r="C252" s="1">
        <f t="shared" si="31"/>
        <v>6849</v>
      </c>
      <c r="D252" s="38">
        <v>-0.107</v>
      </c>
      <c r="E252">
        <v>-0.157</v>
      </c>
      <c r="F252">
        <v>-0.14899999999999999</v>
      </c>
      <c r="G252" s="52">
        <v>-0.16500000000000001</v>
      </c>
      <c r="H252" s="38">
        <f t="shared" si="24"/>
        <v>-0.35104986876640415</v>
      </c>
      <c r="I252" s="41">
        <f t="shared" si="25"/>
        <v>-0.51509186351706038</v>
      </c>
      <c r="J252" s="40">
        <f>'NOAA WLs'!$P$5+(D252/0.3048)</f>
        <v>3.9489501312335955</v>
      </c>
      <c r="K252" s="40">
        <f>'NOAA WLs'!$P$5+(E252/0.3048)</f>
        <v>3.7849081364829393</v>
      </c>
      <c r="L252" s="40">
        <f t="shared" si="26"/>
        <v>-0.48884514435695531</v>
      </c>
      <c r="M252" s="41">
        <f t="shared" si="27"/>
        <v>-0.54133858267716539</v>
      </c>
      <c r="O252">
        <v>1919</v>
      </c>
      <c r="P252">
        <v>10</v>
      </c>
      <c r="Q252" s="1">
        <f t="shared" si="28"/>
        <v>7214</v>
      </c>
      <c r="R252">
        <v>2.7490000000000001</v>
      </c>
      <c r="S252">
        <f t="shared" si="29"/>
        <v>9.0190288713910753</v>
      </c>
      <c r="T252">
        <f t="shared" si="30"/>
        <v>9.5190288713910753</v>
      </c>
    </row>
    <row r="253" spans="1:20" x14ac:dyDescent="0.25">
      <c r="A253" s="38">
        <v>1918</v>
      </c>
      <c r="B253">
        <v>11</v>
      </c>
      <c r="C253" s="1">
        <f t="shared" si="31"/>
        <v>6880</v>
      </c>
      <c r="D253" s="38">
        <v>-9.2999999999999999E-2</v>
      </c>
      <c r="E253">
        <v>-0.157</v>
      </c>
      <c r="F253">
        <v>-0.14899999999999999</v>
      </c>
      <c r="G253" s="52">
        <v>-0.16500000000000001</v>
      </c>
      <c r="H253" s="38">
        <f t="shared" si="24"/>
        <v>-0.30511811023622043</v>
      </c>
      <c r="I253" s="41">
        <f t="shared" si="25"/>
        <v>-0.51509186351706038</v>
      </c>
      <c r="J253" s="40">
        <f>'NOAA WLs'!$P$5+(D253/0.3048)</f>
        <v>3.9948818897637794</v>
      </c>
      <c r="K253" s="40">
        <f>'NOAA WLs'!$P$5+(E253/0.3048)</f>
        <v>3.7849081364829393</v>
      </c>
      <c r="L253" s="40">
        <f t="shared" si="26"/>
        <v>-0.48884514435695531</v>
      </c>
      <c r="M253" s="41">
        <f t="shared" si="27"/>
        <v>-0.54133858267716539</v>
      </c>
      <c r="O253">
        <v>1919</v>
      </c>
      <c r="P253">
        <v>11</v>
      </c>
      <c r="Q253" s="1">
        <f t="shared" si="28"/>
        <v>7245</v>
      </c>
      <c r="R253">
        <v>2.84</v>
      </c>
      <c r="S253">
        <f t="shared" si="29"/>
        <v>9.3175853018372692</v>
      </c>
      <c r="T253">
        <f t="shared" si="30"/>
        <v>9.8175853018372692</v>
      </c>
    </row>
    <row r="254" spans="1:20" x14ac:dyDescent="0.25">
      <c r="A254" s="38">
        <v>1918</v>
      </c>
      <c r="B254">
        <v>12</v>
      </c>
      <c r="C254" s="1">
        <f t="shared" si="31"/>
        <v>6910</v>
      </c>
      <c r="D254" s="38">
        <v>-0.13800000000000001</v>
      </c>
      <c r="E254">
        <v>-0.157</v>
      </c>
      <c r="F254">
        <v>-0.14899999999999999</v>
      </c>
      <c r="G254" s="52">
        <v>-0.16500000000000001</v>
      </c>
      <c r="H254" s="38">
        <f t="shared" si="24"/>
        <v>-0.45275590551181105</v>
      </c>
      <c r="I254" s="41">
        <f t="shared" si="25"/>
        <v>-0.51509186351706038</v>
      </c>
      <c r="J254" s="40">
        <f>'NOAA WLs'!$P$5+(D254/0.3048)</f>
        <v>3.8472440944881887</v>
      </c>
      <c r="K254" s="40">
        <f>'NOAA WLs'!$P$5+(E254/0.3048)</f>
        <v>3.7849081364829393</v>
      </c>
      <c r="L254" s="40">
        <f t="shared" si="26"/>
        <v>-0.48884514435695531</v>
      </c>
      <c r="M254" s="41">
        <f t="shared" si="27"/>
        <v>-0.54133858267716539</v>
      </c>
      <c r="O254">
        <v>1919</v>
      </c>
      <c r="P254">
        <v>12</v>
      </c>
      <c r="Q254" s="1">
        <f t="shared" si="28"/>
        <v>7275</v>
      </c>
      <c r="R254">
        <v>3.0840000000000001</v>
      </c>
      <c r="S254">
        <f t="shared" si="29"/>
        <v>10.118110236220472</v>
      </c>
      <c r="T254">
        <f t="shared" si="30"/>
        <v>10.618110236220472</v>
      </c>
    </row>
    <row r="255" spans="1:20" x14ac:dyDescent="0.25">
      <c r="A255" s="38">
        <v>1919</v>
      </c>
      <c r="B255">
        <v>1</v>
      </c>
      <c r="C255" s="1">
        <f t="shared" si="31"/>
        <v>6941</v>
      </c>
      <c r="D255" s="38">
        <v>-7.1999999999999995E-2</v>
      </c>
      <c r="E255">
        <v>-0.157</v>
      </c>
      <c r="F255">
        <v>-0.14899999999999999</v>
      </c>
      <c r="G255" s="52">
        <v>-0.16400000000000001</v>
      </c>
      <c r="H255" s="38">
        <f t="shared" si="24"/>
        <v>-0.23622047244094485</v>
      </c>
      <c r="I255" s="41">
        <f t="shared" si="25"/>
        <v>-0.51509186351706038</v>
      </c>
      <c r="J255" s="40">
        <f>'NOAA WLs'!$P$5+(D255/0.3048)</f>
        <v>4.0637795275590554</v>
      </c>
      <c r="K255" s="40">
        <f>'NOAA WLs'!$P$5+(E255/0.3048)</f>
        <v>3.7849081364829393</v>
      </c>
      <c r="L255" s="40">
        <f t="shared" si="26"/>
        <v>-0.48884514435695531</v>
      </c>
      <c r="M255" s="41">
        <f t="shared" si="27"/>
        <v>-0.53805774278215224</v>
      </c>
      <c r="O255">
        <v>1920</v>
      </c>
      <c r="P255">
        <v>1</v>
      </c>
      <c r="Q255" s="1">
        <f t="shared" si="28"/>
        <v>7306</v>
      </c>
      <c r="R255">
        <v>2.871</v>
      </c>
      <c r="S255">
        <f t="shared" si="29"/>
        <v>9.419291338582676</v>
      </c>
      <c r="T255">
        <f t="shared" si="30"/>
        <v>9.919291338582676</v>
      </c>
    </row>
    <row r="256" spans="1:20" x14ac:dyDescent="0.25">
      <c r="A256" s="38">
        <v>1919</v>
      </c>
      <c r="B256">
        <v>2</v>
      </c>
      <c r="C256" s="1">
        <f t="shared" si="31"/>
        <v>6972</v>
      </c>
      <c r="D256" s="38">
        <v>-8.2000000000000003E-2</v>
      </c>
      <c r="E256">
        <v>-0.156</v>
      </c>
      <c r="F256">
        <v>-0.14899999999999999</v>
      </c>
      <c r="G256" s="52">
        <v>-0.16400000000000001</v>
      </c>
      <c r="H256" s="38">
        <f t="shared" si="24"/>
        <v>-0.26902887139107612</v>
      </c>
      <c r="I256" s="41">
        <f t="shared" si="25"/>
        <v>-0.51181102362204722</v>
      </c>
      <c r="J256" s="40">
        <f>'NOAA WLs'!$P$5+(D256/0.3048)</f>
        <v>4.0309711286089236</v>
      </c>
      <c r="K256" s="40">
        <f>'NOAA WLs'!$P$5+(E256/0.3048)</f>
        <v>3.7881889763779526</v>
      </c>
      <c r="L256" s="40">
        <f t="shared" si="26"/>
        <v>-0.48884514435695531</v>
      </c>
      <c r="M256" s="41">
        <f t="shared" si="27"/>
        <v>-0.53805774278215224</v>
      </c>
      <c r="O256">
        <v>1920</v>
      </c>
      <c r="P256">
        <v>2</v>
      </c>
      <c r="Q256" s="1">
        <f t="shared" si="28"/>
        <v>7337</v>
      </c>
      <c r="R256">
        <v>2.7789999999999999</v>
      </c>
      <c r="S256">
        <f t="shared" si="29"/>
        <v>9.1174540682414698</v>
      </c>
      <c r="T256">
        <f t="shared" si="30"/>
        <v>9.6174540682414698</v>
      </c>
    </row>
    <row r="257" spans="1:20" x14ac:dyDescent="0.25">
      <c r="A257" s="38">
        <v>1919</v>
      </c>
      <c r="B257">
        <v>3</v>
      </c>
      <c r="C257" s="1">
        <f t="shared" si="31"/>
        <v>7000</v>
      </c>
      <c r="D257" s="38">
        <v>-0.13100000000000001</v>
      </c>
      <c r="E257">
        <v>-0.156</v>
      </c>
      <c r="F257">
        <v>-0.14899999999999999</v>
      </c>
      <c r="G257" s="52">
        <v>-0.16400000000000001</v>
      </c>
      <c r="H257" s="38">
        <f t="shared" si="24"/>
        <v>-0.42979002624671914</v>
      </c>
      <c r="I257" s="41">
        <f t="shared" si="25"/>
        <v>-0.51181102362204722</v>
      </c>
      <c r="J257" s="40">
        <f>'NOAA WLs'!$P$5+(D257/0.3048)</f>
        <v>3.8702099737532807</v>
      </c>
      <c r="K257" s="40">
        <f>'NOAA WLs'!$P$5+(E257/0.3048)</f>
        <v>3.7881889763779526</v>
      </c>
      <c r="L257" s="40">
        <f t="shared" si="26"/>
        <v>-0.48884514435695531</v>
      </c>
      <c r="M257" s="41">
        <f t="shared" si="27"/>
        <v>-0.53805774278215224</v>
      </c>
      <c r="O257">
        <v>1920</v>
      </c>
      <c r="P257">
        <v>3</v>
      </c>
      <c r="Q257" s="1">
        <f t="shared" si="28"/>
        <v>7366</v>
      </c>
      <c r="R257">
        <v>2.81</v>
      </c>
      <c r="S257">
        <f t="shared" si="29"/>
        <v>9.2191601049868765</v>
      </c>
      <c r="T257">
        <f t="shared" si="30"/>
        <v>9.7191601049868765</v>
      </c>
    </row>
    <row r="258" spans="1:20" x14ac:dyDescent="0.25">
      <c r="A258" s="38">
        <v>1919</v>
      </c>
      <c r="B258">
        <v>4</v>
      </c>
      <c r="C258" s="1">
        <f t="shared" si="31"/>
        <v>7031</v>
      </c>
      <c r="D258" s="38">
        <v>-0.11</v>
      </c>
      <c r="E258">
        <v>-0.156</v>
      </c>
      <c r="F258">
        <v>-0.14799999999999999</v>
      </c>
      <c r="G258" s="52">
        <v>-0.16400000000000001</v>
      </c>
      <c r="H258" s="38">
        <f t="shared" si="24"/>
        <v>-0.36089238845144356</v>
      </c>
      <c r="I258" s="41">
        <f t="shared" si="25"/>
        <v>-0.51181102362204722</v>
      </c>
      <c r="J258" s="40">
        <f>'NOAA WLs'!$P$5+(D258/0.3048)</f>
        <v>3.9391076115485562</v>
      </c>
      <c r="K258" s="40">
        <f>'NOAA WLs'!$P$5+(E258/0.3048)</f>
        <v>3.7881889763779526</v>
      </c>
      <c r="L258" s="40">
        <f t="shared" si="26"/>
        <v>-0.48556430446194221</v>
      </c>
      <c r="M258" s="41">
        <f t="shared" si="27"/>
        <v>-0.53805774278215224</v>
      </c>
      <c r="O258">
        <v>1920</v>
      </c>
      <c r="P258">
        <v>4</v>
      </c>
      <c r="Q258" s="1">
        <f t="shared" si="28"/>
        <v>7397</v>
      </c>
      <c r="R258">
        <v>2.657</v>
      </c>
      <c r="S258">
        <f t="shared" si="29"/>
        <v>8.7171916010498691</v>
      </c>
      <c r="T258">
        <f t="shared" si="30"/>
        <v>9.2171916010498691</v>
      </c>
    </row>
    <row r="259" spans="1:20" x14ac:dyDescent="0.25">
      <c r="A259" s="38">
        <v>1919</v>
      </c>
      <c r="B259">
        <v>5</v>
      </c>
      <c r="C259" s="1">
        <f t="shared" si="31"/>
        <v>7061</v>
      </c>
      <c r="D259" s="38">
        <v>-0.112</v>
      </c>
      <c r="E259">
        <v>-0.156</v>
      </c>
      <c r="F259">
        <v>-0.14799999999999999</v>
      </c>
      <c r="G259" s="52">
        <v>-0.16400000000000001</v>
      </c>
      <c r="H259" s="38">
        <f t="shared" si="24"/>
        <v>-0.36745406824146981</v>
      </c>
      <c r="I259" s="41">
        <f t="shared" si="25"/>
        <v>-0.51181102362204722</v>
      </c>
      <c r="J259" s="40">
        <f>'NOAA WLs'!$P$5+(D259/0.3048)</f>
        <v>3.9325459317585301</v>
      </c>
      <c r="K259" s="40">
        <f>'NOAA WLs'!$P$5+(E259/0.3048)</f>
        <v>3.7881889763779526</v>
      </c>
      <c r="L259" s="40">
        <f t="shared" si="26"/>
        <v>-0.48556430446194221</v>
      </c>
      <c r="M259" s="41">
        <f t="shared" si="27"/>
        <v>-0.53805774278215224</v>
      </c>
      <c r="O259">
        <v>1920</v>
      </c>
      <c r="P259">
        <v>5</v>
      </c>
      <c r="Q259" s="1">
        <f t="shared" si="28"/>
        <v>7427</v>
      </c>
      <c r="R259">
        <v>2.81</v>
      </c>
      <c r="S259">
        <f t="shared" si="29"/>
        <v>9.2191601049868765</v>
      </c>
      <c r="T259">
        <f t="shared" si="30"/>
        <v>9.7191601049868765</v>
      </c>
    </row>
    <row r="260" spans="1:20" x14ac:dyDescent="0.25">
      <c r="A260" s="38">
        <v>1919</v>
      </c>
      <c r="B260">
        <v>6</v>
      </c>
      <c r="C260" s="1">
        <f t="shared" si="31"/>
        <v>7092</v>
      </c>
      <c r="D260" s="38">
        <v>-0.16600000000000001</v>
      </c>
      <c r="E260">
        <v>-0.156</v>
      </c>
      <c r="F260">
        <v>-0.14799999999999999</v>
      </c>
      <c r="G260" s="52">
        <v>-0.16300000000000001</v>
      </c>
      <c r="H260" s="38">
        <f t="shared" si="24"/>
        <v>-0.54461942257217844</v>
      </c>
      <c r="I260" s="41">
        <f t="shared" si="25"/>
        <v>-0.51181102362204722</v>
      </c>
      <c r="J260" s="40">
        <f>'NOAA WLs'!$P$5+(D260/0.3048)</f>
        <v>3.7553805774278213</v>
      </c>
      <c r="K260" s="40">
        <f>'NOAA WLs'!$P$5+(E260/0.3048)</f>
        <v>3.7881889763779526</v>
      </c>
      <c r="L260" s="40">
        <f t="shared" si="26"/>
        <v>-0.48556430446194221</v>
      </c>
      <c r="M260" s="41">
        <f t="shared" si="27"/>
        <v>-0.53477690288713908</v>
      </c>
      <c r="O260">
        <v>1920</v>
      </c>
      <c r="P260">
        <v>6</v>
      </c>
      <c r="Q260" s="1">
        <f t="shared" si="28"/>
        <v>7458</v>
      </c>
      <c r="R260">
        <v>2.7789999999999999</v>
      </c>
      <c r="S260">
        <f t="shared" si="29"/>
        <v>9.1174540682414698</v>
      </c>
      <c r="T260">
        <f t="shared" si="30"/>
        <v>9.6174540682414698</v>
      </c>
    </row>
    <row r="261" spans="1:20" x14ac:dyDescent="0.25">
      <c r="A261" s="38">
        <v>1919</v>
      </c>
      <c r="B261">
        <v>7</v>
      </c>
      <c r="C261" s="1">
        <f t="shared" si="31"/>
        <v>7122</v>
      </c>
      <c r="D261" s="38">
        <v>-0.16400000000000001</v>
      </c>
      <c r="E261">
        <v>-0.156</v>
      </c>
      <c r="F261">
        <v>-0.14799999999999999</v>
      </c>
      <c r="G261" s="52">
        <v>-0.16300000000000001</v>
      </c>
      <c r="H261" s="38">
        <f t="shared" si="24"/>
        <v>-0.53805774278215224</v>
      </c>
      <c r="I261" s="41">
        <f t="shared" si="25"/>
        <v>-0.51181102362204722</v>
      </c>
      <c r="J261" s="40">
        <f>'NOAA WLs'!$P$5+(D261/0.3048)</f>
        <v>3.7619422572178474</v>
      </c>
      <c r="K261" s="40">
        <f>'NOAA WLs'!$P$5+(E261/0.3048)</f>
        <v>3.7881889763779526</v>
      </c>
      <c r="L261" s="40">
        <f t="shared" si="26"/>
        <v>-0.48556430446194221</v>
      </c>
      <c r="M261" s="41">
        <f t="shared" si="27"/>
        <v>-0.53477690288713908</v>
      </c>
      <c r="O261">
        <v>1920</v>
      </c>
      <c r="P261">
        <v>7</v>
      </c>
      <c r="Q261" s="1">
        <f t="shared" si="28"/>
        <v>7488</v>
      </c>
      <c r="R261">
        <v>2.81</v>
      </c>
      <c r="S261">
        <f t="shared" si="29"/>
        <v>9.2191601049868765</v>
      </c>
      <c r="T261">
        <f t="shared" si="30"/>
        <v>9.7191601049868765</v>
      </c>
    </row>
    <row r="262" spans="1:20" x14ac:dyDescent="0.25">
      <c r="A262" s="38">
        <v>1919</v>
      </c>
      <c r="B262">
        <v>8</v>
      </c>
      <c r="C262" s="1">
        <f t="shared" si="31"/>
        <v>7153</v>
      </c>
      <c r="D262" s="38">
        <v>-0.17</v>
      </c>
      <c r="E262">
        <v>-0.155</v>
      </c>
      <c r="F262">
        <v>-0.14799999999999999</v>
      </c>
      <c r="G262" s="52">
        <v>-0.16300000000000001</v>
      </c>
      <c r="H262" s="38">
        <f t="shared" si="24"/>
        <v>-0.55774278215223094</v>
      </c>
      <c r="I262" s="41">
        <f t="shared" si="25"/>
        <v>-0.50853018372703407</v>
      </c>
      <c r="J262" s="40">
        <f>'NOAA WLs'!$P$5+(D262/0.3048)</f>
        <v>3.7422572178477687</v>
      </c>
      <c r="K262" s="40">
        <f>'NOAA WLs'!$P$5+(E262/0.3048)</f>
        <v>3.7914698162729659</v>
      </c>
      <c r="L262" s="40">
        <f t="shared" si="26"/>
        <v>-0.48556430446194221</v>
      </c>
      <c r="M262" s="41">
        <f t="shared" si="27"/>
        <v>-0.53477690288713908</v>
      </c>
      <c r="O262">
        <v>1920</v>
      </c>
      <c r="P262">
        <v>8</v>
      </c>
      <c r="Q262" s="1">
        <f t="shared" si="28"/>
        <v>7519</v>
      </c>
      <c r="R262">
        <v>2.7789999999999999</v>
      </c>
      <c r="S262">
        <f t="shared" si="29"/>
        <v>9.1174540682414698</v>
      </c>
      <c r="T262">
        <f t="shared" si="30"/>
        <v>9.6174540682414698</v>
      </c>
    </row>
    <row r="263" spans="1:20" x14ac:dyDescent="0.25">
      <c r="A263" s="38">
        <v>1919</v>
      </c>
      <c r="B263">
        <v>9</v>
      </c>
      <c r="C263" s="1">
        <f t="shared" si="31"/>
        <v>7184</v>
      </c>
      <c r="D263" s="38">
        <v>-0.14299999999999999</v>
      </c>
      <c r="E263">
        <v>-0.155</v>
      </c>
      <c r="F263">
        <v>-0.14799999999999999</v>
      </c>
      <c r="G263" s="52">
        <v>-0.16300000000000001</v>
      </c>
      <c r="H263" s="38">
        <f t="shared" si="24"/>
        <v>-0.4691601049868766</v>
      </c>
      <c r="I263" s="41">
        <f t="shared" si="25"/>
        <v>-0.50853018372703407</v>
      </c>
      <c r="J263" s="40">
        <f>'NOAA WLs'!$P$5+(D263/0.3048)</f>
        <v>3.8308398950131233</v>
      </c>
      <c r="K263" s="40">
        <f>'NOAA WLs'!$P$5+(E263/0.3048)</f>
        <v>3.7914698162729659</v>
      </c>
      <c r="L263" s="40">
        <f t="shared" si="26"/>
        <v>-0.48556430446194221</v>
      </c>
      <c r="M263" s="41">
        <f t="shared" si="27"/>
        <v>-0.53477690288713908</v>
      </c>
      <c r="O263">
        <v>1920</v>
      </c>
      <c r="P263">
        <v>9</v>
      </c>
      <c r="Q263" s="1">
        <f t="shared" si="28"/>
        <v>7550</v>
      </c>
      <c r="R263">
        <v>2.992</v>
      </c>
      <c r="S263">
        <f t="shared" si="29"/>
        <v>9.8162729658792642</v>
      </c>
      <c r="T263">
        <f t="shared" si="30"/>
        <v>10.316272965879264</v>
      </c>
    </row>
    <row r="264" spans="1:20" x14ac:dyDescent="0.25">
      <c r="A264" s="38">
        <v>1919</v>
      </c>
      <c r="B264">
        <v>10</v>
      </c>
      <c r="C264" s="1">
        <f t="shared" si="31"/>
        <v>7214</v>
      </c>
      <c r="D264" s="38">
        <v>-0.22600000000000001</v>
      </c>
      <c r="E264">
        <v>-0.155</v>
      </c>
      <c r="F264">
        <v>-0.14699999999999999</v>
      </c>
      <c r="G264" s="52">
        <v>-0.16300000000000001</v>
      </c>
      <c r="H264" s="38">
        <f t="shared" si="24"/>
        <v>-0.74146981627296582</v>
      </c>
      <c r="I264" s="41">
        <f t="shared" si="25"/>
        <v>-0.50853018372703407</v>
      </c>
      <c r="J264" s="40">
        <f>'NOAA WLs'!$P$5+(D264/0.3048)</f>
        <v>3.5585301837270338</v>
      </c>
      <c r="K264" s="40">
        <f>'NOAA WLs'!$P$5+(E264/0.3048)</f>
        <v>3.7914698162729659</v>
      </c>
      <c r="L264" s="40">
        <f t="shared" si="26"/>
        <v>-0.48228346456692911</v>
      </c>
      <c r="M264" s="41">
        <f t="shared" si="27"/>
        <v>-0.53477690288713908</v>
      </c>
      <c r="O264">
        <v>1920</v>
      </c>
      <c r="P264">
        <v>10</v>
      </c>
      <c r="Q264" s="1">
        <f t="shared" si="28"/>
        <v>7580</v>
      </c>
      <c r="R264">
        <v>2.84</v>
      </c>
      <c r="S264">
        <f t="shared" si="29"/>
        <v>9.3175853018372692</v>
      </c>
      <c r="T264">
        <f t="shared" si="30"/>
        <v>9.8175853018372692</v>
      </c>
    </row>
    <row r="265" spans="1:20" x14ac:dyDescent="0.25">
      <c r="A265" s="38">
        <v>1919</v>
      </c>
      <c r="B265">
        <v>11</v>
      </c>
      <c r="C265" s="1">
        <f t="shared" si="31"/>
        <v>7245</v>
      </c>
      <c r="D265" s="38">
        <v>-0.221</v>
      </c>
      <c r="E265">
        <v>-0.155</v>
      </c>
      <c r="F265">
        <v>-0.14699999999999999</v>
      </c>
      <c r="G265" s="52">
        <v>-0.16300000000000001</v>
      </c>
      <c r="H265" s="38">
        <f t="shared" si="24"/>
        <v>-0.72506561679790027</v>
      </c>
      <c r="I265" s="41">
        <f t="shared" si="25"/>
        <v>-0.50853018372703407</v>
      </c>
      <c r="J265" s="40">
        <f>'NOAA WLs'!$P$5+(D265/0.3048)</f>
        <v>3.5749343832020997</v>
      </c>
      <c r="K265" s="40">
        <f>'NOAA WLs'!$P$5+(E265/0.3048)</f>
        <v>3.7914698162729659</v>
      </c>
      <c r="L265" s="40">
        <f t="shared" si="26"/>
        <v>-0.48228346456692911</v>
      </c>
      <c r="M265" s="41">
        <f t="shared" si="27"/>
        <v>-0.53477690288713908</v>
      </c>
      <c r="O265">
        <v>1920</v>
      </c>
      <c r="P265">
        <v>11</v>
      </c>
      <c r="Q265" s="1">
        <f t="shared" si="28"/>
        <v>7611</v>
      </c>
      <c r="R265">
        <v>3.206</v>
      </c>
      <c r="S265">
        <f t="shared" si="29"/>
        <v>10.518372703412073</v>
      </c>
      <c r="T265">
        <f t="shared" si="30"/>
        <v>11.018372703412073</v>
      </c>
    </row>
    <row r="266" spans="1:20" x14ac:dyDescent="0.25">
      <c r="A266" s="38">
        <v>1919</v>
      </c>
      <c r="B266">
        <v>12</v>
      </c>
      <c r="C266" s="1">
        <f t="shared" si="31"/>
        <v>7275</v>
      </c>
      <c r="D266" s="38">
        <v>-0.22600000000000001</v>
      </c>
      <c r="E266">
        <v>-0.155</v>
      </c>
      <c r="F266">
        <v>-0.14699999999999999</v>
      </c>
      <c r="G266" s="52">
        <v>-0.16200000000000001</v>
      </c>
      <c r="H266" s="38">
        <f t="shared" si="24"/>
        <v>-0.74146981627296582</v>
      </c>
      <c r="I266" s="41">
        <f t="shared" si="25"/>
        <v>-0.50853018372703407</v>
      </c>
      <c r="J266" s="40">
        <f>'NOAA WLs'!$P$5+(D266/0.3048)</f>
        <v>3.5585301837270338</v>
      </c>
      <c r="K266" s="40">
        <f>'NOAA WLs'!$P$5+(E266/0.3048)</f>
        <v>3.7914698162729659</v>
      </c>
      <c r="L266" s="40">
        <f t="shared" si="26"/>
        <v>-0.48228346456692911</v>
      </c>
      <c r="M266" s="41">
        <f t="shared" si="27"/>
        <v>-0.53149606299212593</v>
      </c>
      <c r="O266">
        <v>1920</v>
      </c>
      <c r="P266">
        <v>12</v>
      </c>
      <c r="Q266" s="1">
        <f t="shared" si="28"/>
        <v>7641</v>
      </c>
      <c r="R266">
        <v>3.3889999999999998</v>
      </c>
      <c r="S266">
        <f t="shared" si="29"/>
        <v>11.118766404199473</v>
      </c>
      <c r="T266">
        <f t="shared" si="30"/>
        <v>11.618766404199473</v>
      </c>
    </row>
    <row r="267" spans="1:20" x14ac:dyDescent="0.25">
      <c r="A267" s="38">
        <v>1920</v>
      </c>
      <c r="B267">
        <v>1</v>
      </c>
      <c r="C267" s="1">
        <f t="shared" si="31"/>
        <v>7306</v>
      </c>
      <c r="D267" s="38">
        <v>-0.27600000000000002</v>
      </c>
      <c r="E267">
        <v>-0.155</v>
      </c>
      <c r="F267">
        <v>-0.14699999999999999</v>
      </c>
      <c r="G267" s="52">
        <v>-0.16200000000000001</v>
      </c>
      <c r="H267" s="38">
        <f t="shared" si="24"/>
        <v>-0.9055118110236221</v>
      </c>
      <c r="I267" s="41">
        <f t="shared" si="25"/>
        <v>-0.50853018372703407</v>
      </c>
      <c r="J267" s="40">
        <f>'NOAA WLs'!$P$5+(D267/0.3048)</f>
        <v>3.3944881889763776</v>
      </c>
      <c r="K267" s="40">
        <f>'NOAA WLs'!$P$5+(E267/0.3048)</f>
        <v>3.7914698162729659</v>
      </c>
      <c r="L267" s="40">
        <f t="shared" si="26"/>
        <v>-0.48228346456692911</v>
      </c>
      <c r="M267" s="41">
        <f t="shared" si="27"/>
        <v>-0.53149606299212593</v>
      </c>
      <c r="O267">
        <v>1921</v>
      </c>
      <c r="P267">
        <v>1</v>
      </c>
      <c r="Q267" s="1">
        <f t="shared" si="28"/>
        <v>7672</v>
      </c>
      <c r="R267">
        <v>3.206</v>
      </c>
      <c r="S267">
        <f t="shared" si="29"/>
        <v>10.518372703412073</v>
      </c>
      <c r="T267">
        <f t="shared" si="30"/>
        <v>11.018372703412073</v>
      </c>
    </row>
    <row r="268" spans="1:20" x14ac:dyDescent="0.25">
      <c r="A268" s="38">
        <v>1920</v>
      </c>
      <c r="B268">
        <v>2</v>
      </c>
      <c r="C268" s="1">
        <f t="shared" si="31"/>
        <v>7337</v>
      </c>
      <c r="D268" s="38">
        <v>-0.314</v>
      </c>
      <c r="E268">
        <v>-0.154</v>
      </c>
      <c r="F268">
        <v>-0.14699999999999999</v>
      </c>
      <c r="G268" s="52">
        <v>-0.16200000000000001</v>
      </c>
      <c r="H268" s="38">
        <f t="shared" si="24"/>
        <v>-1.0301837270341208</v>
      </c>
      <c r="I268" s="41">
        <f t="shared" si="25"/>
        <v>-0.50524934383202091</v>
      </c>
      <c r="J268" s="40">
        <f>'NOAA WLs'!$P$5+(D268/0.3048)</f>
        <v>3.2698162729658788</v>
      </c>
      <c r="K268" s="40">
        <f>'NOAA WLs'!$P$5+(E268/0.3048)</f>
        <v>3.7947506561679791</v>
      </c>
      <c r="L268" s="40">
        <f t="shared" si="26"/>
        <v>-0.48228346456692911</v>
      </c>
      <c r="M268" s="41">
        <f t="shared" si="27"/>
        <v>-0.53149606299212593</v>
      </c>
      <c r="O268">
        <v>1921</v>
      </c>
      <c r="P268">
        <v>2</v>
      </c>
      <c r="Q268" s="1">
        <f t="shared" si="28"/>
        <v>7703</v>
      </c>
      <c r="R268">
        <v>2.81</v>
      </c>
      <c r="S268">
        <f t="shared" si="29"/>
        <v>9.2191601049868765</v>
      </c>
      <c r="T268">
        <f t="shared" si="30"/>
        <v>9.7191601049868765</v>
      </c>
    </row>
    <row r="269" spans="1:20" x14ac:dyDescent="0.25">
      <c r="A269" s="38">
        <v>1920</v>
      </c>
      <c r="B269">
        <v>3</v>
      </c>
      <c r="C269" s="1">
        <f t="shared" si="31"/>
        <v>7366</v>
      </c>
      <c r="D269" s="38">
        <v>-0.14599999999999999</v>
      </c>
      <c r="E269">
        <v>-0.154</v>
      </c>
      <c r="F269">
        <v>-0.14699999999999999</v>
      </c>
      <c r="G269" s="52">
        <v>-0.16200000000000001</v>
      </c>
      <c r="H269" s="38">
        <f t="shared" si="24"/>
        <v>-0.47900262467191596</v>
      </c>
      <c r="I269" s="41">
        <f t="shared" si="25"/>
        <v>-0.50524934383202091</v>
      </c>
      <c r="J269" s="40">
        <f>'NOAA WLs'!$P$5+(D269/0.3048)</f>
        <v>3.8209973753280839</v>
      </c>
      <c r="K269" s="40">
        <f>'NOAA WLs'!$P$5+(E269/0.3048)</f>
        <v>3.7947506561679791</v>
      </c>
      <c r="L269" s="40">
        <f t="shared" si="26"/>
        <v>-0.48228346456692911</v>
      </c>
      <c r="M269" s="41">
        <f t="shared" si="27"/>
        <v>-0.53149606299212593</v>
      </c>
      <c r="O269">
        <v>1921</v>
      </c>
      <c r="P269">
        <v>3</v>
      </c>
      <c r="Q269" s="1">
        <f t="shared" si="28"/>
        <v>7731</v>
      </c>
      <c r="R269">
        <v>2.9009999999999998</v>
      </c>
      <c r="S269">
        <f t="shared" si="29"/>
        <v>9.5177165354330704</v>
      </c>
      <c r="T269">
        <f t="shared" si="30"/>
        <v>10.01771653543307</v>
      </c>
    </row>
    <row r="270" spans="1:20" x14ac:dyDescent="0.25">
      <c r="A270" s="38">
        <v>1920</v>
      </c>
      <c r="B270">
        <v>4</v>
      </c>
      <c r="C270" s="1">
        <f t="shared" si="31"/>
        <v>7397</v>
      </c>
      <c r="D270" s="38">
        <v>-0.23799999999999999</v>
      </c>
      <c r="E270">
        <v>-0.154</v>
      </c>
      <c r="F270">
        <v>-0.14599999999999999</v>
      </c>
      <c r="G270" s="52">
        <v>-0.16200000000000001</v>
      </c>
      <c r="H270" s="38">
        <f t="shared" si="24"/>
        <v>-0.78083989501312323</v>
      </c>
      <c r="I270" s="41">
        <f t="shared" si="25"/>
        <v>-0.50524934383202091</v>
      </c>
      <c r="J270" s="40">
        <f>'NOAA WLs'!$P$5+(D270/0.3048)</f>
        <v>3.5191601049868764</v>
      </c>
      <c r="K270" s="40">
        <f>'NOAA WLs'!$P$5+(E270/0.3048)</f>
        <v>3.7947506561679791</v>
      </c>
      <c r="L270" s="40">
        <f t="shared" si="26"/>
        <v>-0.47900262467191596</v>
      </c>
      <c r="M270" s="41">
        <f t="shared" si="27"/>
        <v>-0.53149606299212593</v>
      </c>
      <c r="O270">
        <v>1921</v>
      </c>
      <c r="P270">
        <v>4</v>
      </c>
      <c r="Q270" s="1">
        <f t="shared" si="28"/>
        <v>7762</v>
      </c>
      <c r="R270">
        <v>2.718</v>
      </c>
      <c r="S270">
        <f t="shared" si="29"/>
        <v>8.9173228346456686</v>
      </c>
      <c r="T270">
        <f t="shared" si="30"/>
        <v>9.4173228346456686</v>
      </c>
    </row>
    <row r="271" spans="1:20" x14ac:dyDescent="0.25">
      <c r="A271" s="38">
        <v>1920</v>
      </c>
      <c r="B271">
        <v>5</v>
      </c>
      <c r="C271" s="1">
        <f t="shared" si="31"/>
        <v>7427</v>
      </c>
      <c r="D271" s="38">
        <v>-0.215</v>
      </c>
      <c r="E271">
        <v>-0.154</v>
      </c>
      <c r="F271">
        <v>-0.14599999999999999</v>
      </c>
      <c r="G271" s="52">
        <v>-0.16200000000000001</v>
      </c>
      <c r="H271" s="38">
        <f t="shared" ref="H271:H334" si="32">D271/0.3048</f>
        <v>-0.70538057742782145</v>
      </c>
      <c r="I271" s="41">
        <f t="shared" ref="I271:I334" si="33">E271/0.3048</f>
        <v>-0.50524934383202091</v>
      </c>
      <c r="J271" s="40">
        <f>'NOAA WLs'!$P$5+(D271/0.3048)</f>
        <v>3.5946194225721784</v>
      </c>
      <c r="K271" s="40">
        <f>'NOAA WLs'!$P$5+(E271/0.3048)</f>
        <v>3.7947506561679791</v>
      </c>
      <c r="L271" s="40">
        <f t="shared" ref="L271:L334" si="34">F271/0.3048</f>
        <v>-0.47900262467191596</v>
      </c>
      <c r="M271" s="41">
        <f t="shared" ref="M271:M334" si="35">G271/0.3048</f>
        <v>-0.53149606299212593</v>
      </c>
      <c r="O271">
        <v>1921</v>
      </c>
      <c r="P271">
        <v>5</v>
      </c>
      <c r="Q271" s="1">
        <f t="shared" ref="Q271:Q334" si="36">DATE(O271,P271,1)</f>
        <v>7792</v>
      </c>
      <c r="R271">
        <v>2.7490000000000001</v>
      </c>
      <c r="S271">
        <f t="shared" ref="S271:S334" si="37">R271/0.3048</f>
        <v>9.0190288713910753</v>
      </c>
      <c r="T271">
        <f t="shared" si="30"/>
        <v>9.5190288713910753</v>
      </c>
    </row>
    <row r="272" spans="1:20" x14ac:dyDescent="0.25">
      <c r="A272" s="38">
        <v>1920</v>
      </c>
      <c r="B272">
        <v>6</v>
      </c>
      <c r="C272" s="1">
        <f t="shared" si="31"/>
        <v>7458</v>
      </c>
      <c r="D272" s="38">
        <v>-0.185</v>
      </c>
      <c r="E272">
        <v>-0.154</v>
      </c>
      <c r="F272">
        <v>-0.14599999999999999</v>
      </c>
      <c r="G272" s="52">
        <v>-0.161</v>
      </c>
      <c r="H272" s="38">
        <f t="shared" si="32"/>
        <v>-0.60695538057742782</v>
      </c>
      <c r="I272" s="41">
        <f t="shared" si="33"/>
        <v>-0.50524934383202091</v>
      </c>
      <c r="J272" s="40">
        <f>'NOAA WLs'!$P$5+(D272/0.3048)</f>
        <v>3.6930446194225719</v>
      </c>
      <c r="K272" s="40">
        <f>'NOAA WLs'!$P$5+(E272/0.3048)</f>
        <v>3.7947506561679791</v>
      </c>
      <c r="L272" s="40">
        <f t="shared" si="34"/>
        <v>-0.47900262467191596</v>
      </c>
      <c r="M272" s="41">
        <f t="shared" si="35"/>
        <v>-0.52821522309711288</v>
      </c>
      <c r="O272">
        <v>1921</v>
      </c>
      <c r="P272">
        <v>6</v>
      </c>
      <c r="Q272" s="1">
        <f t="shared" si="36"/>
        <v>7823</v>
      </c>
      <c r="R272">
        <v>2.84</v>
      </c>
      <c r="S272">
        <f t="shared" si="37"/>
        <v>9.3175853018372692</v>
      </c>
      <c r="T272">
        <f t="shared" ref="T272:T335" si="38">S272+0.5</f>
        <v>9.8175853018372692</v>
      </c>
    </row>
    <row r="273" spans="1:20" x14ac:dyDescent="0.25">
      <c r="A273" s="38">
        <v>1920</v>
      </c>
      <c r="B273">
        <v>7</v>
      </c>
      <c r="C273" s="1">
        <f t="shared" si="31"/>
        <v>7488</v>
      </c>
      <c r="D273" s="38">
        <v>-0.16400000000000001</v>
      </c>
      <c r="E273">
        <v>-0.154</v>
      </c>
      <c r="F273">
        <v>-0.14599999999999999</v>
      </c>
      <c r="G273" s="52">
        <v>-0.161</v>
      </c>
      <c r="H273" s="38">
        <f t="shared" si="32"/>
        <v>-0.53805774278215224</v>
      </c>
      <c r="I273" s="41">
        <f t="shared" si="33"/>
        <v>-0.50524934383202091</v>
      </c>
      <c r="J273" s="40">
        <f>'NOAA WLs'!$P$5+(D273/0.3048)</f>
        <v>3.7619422572178474</v>
      </c>
      <c r="K273" s="40">
        <f>'NOAA WLs'!$P$5+(E273/0.3048)</f>
        <v>3.7947506561679791</v>
      </c>
      <c r="L273" s="40">
        <f t="shared" si="34"/>
        <v>-0.47900262467191596</v>
      </c>
      <c r="M273" s="41">
        <f t="shared" si="35"/>
        <v>-0.52821522309711288</v>
      </c>
      <c r="O273">
        <v>1921</v>
      </c>
      <c r="P273">
        <v>7</v>
      </c>
      <c r="Q273" s="1">
        <f t="shared" si="36"/>
        <v>7853</v>
      </c>
      <c r="R273">
        <v>2.81</v>
      </c>
      <c r="S273">
        <f t="shared" si="37"/>
        <v>9.2191601049868765</v>
      </c>
      <c r="T273">
        <f t="shared" si="38"/>
        <v>9.7191601049868765</v>
      </c>
    </row>
    <row r="274" spans="1:20" x14ac:dyDescent="0.25">
      <c r="A274" s="38">
        <v>1920</v>
      </c>
      <c r="B274">
        <v>8</v>
      </c>
      <c r="C274" s="1">
        <f t="shared" si="31"/>
        <v>7519</v>
      </c>
      <c r="D274" s="38">
        <v>-0.18</v>
      </c>
      <c r="E274">
        <v>-0.153</v>
      </c>
      <c r="F274">
        <v>-0.14599999999999999</v>
      </c>
      <c r="G274" s="52">
        <v>-0.161</v>
      </c>
      <c r="H274" s="38">
        <f t="shared" si="32"/>
        <v>-0.59055118110236215</v>
      </c>
      <c r="I274" s="41">
        <f t="shared" si="33"/>
        <v>-0.50196850393700787</v>
      </c>
      <c r="J274" s="40">
        <f>'NOAA WLs'!$P$5+(D274/0.3048)</f>
        <v>3.7094488188976378</v>
      </c>
      <c r="K274" s="40">
        <f>'NOAA WLs'!$P$5+(E274/0.3048)</f>
        <v>3.798031496062992</v>
      </c>
      <c r="L274" s="40">
        <f t="shared" si="34"/>
        <v>-0.47900262467191596</v>
      </c>
      <c r="M274" s="41">
        <f t="shared" si="35"/>
        <v>-0.52821522309711288</v>
      </c>
      <c r="O274">
        <v>1921</v>
      </c>
      <c r="P274">
        <v>8</v>
      </c>
      <c r="Q274" s="1">
        <f t="shared" si="36"/>
        <v>7884</v>
      </c>
      <c r="R274">
        <v>2.8340000000000001</v>
      </c>
      <c r="S274">
        <f t="shared" si="37"/>
        <v>9.2979002624671914</v>
      </c>
      <c r="T274">
        <f t="shared" si="38"/>
        <v>9.7979002624671914</v>
      </c>
    </row>
    <row r="275" spans="1:20" x14ac:dyDescent="0.25">
      <c r="A275" s="38">
        <v>1920</v>
      </c>
      <c r="B275">
        <v>9</v>
      </c>
      <c r="C275" s="1">
        <f t="shared" si="31"/>
        <v>7550</v>
      </c>
      <c r="D275" s="38">
        <v>-0.11899999999999999</v>
      </c>
      <c r="E275">
        <v>-0.153</v>
      </c>
      <c r="F275">
        <v>-0.14599999999999999</v>
      </c>
      <c r="G275" s="52">
        <v>-0.161</v>
      </c>
      <c r="H275" s="38">
        <f t="shared" si="32"/>
        <v>-0.39041994750656162</v>
      </c>
      <c r="I275" s="41">
        <f t="shared" si="33"/>
        <v>-0.50196850393700787</v>
      </c>
      <c r="J275" s="40">
        <f>'NOAA WLs'!$P$5+(D275/0.3048)</f>
        <v>3.9095800524934381</v>
      </c>
      <c r="K275" s="40">
        <f>'NOAA WLs'!$P$5+(E275/0.3048)</f>
        <v>3.798031496062992</v>
      </c>
      <c r="L275" s="40">
        <f t="shared" si="34"/>
        <v>-0.47900262467191596</v>
      </c>
      <c r="M275" s="41">
        <f t="shared" si="35"/>
        <v>-0.52821522309711288</v>
      </c>
      <c r="O275">
        <v>1921</v>
      </c>
      <c r="P275">
        <v>9</v>
      </c>
      <c r="Q275" s="1">
        <f t="shared" si="36"/>
        <v>7915</v>
      </c>
      <c r="R275">
        <v>2.7730000000000001</v>
      </c>
      <c r="S275">
        <f t="shared" si="37"/>
        <v>9.0977690288713902</v>
      </c>
      <c r="T275">
        <f t="shared" si="38"/>
        <v>9.5977690288713902</v>
      </c>
    </row>
    <row r="276" spans="1:20" x14ac:dyDescent="0.25">
      <c r="A276" s="38">
        <v>1920</v>
      </c>
      <c r="B276">
        <v>10</v>
      </c>
      <c r="C276" s="1">
        <f t="shared" si="31"/>
        <v>7580</v>
      </c>
      <c r="D276" s="38">
        <v>-6.0999999999999999E-2</v>
      </c>
      <c r="E276">
        <v>-0.153</v>
      </c>
      <c r="F276">
        <v>-0.14599999999999999</v>
      </c>
      <c r="G276" s="52">
        <v>-0.161</v>
      </c>
      <c r="H276" s="38">
        <f t="shared" si="32"/>
        <v>-0.20013123359580051</v>
      </c>
      <c r="I276" s="41">
        <f t="shared" si="33"/>
        <v>-0.50196850393700787</v>
      </c>
      <c r="J276" s="40">
        <f>'NOAA WLs'!$P$5+(D276/0.3048)</f>
        <v>4.0998687664041995</v>
      </c>
      <c r="K276" s="40">
        <f>'NOAA WLs'!$P$5+(E276/0.3048)</f>
        <v>3.798031496062992</v>
      </c>
      <c r="L276" s="40">
        <f t="shared" si="34"/>
        <v>-0.47900262467191596</v>
      </c>
      <c r="M276" s="41">
        <f t="shared" si="35"/>
        <v>-0.52821522309711288</v>
      </c>
      <c r="O276">
        <v>1921</v>
      </c>
      <c r="P276">
        <v>10</v>
      </c>
      <c r="Q276" s="1">
        <f t="shared" si="36"/>
        <v>7945</v>
      </c>
      <c r="R276">
        <v>2.8650000000000002</v>
      </c>
      <c r="S276">
        <f t="shared" si="37"/>
        <v>9.3996062992125982</v>
      </c>
      <c r="T276">
        <f t="shared" si="38"/>
        <v>9.8996062992125982</v>
      </c>
    </row>
    <row r="277" spans="1:20" x14ac:dyDescent="0.25">
      <c r="A277" s="38">
        <v>1920</v>
      </c>
      <c r="B277">
        <v>11</v>
      </c>
      <c r="C277" s="1">
        <f t="shared" si="31"/>
        <v>7611</v>
      </c>
      <c r="D277" s="38">
        <v>-0.187</v>
      </c>
      <c r="E277">
        <v>-0.153</v>
      </c>
      <c r="F277">
        <v>-0.14499999999999999</v>
      </c>
      <c r="G277" s="52">
        <v>-0.16</v>
      </c>
      <c r="H277" s="38">
        <f t="shared" si="32"/>
        <v>-0.61351706036745401</v>
      </c>
      <c r="I277" s="41">
        <f t="shared" si="33"/>
        <v>-0.50196850393700787</v>
      </c>
      <c r="J277" s="40">
        <f>'NOAA WLs'!$P$5+(D277/0.3048)</f>
        <v>3.6864829396325458</v>
      </c>
      <c r="K277" s="40">
        <f>'NOAA WLs'!$P$5+(E277/0.3048)</f>
        <v>3.798031496062992</v>
      </c>
      <c r="L277" s="40">
        <f t="shared" si="34"/>
        <v>-0.47572178477690286</v>
      </c>
      <c r="M277" s="41">
        <f t="shared" si="35"/>
        <v>-0.52493438320209973</v>
      </c>
      <c r="O277">
        <v>1921</v>
      </c>
      <c r="P277">
        <v>11</v>
      </c>
      <c r="Q277" s="1">
        <f t="shared" si="36"/>
        <v>7976</v>
      </c>
      <c r="R277">
        <v>3.169</v>
      </c>
      <c r="S277">
        <f t="shared" si="37"/>
        <v>10.396981627296588</v>
      </c>
      <c r="T277">
        <f t="shared" si="38"/>
        <v>10.896981627296588</v>
      </c>
    </row>
    <row r="278" spans="1:20" x14ac:dyDescent="0.25">
      <c r="A278" s="38">
        <v>1920</v>
      </c>
      <c r="B278">
        <v>12</v>
      </c>
      <c r="C278" s="1">
        <f t="shared" si="31"/>
        <v>7641</v>
      </c>
      <c r="D278" s="38">
        <v>-5.8999999999999997E-2</v>
      </c>
      <c r="E278">
        <v>-0.153</v>
      </c>
      <c r="F278">
        <v>-0.14499999999999999</v>
      </c>
      <c r="G278" s="52">
        <v>-0.16</v>
      </c>
      <c r="H278" s="38">
        <f t="shared" si="32"/>
        <v>-0.19356955380577426</v>
      </c>
      <c r="I278" s="41">
        <f t="shared" si="33"/>
        <v>-0.50196850393700787</v>
      </c>
      <c r="J278" s="40">
        <f>'NOAA WLs'!$P$5+(D278/0.3048)</f>
        <v>4.1064304461942251</v>
      </c>
      <c r="K278" s="40">
        <f>'NOAA WLs'!$P$5+(E278/0.3048)</f>
        <v>3.798031496062992</v>
      </c>
      <c r="L278" s="40">
        <f t="shared" si="34"/>
        <v>-0.47572178477690286</v>
      </c>
      <c r="M278" s="41">
        <f t="shared" si="35"/>
        <v>-0.52493438320209973</v>
      </c>
      <c r="O278">
        <v>1921</v>
      </c>
      <c r="P278">
        <v>12</v>
      </c>
      <c r="Q278" s="1">
        <f t="shared" si="36"/>
        <v>8006</v>
      </c>
      <c r="R278">
        <v>3.0139999999999998</v>
      </c>
      <c r="S278">
        <f t="shared" si="37"/>
        <v>9.8884514435695525</v>
      </c>
      <c r="T278">
        <f t="shared" si="38"/>
        <v>10.388451443569553</v>
      </c>
    </row>
    <row r="279" spans="1:20" x14ac:dyDescent="0.25">
      <c r="A279" s="38">
        <v>1921</v>
      </c>
      <c r="B279">
        <v>1</v>
      </c>
      <c r="C279" s="1">
        <f t="shared" si="31"/>
        <v>7672</v>
      </c>
      <c r="D279" s="38">
        <v>-0.12</v>
      </c>
      <c r="E279">
        <v>-0.153</v>
      </c>
      <c r="F279">
        <v>-0.14499999999999999</v>
      </c>
      <c r="G279" s="52">
        <v>-0.16</v>
      </c>
      <c r="H279" s="38">
        <f t="shared" si="32"/>
        <v>-0.39370078740157477</v>
      </c>
      <c r="I279" s="41">
        <f t="shared" si="33"/>
        <v>-0.50196850393700787</v>
      </c>
      <c r="J279" s="40">
        <f>'NOAA WLs'!$P$5+(D279/0.3048)</f>
        <v>3.9062992125984248</v>
      </c>
      <c r="K279" s="40">
        <f>'NOAA WLs'!$P$5+(E279/0.3048)</f>
        <v>3.798031496062992</v>
      </c>
      <c r="L279" s="40">
        <f t="shared" si="34"/>
        <v>-0.47572178477690286</v>
      </c>
      <c r="M279" s="41">
        <f t="shared" si="35"/>
        <v>-0.52493438320209973</v>
      </c>
      <c r="O279">
        <v>1922</v>
      </c>
      <c r="P279">
        <v>1</v>
      </c>
      <c r="Q279" s="1">
        <f t="shared" si="36"/>
        <v>8037</v>
      </c>
      <c r="R279">
        <v>2.95</v>
      </c>
      <c r="S279">
        <f t="shared" si="37"/>
        <v>9.6784776902887142</v>
      </c>
      <c r="T279">
        <f t="shared" si="38"/>
        <v>10.178477690288714</v>
      </c>
    </row>
    <row r="280" spans="1:20" x14ac:dyDescent="0.25">
      <c r="A280" s="38">
        <v>1921</v>
      </c>
      <c r="B280">
        <v>2</v>
      </c>
      <c r="C280" s="1">
        <f t="shared" si="31"/>
        <v>7703</v>
      </c>
      <c r="D280" s="38">
        <v>-0.189</v>
      </c>
      <c r="E280">
        <v>-0.152</v>
      </c>
      <c r="F280">
        <v>-0.14499999999999999</v>
      </c>
      <c r="G280" s="52">
        <v>-0.16</v>
      </c>
      <c r="H280" s="38">
        <f t="shared" si="32"/>
        <v>-0.62007874015748032</v>
      </c>
      <c r="I280" s="41">
        <f t="shared" si="33"/>
        <v>-0.49868766404199472</v>
      </c>
      <c r="J280" s="40">
        <f>'NOAA WLs'!$P$5+(D280/0.3048)</f>
        <v>3.6799212598425193</v>
      </c>
      <c r="K280" s="40">
        <f>'NOAA WLs'!$P$5+(E280/0.3048)</f>
        <v>3.8013123359580052</v>
      </c>
      <c r="L280" s="40">
        <f t="shared" si="34"/>
        <v>-0.47572178477690286</v>
      </c>
      <c r="M280" s="41">
        <f t="shared" si="35"/>
        <v>-0.52493438320209973</v>
      </c>
      <c r="O280">
        <v>1922</v>
      </c>
      <c r="P280">
        <v>2</v>
      </c>
      <c r="Q280" s="1">
        <f t="shared" si="36"/>
        <v>8068</v>
      </c>
      <c r="R280">
        <v>3.133</v>
      </c>
      <c r="S280">
        <f t="shared" si="37"/>
        <v>10.278871391076114</v>
      </c>
      <c r="T280">
        <f t="shared" si="38"/>
        <v>10.778871391076114</v>
      </c>
    </row>
    <row r="281" spans="1:20" x14ac:dyDescent="0.25">
      <c r="A281" s="38">
        <v>1921</v>
      </c>
      <c r="B281">
        <v>3</v>
      </c>
      <c r="C281" s="1">
        <f t="shared" si="31"/>
        <v>7731</v>
      </c>
      <c r="D281" s="38">
        <v>-0.155</v>
      </c>
      <c r="E281">
        <v>-0.152</v>
      </c>
      <c r="F281">
        <v>-0.14499999999999999</v>
      </c>
      <c r="G281" s="52">
        <v>-0.16</v>
      </c>
      <c r="H281" s="38">
        <f t="shared" si="32"/>
        <v>-0.50853018372703407</v>
      </c>
      <c r="I281" s="41">
        <f t="shared" si="33"/>
        <v>-0.49868766404199472</v>
      </c>
      <c r="J281" s="40">
        <f>'NOAA WLs'!$P$5+(D281/0.3048)</f>
        <v>3.7914698162729659</v>
      </c>
      <c r="K281" s="40">
        <f>'NOAA WLs'!$P$5+(E281/0.3048)</f>
        <v>3.8013123359580052</v>
      </c>
      <c r="L281" s="40">
        <f t="shared" si="34"/>
        <v>-0.47572178477690286</v>
      </c>
      <c r="M281" s="41">
        <f t="shared" si="35"/>
        <v>-0.52493438320209973</v>
      </c>
      <c r="O281">
        <v>1922</v>
      </c>
      <c r="P281">
        <v>3</v>
      </c>
      <c r="Q281" s="1">
        <f t="shared" si="36"/>
        <v>8096</v>
      </c>
      <c r="R281">
        <v>2.92</v>
      </c>
      <c r="S281">
        <f t="shared" si="37"/>
        <v>9.5800524934383198</v>
      </c>
      <c r="T281">
        <f t="shared" si="38"/>
        <v>10.08005249343832</v>
      </c>
    </row>
    <row r="282" spans="1:20" x14ac:dyDescent="0.25">
      <c r="A282" s="38">
        <v>1921</v>
      </c>
      <c r="B282">
        <v>4</v>
      </c>
      <c r="C282" s="1">
        <f t="shared" si="31"/>
        <v>7762</v>
      </c>
      <c r="D282" s="38">
        <v>-0.217</v>
      </c>
      <c r="E282">
        <v>-0.152</v>
      </c>
      <c r="F282">
        <v>-0.14499999999999999</v>
      </c>
      <c r="G282" s="52">
        <v>-0.16</v>
      </c>
      <c r="H282" s="38">
        <f t="shared" si="32"/>
        <v>-0.71194225721784776</v>
      </c>
      <c r="I282" s="41">
        <f t="shared" si="33"/>
        <v>-0.49868766404199472</v>
      </c>
      <c r="J282" s="40">
        <f>'NOAA WLs'!$P$5+(D282/0.3048)</f>
        <v>3.5880577427821523</v>
      </c>
      <c r="K282" s="40">
        <f>'NOAA WLs'!$P$5+(E282/0.3048)</f>
        <v>3.8013123359580052</v>
      </c>
      <c r="L282" s="40">
        <f t="shared" si="34"/>
        <v>-0.47572178477690286</v>
      </c>
      <c r="M282" s="41">
        <f t="shared" si="35"/>
        <v>-0.52493438320209973</v>
      </c>
      <c r="O282">
        <v>1922</v>
      </c>
      <c r="P282">
        <v>4</v>
      </c>
      <c r="Q282" s="1">
        <f t="shared" si="36"/>
        <v>8127</v>
      </c>
      <c r="R282">
        <v>2.7669999999999999</v>
      </c>
      <c r="S282">
        <f t="shared" si="37"/>
        <v>9.0780839895013123</v>
      </c>
      <c r="T282">
        <f t="shared" si="38"/>
        <v>9.5780839895013123</v>
      </c>
    </row>
    <row r="283" spans="1:20" x14ac:dyDescent="0.25">
      <c r="A283" s="38">
        <v>1921</v>
      </c>
      <c r="B283">
        <v>5</v>
      </c>
      <c r="C283" s="1">
        <f t="shared" ref="C283:C346" si="39">DATE(A283,B283,1)</f>
        <v>7792</v>
      </c>
      <c r="D283" s="38">
        <v>-0.17599999999999999</v>
      </c>
      <c r="E283">
        <v>-0.152</v>
      </c>
      <c r="F283">
        <v>-0.14399999999999999</v>
      </c>
      <c r="G283" s="52">
        <v>-0.159</v>
      </c>
      <c r="H283" s="38">
        <f t="shared" si="32"/>
        <v>-0.57742782152230965</v>
      </c>
      <c r="I283" s="41">
        <f t="shared" si="33"/>
        <v>-0.49868766404199472</v>
      </c>
      <c r="J283" s="40">
        <f>'NOAA WLs'!$P$5+(D283/0.3048)</f>
        <v>3.72257217847769</v>
      </c>
      <c r="K283" s="40">
        <f>'NOAA WLs'!$P$5+(E283/0.3048)</f>
        <v>3.8013123359580052</v>
      </c>
      <c r="L283" s="40">
        <f t="shared" si="34"/>
        <v>-0.4724409448818897</v>
      </c>
      <c r="M283" s="41">
        <f t="shared" si="35"/>
        <v>-0.52165354330708658</v>
      </c>
      <c r="O283">
        <v>1922</v>
      </c>
      <c r="P283">
        <v>5</v>
      </c>
      <c r="Q283" s="1">
        <f t="shared" si="36"/>
        <v>8157</v>
      </c>
      <c r="R283">
        <v>2.7669999999999999</v>
      </c>
      <c r="S283">
        <f t="shared" si="37"/>
        <v>9.0780839895013123</v>
      </c>
      <c r="T283">
        <f t="shared" si="38"/>
        <v>9.5780839895013123</v>
      </c>
    </row>
    <row r="284" spans="1:20" x14ac:dyDescent="0.25">
      <c r="A284" s="38">
        <v>1921</v>
      </c>
      <c r="B284">
        <v>6</v>
      </c>
      <c r="C284" s="1">
        <f t="shared" si="39"/>
        <v>7823</v>
      </c>
      <c r="D284" s="38">
        <v>-0.127</v>
      </c>
      <c r="E284">
        <v>-0.152</v>
      </c>
      <c r="F284">
        <v>-0.14399999999999999</v>
      </c>
      <c r="G284" s="52">
        <v>-0.159</v>
      </c>
      <c r="H284" s="38">
        <f t="shared" si="32"/>
        <v>-0.41666666666666663</v>
      </c>
      <c r="I284" s="41">
        <f t="shared" si="33"/>
        <v>-0.49868766404199472</v>
      </c>
      <c r="J284" s="40">
        <f>'NOAA WLs'!$P$5+(D284/0.3048)</f>
        <v>3.8833333333333333</v>
      </c>
      <c r="K284" s="40">
        <f>'NOAA WLs'!$P$5+(E284/0.3048)</f>
        <v>3.8013123359580052</v>
      </c>
      <c r="L284" s="40">
        <f t="shared" si="34"/>
        <v>-0.4724409448818897</v>
      </c>
      <c r="M284" s="41">
        <f t="shared" si="35"/>
        <v>-0.52165354330708658</v>
      </c>
      <c r="O284">
        <v>1922</v>
      </c>
      <c r="P284">
        <v>6</v>
      </c>
      <c r="Q284" s="1">
        <f t="shared" si="36"/>
        <v>8188</v>
      </c>
      <c r="R284">
        <v>2.859</v>
      </c>
      <c r="S284">
        <f t="shared" si="37"/>
        <v>9.3799212598425186</v>
      </c>
      <c r="T284">
        <f t="shared" si="38"/>
        <v>9.8799212598425186</v>
      </c>
    </row>
    <row r="285" spans="1:20" x14ac:dyDescent="0.25">
      <c r="A285" s="38">
        <v>1921</v>
      </c>
      <c r="B285">
        <v>7</v>
      </c>
      <c r="C285" s="1">
        <f t="shared" si="39"/>
        <v>7853</v>
      </c>
      <c r="D285" s="38">
        <v>-0.189</v>
      </c>
      <c r="E285">
        <v>-0.152</v>
      </c>
      <c r="F285">
        <v>-0.14399999999999999</v>
      </c>
      <c r="G285" s="52">
        <v>-0.159</v>
      </c>
      <c r="H285" s="38">
        <f t="shared" si="32"/>
        <v>-0.62007874015748032</v>
      </c>
      <c r="I285" s="41">
        <f t="shared" si="33"/>
        <v>-0.49868766404199472</v>
      </c>
      <c r="J285" s="40">
        <f>'NOAA WLs'!$P$5+(D285/0.3048)</f>
        <v>3.6799212598425193</v>
      </c>
      <c r="K285" s="40">
        <f>'NOAA WLs'!$P$5+(E285/0.3048)</f>
        <v>3.8013123359580052</v>
      </c>
      <c r="L285" s="40">
        <f t="shared" si="34"/>
        <v>-0.4724409448818897</v>
      </c>
      <c r="M285" s="41">
        <f t="shared" si="35"/>
        <v>-0.52165354330708658</v>
      </c>
      <c r="O285">
        <v>1922</v>
      </c>
      <c r="P285">
        <v>7</v>
      </c>
      <c r="Q285" s="1">
        <f t="shared" si="36"/>
        <v>8218</v>
      </c>
      <c r="R285">
        <v>2.798</v>
      </c>
      <c r="S285">
        <f t="shared" si="37"/>
        <v>9.1797900262467191</v>
      </c>
      <c r="T285">
        <f t="shared" si="38"/>
        <v>9.6797900262467191</v>
      </c>
    </row>
    <row r="286" spans="1:20" x14ac:dyDescent="0.25">
      <c r="A286" s="38">
        <v>1921</v>
      </c>
      <c r="B286">
        <v>8</v>
      </c>
      <c r="C286" s="1">
        <f t="shared" si="39"/>
        <v>7884</v>
      </c>
      <c r="D286" s="38">
        <v>-0.192</v>
      </c>
      <c r="E286">
        <v>-0.151</v>
      </c>
      <c r="F286">
        <v>-0.14399999999999999</v>
      </c>
      <c r="G286" s="52">
        <v>-0.159</v>
      </c>
      <c r="H286" s="38">
        <f t="shared" si="32"/>
        <v>-0.62992125984251968</v>
      </c>
      <c r="I286" s="41">
        <f t="shared" si="33"/>
        <v>-0.49540682414698156</v>
      </c>
      <c r="J286" s="40">
        <f>'NOAA WLs'!$P$5+(D286/0.3048)</f>
        <v>3.6700787401574804</v>
      </c>
      <c r="K286" s="40">
        <f>'NOAA WLs'!$P$5+(E286/0.3048)</f>
        <v>3.804593175853018</v>
      </c>
      <c r="L286" s="40">
        <f t="shared" si="34"/>
        <v>-0.4724409448818897</v>
      </c>
      <c r="M286" s="41">
        <f t="shared" si="35"/>
        <v>-0.52165354330708658</v>
      </c>
      <c r="O286">
        <v>1922</v>
      </c>
      <c r="P286">
        <v>8</v>
      </c>
      <c r="Q286" s="1">
        <f t="shared" si="36"/>
        <v>8249</v>
      </c>
      <c r="R286">
        <v>2.859</v>
      </c>
      <c r="S286">
        <f t="shared" si="37"/>
        <v>9.3799212598425186</v>
      </c>
      <c r="T286">
        <f t="shared" si="38"/>
        <v>9.8799212598425186</v>
      </c>
    </row>
    <row r="287" spans="1:20" x14ac:dyDescent="0.25">
      <c r="A287" s="38">
        <v>1921</v>
      </c>
      <c r="B287">
        <v>9</v>
      </c>
      <c r="C287" s="1">
        <f t="shared" si="39"/>
        <v>7915</v>
      </c>
      <c r="D287" s="38">
        <v>-0.18</v>
      </c>
      <c r="E287">
        <v>-0.151</v>
      </c>
      <c r="F287">
        <v>-0.14399999999999999</v>
      </c>
      <c r="G287" s="52">
        <v>-0.159</v>
      </c>
      <c r="H287" s="38">
        <f t="shared" si="32"/>
        <v>-0.59055118110236215</v>
      </c>
      <c r="I287" s="41">
        <f t="shared" si="33"/>
        <v>-0.49540682414698156</v>
      </c>
      <c r="J287" s="40">
        <f>'NOAA WLs'!$P$5+(D287/0.3048)</f>
        <v>3.7094488188976378</v>
      </c>
      <c r="K287" s="40">
        <f>'NOAA WLs'!$P$5+(E287/0.3048)</f>
        <v>3.804593175853018</v>
      </c>
      <c r="L287" s="40">
        <f t="shared" si="34"/>
        <v>-0.4724409448818897</v>
      </c>
      <c r="M287" s="41">
        <f t="shared" si="35"/>
        <v>-0.52165354330708658</v>
      </c>
      <c r="O287">
        <v>1922</v>
      </c>
      <c r="P287">
        <v>9</v>
      </c>
      <c r="Q287" s="1">
        <f t="shared" si="36"/>
        <v>8280</v>
      </c>
      <c r="R287">
        <v>2.8279999999999998</v>
      </c>
      <c r="S287">
        <f t="shared" si="37"/>
        <v>9.2782152230971118</v>
      </c>
      <c r="T287">
        <f t="shared" si="38"/>
        <v>9.7782152230971118</v>
      </c>
    </row>
    <row r="288" spans="1:20" x14ac:dyDescent="0.25">
      <c r="A288" s="38">
        <v>1921</v>
      </c>
      <c r="B288">
        <v>10</v>
      </c>
      <c r="C288" s="1">
        <f t="shared" si="39"/>
        <v>7945</v>
      </c>
      <c r="D288" s="38">
        <v>-0.128</v>
      </c>
      <c r="E288">
        <v>-0.151</v>
      </c>
      <c r="F288">
        <v>-0.14399999999999999</v>
      </c>
      <c r="G288" s="52">
        <v>-0.158</v>
      </c>
      <c r="H288" s="38">
        <f t="shared" si="32"/>
        <v>-0.41994750656167978</v>
      </c>
      <c r="I288" s="41">
        <f t="shared" si="33"/>
        <v>-0.49540682414698156</v>
      </c>
      <c r="J288" s="40">
        <f>'NOAA WLs'!$P$5+(D288/0.3048)</f>
        <v>3.88005249343832</v>
      </c>
      <c r="K288" s="40">
        <f>'NOAA WLs'!$P$5+(E288/0.3048)</f>
        <v>3.804593175853018</v>
      </c>
      <c r="L288" s="40">
        <f t="shared" si="34"/>
        <v>-0.4724409448818897</v>
      </c>
      <c r="M288" s="41">
        <f t="shared" si="35"/>
        <v>-0.51837270341207342</v>
      </c>
      <c r="O288">
        <v>1922</v>
      </c>
      <c r="P288">
        <v>10</v>
      </c>
      <c r="Q288" s="1">
        <f t="shared" si="36"/>
        <v>8310</v>
      </c>
      <c r="R288">
        <v>2.706</v>
      </c>
      <c r="S288">
        <f t="shared" si="37"/>
        <v>8.8779527559055111</v>
      </c>
      <c r="T288">
        <f t="shared" si="38"/>
        <v>9.3779527559055111</v>
      </c>
    </row>
    <row r="289" spans="1:20" x14ac:dyDescent="0.25">
      <c r="A289" s="38">
        <v>1921</v>
      </c>
      <c r="B289">
        <v>11</v>
      </c>
      <c r="C289" s="1">
        <f t="shared" si="39"/>
        <v>7976</v>
      </c>
      <c r="D289" s="38">
        <v>-0.16600000000000001</v>
      </c>
      <c r="E289">
        <v>-0.151</v>
      </c>
      <c r="F289">
        <v>-0.14299999999999999</v>
      </c>
      <c r="G289" s="52">
        <v>-0.158</v>
      </c>
      <c r="H289" s="38">
        <f t="shared" si="32"/>
        <v>-0.54461942257217844</v>
      </c>
      <c r="I289" s="41">
        <f t="shared" si="33"/>
        <v>-0.49540682414698156</v>
      </c>
      <c r="J289" s="40">
        <f>'NOAA WLs'!$P$5+(D289/0.3048)</f>
        <v>3.7553805774278213</v>
      </c>
      <c r="K289" s="40">
        <f>'NOAA WLs'!$P$5+(E289/0.3048)</f>
        <v>3.804593175853018</v>
      </c>
      <c r="L289" s="40">
        <f t="shared" si="34"/>
        <v>-0.4691601049868766</v>
      </c>
      <c r="M289" s="41">
        <f t="shared" si="35"/>
        <v>-0.51837270341207342</v>
      </c>
      <c r="O289">
        <v>1922</v>
      </c>
      <c r="P289">
        <v>11</v>
      </c>
      <c r="Q289" s="1">
        <f t="shared" si="36"/>
        <v>8341</v>
      </c>
      <c r="R289">
        <v>3.0720000000000001</v>
      </c>
      <c r="S289">
        <f t="shared" si="37"/>
        <v>10.078740157480315</v>
      </c>
      <c r="T289">
        <f t="shared" si="38"/>
        <v>10.578740157480315</v>
      </c>
    </row>
    <row r="290" spans="1:20" x14ac:dyDescent="0.25">
      <c r="A290" s="38">
        <v>1921</v>
      </c>
      <c r="B290">
        <v>12</v>
      </c>
      <c r="C290" s="1">
        <f t="shared" si="39"/>
        <v>8006</v>
      </c>
      <c r="D290" s="38">
        <v>-0.19900000000000001</v>
      </c>
      <c r="E290">
        <v>-0.151</v>
      </c>
      <c r="F290">
        <v>-0.14299999999999999</v>
      </c>
      <c r="G290" s="52">
        <v>-0.158</v>
      </c>
      <c r="H290" s="38">
        <f t="shared" si="32"/>
        <v>-0.65288713910761154</v>
      </c>
      <c r="I290" s="41">
        <f t="shared" si="33"/>
        <v>-0.49540682414698156</v>
      </c>
      <c r="J290" s="40">
        <f>'NOAA WLs'!$P$5+(D290/0.3048)</f>
        <v>3.6471128608923884</v>
      </c>
      <c r="K290" s="40">
        <f>'NOAA WLs'!$P$5+(E290/0.3048)</f>
        <v>3.804593175853018</v>
      </c>
      <c r="L290" s="40">
        <f t="shared" si="34"/>
        <v>-0.4691601049868766</v>
      </c>
      <c r="M290" s="41">
        <f t="shared" si="35"/>
        <v>-0.51837270341207342</v>
      </c>
      <c r="O290">
        <v>1922</v>
      </c>
      <c r="P290">
        <v>12</v>
      </c>
      <c r="Q290" s="1">
        <f t="shared" si="36"/>
        <v>8371</v>
      </c>
      <c r="R290">
        <v>3.0409999999999999</v>
      </c>
      <c r="S290">
        <f t="shared" si="37"/>
        <v>9.977034120734908</v>
      </c>
      <c r="T290">
        <f t="shared" si="38"/>
        <v>10.477034120734908</v>
      </c>
    </row>
    <row r="291" spans="1:20" x14ac:dyDescent="0.25">
      <c r="A291" s="38">
        <v>1922</v>
      </c>
      <c r="B291">
        <v>1</v>
      </c>
      <c r="C291" s="1">
        <f t="shared" si="39"/>
        <v>8037</v>
      </c>
      <c r="D291" s="38">
        <v>-0.312</v>
      </c>
      <c r="E291">
        <v>-0.15</v>
      </c>
      <c r="F291">
        <v>-0.14299999999999999</v>
      </c>
      <c r="G291" s="52">
        <v>-0.158</v>
      </c>
      <c r="H291" s="38">
        <f t="shared" si="32"/>
        <v>-1.0236220472440944</v>
      </c>
      <c r="I291" s="41">
        <f t="shared" si="33"/>
        <v>-0.49212598425196846</v>
      </c>
      <c r="J291" s="40">
        <f>'NOAA WLs'!$P$5+(D291/0.3048)</f>
        <v>3.2763779527559054</v>
      </c>
      <c r="K291" s="40">
        <f>'NOAA WLs'!$P$5+(E291/0.3048)</f>
        <v>3.8078740157480313</v>
      </c>
      <c r="L291" s="40">
        <f t="shared" si="34"/>
        <v>-0.4691601049868766</v>
      </c>
      <c r="M291" s="41">
        <f t="shared" si="35"/>
        <v>-0.51837270341207342</v>
      </c>
      <c r="O291">
        <v>1923</v>
      </c>
      <c r="P291">
        <v>1</v>
      </c>
      <c r="Q291" s="1">
        <f t="shared" si="36"/>
        <v>8402</v>
      </c>
      <c r="R291">
        <v>3.2519999999999998</v>
      </c>
      <c r="S291">
        <f t="shared" si="37"/>
        <v>10.669291338582676</v>
      </c>
      <c r="T291">
        <f t="shared" si="38"/>
        <v>11.169291338582676</v>
      </c>
    </row>
    <row r="292" spans="1:20" x14ac:dyDescent="0.25">
      <c r="A292" s="38">
        <v>1922</v>
      </c>
      <c r="B292">
        <v>2</v>
      </c>
      <c r="C292" s="1">
        <f t="shared" si="39"/>
        <v>8068</v>
      </c>
      <c r="D292" s="38">
        <v>-0.17100000000000001</v>
      </c>
      <c r="E292">
        <v>-0.15</v>
      </c>
      <c r="F292">
        <v>-0.14299999999999999</v>
      </c>
      <c r="G292" s="52">
        <v>-0.158</v>
      </c>
      <c r="H292" s="38">
        <f t="shared" si="32"/>
        <v>-0.5610236220472441</v>
      </c>
      <c r="I292" s="41">
        <f t="shared" si="33"/>
        <v>-0.49212598425196846</v>
      </c>
      <c r="J292" s="40">
        <f>'NOAA WLs'!$P$5+(D292/0.3048)</f>
        <v>3.7389763779527558</v>
      </c>
      <c r="K292" s="40">
        <f>'NOAA WLs'!$P$5+(E292/0.3048)</f>
        <v>3.8078740157480313</v>
      </c>
      <c r="L292" s="40">
        <f t="shared" si="34"/>
        <v>-0.4691601049868766</v>
      </c>
      <c r="M292" s="41">
        <f t="shared" si="35"/>
        <v>-0.51837270341207342</v>
      </c>
      <c r="O292">
        <v>1923</v>
      </c>
      <c r="P292">
        <v>2</v>
      </c>
      <c r="Q292" s="1">
        <f t="shared" si="36"/>
        <v>8433</v>
      </c>
      <c r="R292">
        <v>2.7639999999999998</v>
      </c>
      <c r="S292">
        <f t="shared" si="37"/>
        <v>9.0682414698162717</v>
      </c>
      <c r="T292">
        <f t="shared" si="38"/>
        <v>9.5682414698162717</v>
      </c>
    </row>
    <row r="293" spans="1:20" x14ac:dyDescent="0.25">
      <c r="A293" s="38">
        <v>1922</v>
      </c>
      <c r="B293">
        <v>3</v>
      </c>
      <c r="C293" s="1">
        <f t="shared" si="39"/>
        <v>8096</v>
      </c>
      <c r="D293" s="38">
        <v>-0.20699999999999999</v>
      </c>
      <c r="E293">
        <v>-0.15</v>
      </c>
      <c r="F293">
        <v>-0.14299999999999999</v>
      </c>
      <c r="G293" s="52">
        <v>-0.158</v>
      </c>
      <c r="H293" s="38">
        <f t="shared" si="32"/>
        <v>-0.67913385826771644</v>
      </c>
      <c r="I293" s="41">
        <f t="shared" si="33"/>
        <v>-0.49212598425196846</v>
      </c>
      <c r="J293" s="40">
        <f>'NOAA WLs'!$P$5+(D293/0.3048)</f>
        <v>3.6208661417322832</v>
      </c>
      <c r="K293" s="40">
        <f>'NOAA WLs'!$P$5+(E293/0.3048)</f>
        <v>3.8078740157480313</v>
      </c>
      <c r="L293" s="40">
        <f t="shared" si="34"/>
        <v>-0.4691601049868766</v>
      </c>
      <c r="M293" s="41">
        <f t="shared" si="35"/>
        <v>-0.51837270341207342</v>
      </c>
      <c r="O293">
        <v>1923</v>
      </c>
      <c r="P293">
        <v>3</v>
      </c>
      <c r="Q293" s="1">
        <f t="shared" si="36"/>
        <v>8461</v>
      </c>
      <c r="R293">
        <v>2.8860000000000001</v>
      </c>
      <c r="S293">
        <f t="shared" si="37"/>
        <v>9.4685039370078741</v>
      </c>
      <c r="T293">
        <f t="shared" si="38"/>
        <v>9.9685039370078741</v>
      </c>
    </row>
    <row r="294" spans="1:20" x14ac:dyDescent="0.25">
      <c r="A294" s="38">
        <v>1922</v>
      </c>
      <c r="B294">
        <v>4</v>
      </c>
      <c r="C294" s="1">
        <f t="shared" si="39"/>
        <v>8127</v>
      </c>
      <c r="D294" s="38">
        <v>-0.27800000000000002</v>
      </c>
      <c r="E294">
        <v>-0.15</v>
      </c>
      <c r="F294">
        <v>-0.14299999999999999</v>
      </c>
      <c r="G294" s="52">
        <v>-0.157</v>
      </c>
      <c r="H294" s="38">
        <f t="shared" si="32"/>
        <v>-0.9120734908136483</v>
      </c>
      <c r="I294" s="41">
        <f t="shared" si="33"/>
        <v>-0.49212598425196846</v>
      </c>
      <c r="J294" s="40">
        <f>'NOAA WLs'!$P$5+(D294/0.3048)</f>
        <v>3.3879265091863515</v>
      </c>
      <c r="K294" s="40">
        <f>'NOAA WLs'!$P$5+(E294/0.3048)</f>
        <v>3.8078740157480313</v>
      </c>
      <c r="L294" s="40">
        <f t="shared" si="34"/>
        <v>-0.4691601049868766</v>
      </c>
      <c r="M294" s="41">
        <f t="shared" si="35"/>
        <v>-0.51509186351706038</v>
      </c>
      <c r="O294">
        <v>1923</v>
      </c>
      <c r="P294">
        <v>4</v>
      </c>
      <c r="Q294" s="1">
        <f t="shared" si="36"/>
        <v>8492</v>
      </c>
      <c r="R294">
        <v>2.9169999999999998</v>
      </c>
      <c r="S294">
        <f t="shared" si="37"/>
        <v>9.5702099737532791</v>
      </c>
      <c r="T294">
        <f t="shared" si="38"/>
        <v>10.070209973753279</v>
      </c>
    </row>
    <row r="295" spans="1:20" x14ac:dyDescent="0.25">
      <c r="A295" s="38">
        <v>1922</v>
      </c>
      <c r="B295">
        <v>5</v>
      </c>
      <c r="C295" s="1">
        <f t="shared" si="39"/>
        <v>8157</v>
      </c>
      <c r="D295" s="38">
        <v>-0.20599999999999999</v>
      </c>
      <c r="E295">
        <v>-0.15</v>
      </c>
      <c r="F295">
        <v>-0.14199999999999999</v>
      </c>
      <c r="G295" s="52">
        <v>-0.157</v>
      </c>
      <c r="H295" s="38">
        <f t="shared" si="32"/>
        <v>-0.6758530183727034</v>
      </c>
      <c r="I295" s="41">
        <f t="shared" si="33"/>
        <v>-0.49212598425196846</v>
      </c>
      <c r="J295" s="40">
        <f>'NOAA WLs'!$P$5+(D295/0.3048)</f>
        <v>3.6241469816272964</v>
      </c>
      <c r="K295" s="40">
        <f>'NOAA WLs'!$P$5+(E295/0.3048)</f>
        <v>3.8078740157480313</v>
      </c>
      <c r="L295" s="40">
        <f t="shared" si="34"/>
        <v>-0.46587926509186345</v>
      </c>
      <c r="M295" s="41">
        <f t="shared" si="35"/>
        <v>-0.51509186351706038</v>
      </c>
      <c r="O295">
        <v>1923</v>
      </c>
      <c r="P295">
        <v>5</v>
      </c>
      <c r="Q295" s="1">
        <f t="shared" si="36"/>
        <v>8522</v>
      </c>
      <c r="R295">
        <v>2.9169999999999998</v>
      </c>
      <c r="S295">
        <f t="shared" si="37"/>
        <v>9.5702099737532791</v>
      </c>
      <c r="T295">
        <f t="shared" si="38"/>
        <v>10.070209973753279</v>
      </c>
    </row>
    <row r="296" spans="1:20" x14ac:dyDescent="0.25">
      <c r="A296" s="38">
        <v>1922</v>
      </c>
      <c r="B296">
        <v>6</v>
      </c>
      <c r="C296" s="1">
        <f t="shared" si="39"/>
        <v>8188</v>
      </c>
      <c r="D296" s="38">
        <v>-0.16</v>
      </c>
      <c r="E296">
        <v>-0.15</v>
      </c>
      <c r="F296">
        <v>-0.14199999999999999</v>
      </c>
      <c r="G296" s="52">
        <v>-0.157</v>
      </c>
      <c r="H296" s="38">
        <f t="shared" si="32"/>
        <v>-0.52493438320209973</v>
      </c>
      <c r="I296" s="41">
        <f t="shared" si="33"/>
        <v>-0.49212598425196846</v>
      </c>
      <c r="J296" s="40">
        <f>'NOAA WLs'!$P$5+(D296/0.3048)</f>
        <v>3.7750656167979</v>
      </c>
      <c r="K296" s="40">
        <f>'NOAA WLs'!$P$5+(E296/0.3048)</f>
        <v>3.8078740157480313</v>
      </c>
      <c r="L296" s="40">
        <f t="shared" si="34"/>
        <v>-0.46587926509186345</v>
      </c>
      <c r="M296" s="41">
        <f t="shared" si="35"/>
        <v>-0.51509186351706038</v>
      </c>
      <c r="O296">
        <v>1923</v>
      </c>
      <c r="P296">
        <v>6</v>
      </c>
      <c r="Q296" s="1">
        <f t="shared" si="36"/>
        <v>8553</v>
      </c>
      <c r="R296">
        <v>2.8250000000000002</v>
      </c>
      <c r="S296">
        <f t="shared" si="37"/>
        <v>9.2683727034120729</v>
      </c>
      <c r="T296">
        <f t="shared" si="38"/>
        <v>9.7683727034120729</v>
      </c>
    </row>
    <row r="297" spans="1:20" x14ac:dyDescent="0.25">
      <c r="A297" s="38">
        <v>1922</v>
      </c>
      <c r="B297">
        <v>7</v>
      </c>
      <c r="C297" s="1">
        <f t="shared" si="39"/>
        <v>8218</v>
      </c>
      <c r="D297" s="38">
        <v>-0.16700000000000001</v>
      </c>
      <c r="E297">
        <v>-0.14899999999999999</v>
      </c>
      <c r="F297">
        <v>-0.14199999999999999</v>
      </c>
      <c r="G297" s="52">
        <v>-0.157</v>
      </c>
      <c r="H297" s="38">
        <f t="shared" si="32"/>
        <v>-0.54790026246719159</v>
      </c>
      <c r="I297" s="41">
        <f t="shared" si="33"/>
        <v>-0.48884514435695531</v>
      </c>
      <c r="J297" s="40">
        <f>'NOAA WLs'!$P$5+(D297/0.3048)</f>
        <v>3.7520997375328085</v>
      </c>
      <c r="K297" s="40">
        <f>'NOAA WLs'!$P$5+(E297/0.3048)</f>
        <v>3.8111548556430446</v>
      </c>
      <c r="L297" s="40">
        <f t="shared" si="34"/>
        <v>-0.46587926509186345</v>
      </c>
      <c r="M297" s="41">
        <f t="shared" si="35"/>
        <v>-0.51509186351706038</v>
      </c>
      <c r="O297">
        <v>1923</v>
      </c>
      <c r="P297">
        <v>7</v>
      </c>
      <c r="Q297" s="1">
        <f t="shared" si="36"/>
        <v>8583</v>
      </c>
      <c r="R297">
        <v>2.7639999999999998</v>
      </c>
      <c r="S297">
        <f t="shared" si="37"/>
        <v>9.0682414698162717</v>
      </c>
      <c r="T297">
        <f t="shared" si="38"/>
        <v>9.5682414698162717</v>
      </c>
    </row>
    <row r="298" spans="1:20" x14ac:dyDescent="0.25">
      <c r="A298" s="38">
        <v>1922</v>
      </c>
      <c r="B298">
        <v>8</v>
      </c>
      <c r="C298" s="1">
        <f t="shared" si="39"/>
        <v>8249</v>
      </c>
      <c r="D298" s="38">
        <v>-0.152</v>
      </c>
      <c r="E298">
        <v>-0.14899999999999999</v>
      </c>
      <c r="F298">
        <v>-0.14199999999999999</v>
      </c>
      <c r="G298" s="52">
        <v>-0.157</v>
      </c>
      <c r="H298" s="38">
        <f t="shared" si="32"/>
        <v>-0.49868766404199472</v>
      </c>
      <c r="I298" s="41">
        <f t="shared" si="33"/>
        <v>-0.48884514435695531</v>
      </c>
      <c r="J298" s="40">
        <f>'NOAA WLs'!$P$5+(D298/0.3048)</f>
        <v>3.8013123359580052</v>
      </c>
      <c r="K298" s="40">
        <f>'NOAA WLs'!$P$5+(E298/0.3048)</f>
        <v>3.8111548556430446</v>
      </c>
      <c r="L298" s="40">
        <f t="shared" si="34"/>
        <v>-0.46587926509186345</v>
      </c>
      <c r="M298" s="41">
        <f t="shared" si="35"/>
        <v>-0.51509186351706038</v>
      </c>
      <c r="O298">
        <v>1923</v>
      </c>
      <c r="P298">
        <v>8</v>
      </c>
      <c r="Q298" s="1">
        <f t="shared" si="36"/>
        <v>8614</v>
      </c>
      <c r="R298">
        <v>2.8559999999999999</v>
      </c>
      <c r="S298">
        <f t="shared" si="37"/>
        <v>9.3700787401574797</v>
      </c>
      <c r="T298">
        <f t="shared" si="38"/>
        <v>9.8700787401574797</v>
      </c>
    </row>
    <row r="299" spans="1:20" x14ac:dyDescent="0.25">
      <c r="A299" s="38">
        <v>1922</v>
      </c>
      <c r="B299">
        <v>9</v>
      </c>
      <c r="C299" s="1">
        <f t="shared" si="39"/>
        <v>8280</v>
      </c>
      <c r="D299" s="38">
        <v>-0.161</v>
      </c>
      <c r="E299">
        <v>-0.14899999999999999</v>
      </c>
      <c r="F299">
        <v>-0.14199999999999999</v>
      </c>
      <c r="G299" s="52">
        <v>-0.156</v>
      </c>
      <c r="H299" s="38">
        <f t="shared" si="32"/>
        <v>-0.52821522309711288</v>
      </c>
      <c r="I299" s="41">
        <f t="shared" si="33"/>
        <v>-0.48884514435695531</v>
      </c>
      <c r="J299" s="40">
        <f>'NOAA WLs'!$P$5+(D299/0.3048)</f>
        <v>3.7717847769028872</v>
      </c>
      <c r="K299" s="40">
        <f>'NOAA WLs'!$P$5+(E299/0.3048)</f>
        <v>3.8111548556430446</v>
      </c>
      <c r="L299" s="40">
        <f t="shared" si="34"/>
        <v>-0.46587926509186345</v>
      </c>
      <c r="M299" s="41">
        <f t="shared" si="35"/>
        <v>-0.51181102362204722</v>
      </c>
      <c r="O299">
        <v>1923</v>
      </c>
      <c r="P299">
        <v>9</v>
      </c>
      <c r="Q299" s="1">
        <f t="shared" si="36"/>
        <v>8645</v>
      </c>
      <c r="R299">
        <v>2.7639999999999998</v>
      </c>
      <c r="S299">
        <f t="shared" si="37"/>
        <v>9.0682414698162717</v>
      </c>
      <c r="T299">
        <f t="shared" si="38"/>
        <v>9.5682414698162717</v>
      </c>
    </row>
    <row r="300" spans="1:20" x14ac:dyDescent="0.25">
      <c r="A300" s="38">
        <v>1922</v>
      </c>
      <c r="B300">
        <v>10</v>
      </c>
      <c r="C300" s="1">
        <f t="shared" si="39"/>
        <v>8310</v>
      </c>
      <c r="D300" s="38">
        <v>-0.14399999999999999</v>
      </c>
      <c r="E300">
        <v>-0.14899999999999999</v>
      </c>
      <c r="F300">
        <v>-0.14199999999999999</v>
      </c>
      <c r="G300" s="52">
        <v>-0.156</v>
      </c>
      <c r="H300" s="38">
        <f t="shared" si="32"/>
        <v>-0.4724409448818897</v>
      </c>
      <c r="I300" s="41">
        <f t="shared" si="33"/>
        <v>-0.48884514435695531</v>
      </c>
      <c r="J300" s="40">
        <f>'NOAA WLs'!$P$5+(D300/0.3048)</f>
        <v>3.82755905511811</v>
      </c>
      <c r="K300" s="40">
        <f>'NOAA WLs'!$P$5+(E300/0.3048)</f>
        <v>3.8111548556430446</v>
      </c>
      <c r="L300" s="40">
        <f t="shared" si="34"/>
        <v>-0.46587926509186345</v>
      </c>
      <c r="M300" s="41">
        <f t="shared" si="35"/>
        <v>-0.51181102362204722</v>
      </c>
      <c r="O300">
        <v>1923</v>
      </c>
      <c r="P300">
        <v>10</v>
      </c>
      <c r="Q300" s="1">
        <f t="shared" si="36"/>
        <v>8675</v>
      </c>
      <c r="R300">
        <v>2.8559999999999999</v>
      </c>
      <c r="S300">
        <f t="shared" si="37"/>
        <v>9.3700787401574797</v>
      </c>
      <c r="T300">
        <f t="shared" si="38"/>
        <v>9.8700787401574797</v>
      </c>
    </row>
    <row r="301" spans="1:20" x14ac:dyDescent="0.25">
      <c r="A301" s="38">
        <v>1922</v>
      </c>
      <c r="B301">
        <v>11</v>
      </c>
      <c r="C301" s="1">
        <f t="shared" si="39"/>
        <v>8341</v>
      </c>
      <c r="D301" s="38">
        <v>-0.23899999999999999</v>
      </c>
      <c r="E301">
        <v>-0.14899999999999999</v>
      </c>
      <c r="F301">
        <v>-0.14099999999999999</v>
      </c>
      <c r="G301" s="52">
        <v>-0.156</v>
      </c>
      <c r="H301" s="38">
        <f t="shared" si="32"/>
        <v>-0.78412073490813639</v>
      </c>
      <c r="I301" s="41">
        <f t="shared" si="33"/>
        <v>-0.48884514435695531</v>
      </c>
      <c r="J301" s="40">
        <f>'NOAA WLs'!$P$5+(D301/0.3048)</f>
        <v>3.5158792650918635</v>
      </c>
      <c r="K301" s="40">
        <f>'NOAA WLs'!$P$5+(E301/0.3048)</f>
        <v>3.8111548556430446</v>
      </c>
      <c r="L301" s="40">
        <f t="shared" si="34"/>
        <v>-0.46259842519685035</v>
      </c>
      <c r="M301" s="41">
        <f t="shared" si="35"/>
        <v>-0.51181102362204722</v>
      </c>
      <c r="O301">
        <v>1923</v>
      </c>
      <c r="P301">
        <v>11</v>
      </c>
      <c r="Q301" s="1">
        <f t="shared" si="36"/>
        <v>8706</v>
      </c>
      <c r="R301">
        <v>2.8860000000000001</v>
      </c>
      <c r="S301">
        <f t="shared" si="37"/>
        <v>9.4685039370078741</v>
      </c>
      <c r="T301">
        <f t="shared" si="38"/>
        <v>9.9685039370078741</v>
      </c>
    </row>
    <row r="302" spans="1:20" x14ac:dyDescent="0.25">
      <c r="A302" s="38">
        <v>1922</v>
      </c>
      <c r="B302">
        <v>12</v>
      </c>
      <c r="C302" s="1">
        <f t="shared" si="39"/>
        <v>8371</v>
      </c>
      <c r="D302" s="38">
        <v>-0.15</v>
      </c>
      <c r="E302">
        <v>-0.14899999999999999</v>
      </c>
      <c r="F302">
        <v>-0.14099999999999999</v>
      </c>
      <c r="G302" s="52">
        <v>-0.156</v>
      </c>
      <c r="H302" s="38">
        <f t="shared" si="32"/>
        <v>-0.49212598425196846</v>
      </c>
      <c r="I302" s="41">
        <f t="shared" si="33"/>
        <v>-0.48884514435695531</v>
      </c>
      <c r="J302" s="40">
        <f>'NOAA WLs'!$P$5+(D302/0.3048)</f>
        <v>3.8078740157480313</v>
      </c>
      <c r="K302" s="40">
        <f>'NOAA WLs'!$P$5+(E302/0.3048)</f>
        <v>3.8111548556430446</v>
      </c>
      <c r="L302" s="40">
        <f t="shared" si="34"/>
        <v>-0.46259842519685035</v>
      </c>
      <c r="M302" s="41">
        <f t="shared" si="35"/>
        <v>-0.51181102362204722</v>
      </c>
      <c r="O302">
        <v>1923</v>
      </c>
      <c r="P302">
        <v>12</v>
      </c>
      <c r="Q302" s="1">
        <f t="shared" si="36"/>
        <v>8736</v>
      </c>
      <c r="R302">
        <v>3.1909999999999998</v>
      </c>
      <c r="S302">
        <f t="shared" si="37"/>
        <v>10.469160104986875</v>
      </c>
      <c r="T302">
        <f t="shared" si="38"/>
        <v>10.969160104986875</v>
      </c>
    </row>
    <row r="303" spans="1:20" x14ac:dyDescent="0.25">
      <c r="A303" s="38">
        <v>1923</v>
      </c>
      <c r="B303">
        <v>1</v>
      </c>
      <c r="C303" s="1">
        <f t="shared" si="39"/>
        <v>8402</v>
      </c>
      <c r="D303" s="38">
        <v>-7.1999999999999995E-2</v>
      </c>
      <c r="E303">
        <v>-0.14799999999999999</v>
      </c>
      <c r="F303">
        <v>-0.14099999999999999</v>
      </c>
      <c r="G303" s="52">
        <v>-0.156</v>
      </c>
      <c r="H303" s="38">
        <f t="shared" si="32"/>
        <v>-0.23622047244094485</v>
      </c>
      <c r="I303" s="41">
        <f t="shared" si="33"/>
        <v>-0.48556430446194221</v>
      </c>
      <c r="J303" s="40">
        <f>'NOAA WLs'!$P$5+(D303/0.3048)</f>
        <v>4.0637795275590554</v>
      </c>
      <c r="K303" s="40">
        <f>'NOAA WLs'!$P$5+(E303/0.3048)</f>
        <v>3.8144356955380578</v>
      </c>
      <c r="L303" s="40">
        <f t="shared" si="34"/>
        <v>-0.46259842519685035</v>
      </c>
      <c r="M303" s="41">
        <f t="shared" si="35"/>
        <v>-0.51181102362204722</v>
      </c>
      <c r="O303">
        <v>1924</v>
      </c>
      <c r="P303">
        <v>1</v>
      </c>
      <c r="Q303" s="1">
        <f t="shared" si="36"/>
        <v>8767</v>
      </c>
      <c r="R303">
        <v>3.0659999999999998</v>
      </c>
      <c r="S303">
        <f t="shared" si="37"/>
        <v>10.059055118110235</v>
      </c>
      <c r="T303">
        <f t="shared" si="38"/>
        <v>10.559055118110235</v>
      </c>
    </row>
    <row r="304" spans="1:20" x14ac:dyDescent="0.25">
      <c r="A304" s="38">
        <v>1923</v>
      </c>
      <c r="B304">
        <v>2</v>
      </c>
      <c r="C304" s="1">
        <f t="shared" si="39"/>
        <v>8433</v>
      </c>
      <c r="D304" s="38">
        <v>-0.29599999999999999</v>
      </c>
      <c r="E304">
        <v>-0.14799999999999999</v>
      </c>
      <c r="F304">
        <v>-0.14099999999999999</v>
      </c>
      <c r="G304" s="52">
        <v>-0.156</v>
      </c>
      <c r="H304" s="38">
        <f t="shared" si="32"/>
        <v>-0.97112860892388442</v>
      </c>
      <c r="I304" s="41">
        <f t="shared" si="33"/>
        <v>-0.48556430446194221</v>
      </c>
      <c r="J304" s="40">
        <f>'NOAA WLs'!$P$5+(D304/0.3048)</f>
        <v>3.3288713910761154</v>
      </c>
      <c r="K304" s="40">
        <f>'NOAA WLs'!$P$5+(E304/0.3048)</f>
        <v>3.8144356955380578</v>
      </c>
      <c r="L304" s="40">
        <f t="shared" si="34"/>
        <v>-0.46259842519685035</v>
      </c>
      <c r="M304" s="41">
        <f t="shared" si="35"/>
        <v>-0.51181102362204722</v>
      </c>
      <c r="O304">
        <v>1924</v>
      </c>
      <c r="P304">
        <v>2</v>
      </c>
      <c r="Q304" s="1">
        <f t="shared" si="36"/>
        <v>8798</v>
      </c>
      <c r="R304">
        <v>3.0049999999999999</v>
      </c>
      <c r="S304">
        <f t="shared" si="37"/>
        <v>9.858923884514434</v>
      </c>
      <c r="T304">
        <f t="shared" si="38"/>
        <v>10.358923884514434</v>
      </c>
    </row>
    <row r="305" spans="1:20" x14ac:dyDescent="0.25">
      <c r="A305" s="38">
        <v>1923</v>
      </c>
      <c r="B305">
        <v>3</v>
      </c>
      <c r="C305" s="1">
        <f t="shared" si="39"/>
        <v>8461</v>
      </c>
      <c r="D305" s="38">
        <v>-0.36499999999999999</v>
      </c>
      <c r="E305">
        <v>-0.14799999999999999</v>
      </c>
      <c r="F305">
        <v>-0.14099999999999999</v>
      </c>
      <c r="G305" s="52">
        <v>-0.155</v>
      </c>
      <c r="H305" s="38">
        <f t="shared" si="32"/>
        <v>-1.19750656167979</v>
      </c>
      <c r="I305" s="41">
        <f t="shared" si="33"/>
        <v>-0.48556430446194221</v>
      </c>
      <c r="J305" s="40">
        <f>'NOAA WLs'!$P$5+(D305/0.3048)</f>
        <v>3.1024934383202099</v>
      </c>
      <c r="K305" s="40">
        <f>'NOAA WLs'!$P$5+(E305/0.3048)</f>
        <v>3.8144356955380578</v>
      </c>
      <c r="L305" s="40">
        <f t="shared" si="34"/>
        <v>-0.46259842519685035</v>
      </c>
      <c r="M305" s="41">
        <f t="shared" si="35"/>
        <v>-0.50853018372703407</v>
      </c>
      <c r="O305">
        <v>1924</v>
      </c>
      <c r="P305">
        <v>3</v>
      </c>
      <c r="Q305" s="1">
        <f t="shared" si="36"/>
        <v>8827</v>
      </c>
      <c r="R305">
        <v>2.7</v>
      </c>
      <c r="S305">
        <f t="shared" si="37"/>
        <v>8.8582677165354333</v>
      </c>
      <c r="T305">
        <f t="shared" si="38"/>
        <v>9.3582677165354333</v>
      </c>
    </row>
    <row r="306" spans="1:20" x14ac:dyDescent="0.25">
      <c r="A306" s="38">
        <v>1923</v>
      </c>
      <c r="B306">
        <v>4</v>
      </c>
      <c r="C306" s="1">
        <f t="shared" si="39"/>
        <v>8492</v>
      </c>
      <c r="D306" s="38">
        <v>-0.15</v>
      </c>
      <c r="E306">
        <v>-0.14799999999999999</v>
      </c>
      <c r="F306">
        <v>-0.14099999999999999</v>
      </c>
      <c r="G306" s="52">
        <v>-0.155</v>
      </c>
      <c r="H306" s="38">
        <f t="shared" si="32"/>
        <v>-0.49212598425196846</v>
      </c>
      <c r="I306" s="41">
        <f t="shared" si="33"/>
        <v>-0.48556430446194221</v>
      </c>
      <c r="J306" s="40">
        <f>'NOAA WLs'!$P$5+(D306/0.3048)</f>
        <v>3.8078740157480313</v>
      </c>
      <c r="K306" s="40">
        <f>'NOAA WLs'!$P$5+(E306/0.3048)</f>
        <v>3.8144356955380578</v>
      </c>
      <c r="L306" s="40">
        <f t="shared" si="34"/>
        <v>-0.46259842519685035</v>
      </c>
      <c r="M306" s="41">
        <f t="shared" si="35"/>
        <v>-0.50853018372703407</v>
      </c>
      <c r="O306">
        <v>1924</v>
      </c>
      <c r="P306">
        <v>4</v>
      </c>
      <c r="Q306" s="1">
        <f t="shared" si="36"/>
        <v>8858</v>
      </c>
      <c r="R306">
        <v>2.6389999999999998</v>
      </c>
      <c r="S306">
        <f t="shared" si="37"/>
        <v>8.6581364829396321</v>
      </c>
      <c r="T306">
        <f t="shared" si="38"/>
        <v>9.1581364829396321</v>
      </c>
    </row>
    <row r="307" spans="1:20" x14ac:dyDescent="0.25">
      <c r="A307" s="38">
        <v>1923</v>
      </c>
      <c r="B307">
        <v>5</v>
      </c>
      <c r="C307" s="1">
        <f t="shared" si="39"/>
        <v>8522</v>
      </c>
      <c r="D307" s="38">
        <v>-0.17899999999999999</v>
      </c>
      <c r="E307">
        <v>-0.14799999999999999</v>
      </c>
      <c r="F307">
        <v>-0.14000000000000001</v>
      </c>
      <c r="G307" s="52">
        <v>-0.155</v>
      </c>
      <c r="H307" s="38">
        <f t="shared" si="32"/>
        <v>-0.587270341207349</v>
      </c>
      <c r="I307" s="41">
        <f t="shared" si="33"/>
        <v>-0.48556430446194221</v>
      </c>
      <c r="J307" s="40">
        <f>'NOAA WLs'!$P$5+(D307/0.3048)</f>
        <v>3.712729658792651</v>
      </c>
      <c r="K307" s="40">
        <f>'NOAA WLs'!$P$5+(E307/0.3048)</f>
        <v>3.8144356955380578</v>
      </c>
      <c r="L307" s="40">
        <f t="shared" si="34"/>
        <v>-0.45931758530183731</v>
      </c>
      <c r="M307" s="41">
        <f t="shared" si="35"/>
        <v>-0.50853018372703407</v>
      </c>
      <c r="O307">
        <v>1924</v>
      </c>
      <c r="P307">
        <v>5</v>
      </c>
      <c r="Q307" s="1">
        <f t="shared" si="36"/>
        <v>8888</v>
      </c>
      <c r="R307">
        <v>2.7610000000000001</v>
      </c>
      <c r="S307">
        <f t="shared" si="37"/>
        <v>9.0583989501312328</v>
      </c>
      <c r="T307">
        <f t="shared" si="38"/>
        <v>9.5583989501312328</v>
      </c>
    </row>
    <row r="308" spans="1:20" x14ac:dyDescent="0.25">
      <c r="A308" s="38">
        <v>1923</v>
      </c>
      <c r="B308">
        <v>6</v>
      </c>
      <c r="C308" s="1">
        <f t="shared" si="39"/>
        <v>8553</v>
      </c>
      <c r="D308" s="38">
        <v>-0.124</v>
      </c>
      <c r="E308">
        <v>-0.14799999999999999</v>
      </c>
      <c r="F308">
        <v>-0.14000000000000001</v>
      </c>
      <c r="G308" s="52">
        <v>-0.155</v>
      </c>
      <c r="H308" s="38">
        <f t="shared" si="32"/>
        <v>-0.40682414698162728</v>
      </c>
      <c r="I308" s="41">
        <f t="shared" si="33"/>
        <v>-0.48556430446194221</v>
      </c>
      <c r="J308" s="40">
        <f>'NOAA WLs'!$P$5+(D308/0.3048)</f>
        <v>3.8931758530183727</v>
      </c>
      <c r="K308" s="40">
        <f>'NOAA WLs'!$P$5+(E308/0.3048)</f>
        <v>3.8144356955380578</v>
      </c>
      <c r="L308" s="40">
        <f t="shared" si="34"/>
        <v>-0.45931758530183731</v>
      </c>
      <c r="M308" s="41">
        <f t="shared" si="35"/>
        <v>-0.50853018372703407</v>
      </c>
      <c r="O308">
        <v>1924</v>
      </c>
      <c r="P308">
        <v>6</v>
      </c>
      <c r="Q308" s="1">
        <f t="shared" si="36"/>
        <v>8919</v>
      </c>
      <c r="R308">
        <v>2.7919999999999998</v>
      </c>
      <c r="S308">
        <f t="shared" si="37"/>
        <v>9.1601049868766395</v>
      </c>
      <c r="T308">
        <f t="shared" si="38"/>
        <v>9.6601049868766395</v>
      </c>
    </row>
    <row r="309" spans="1:20" x14ac:dyDescent="0.25">
      <c r="A309" s="38">
        <v>1923</v>
      </c>
      <c r="B309">
        <v>7</v>
      </c>
      <c r="C309" s="1">
        <f t="shared" si="39"/>
        <v>8583</v>
      </c>
      <c r="D309" s="38">
        <v>-0.161</v>
      </c>
      <c r="E309">
        <v>-0.14699999999999999</v>
      </c>
      <c r="F309">
        <v>-0.14000000000000001</v>
      </c>
      <c r="G309" s="52">
        <v>-0.155</v>
      </c>
      <c r="H309" s="38">
        <f t="shared" si="32"/>
        <v>-0.52821522309711288</v>
      </c>
      <c r="I309" s="41">
        <f t="shared" si="33"/>
        <v>-0.48228346456692911</v>
      </c>
      <c r="J309" s="40">
        <f>'NOAA WLs'!$P$5+(D309/0.3048)</f>
        <v>3.7717847769028872</v>
      </c>
      <c r="K309" s="40">
        <f>'NOAA WLs'!$P$5+(E309/0.3048)</f>
        <v>3.8177165354330707</v>
      </c>
      <c r="L309" s="40">
        <f t="shared" si="34"/>
        <v>-0.45931758530183731</v>
      </c>
      <c r="M309" s="41">
        <f t="shared" si="35"/>
        <v>-0.50853018372703407</v>
      </c>
      <c r="O309">
        <v>1924</v>
      </c>
      <c r="P309">
        <v>7</v>
      </c>
      <c r="Q309" s="1">
        <f t="shared" si="36"/>
        <v>8949</v>
      </c>
      <c r="R309">
        <v>2.7610000000000001</v>
      </c>
      <c r="S309">
        <f t="shared" si="37"/>
        <v>9.0583989501312328</v>
      </c>
      <c r="T309">
        <f t="shared" si="38"/>
        <v>9.5583989501312328</v>
      </c>
    </row>
    <row r="310" spans="1:20" x14ac:dyDescent="0.25">
      <c r="A310" s="38">
        <v>1923</v>
      </c>
      <c r="B310">
        <v>8</v>
      </c>
      <c r="C310" s="1">
        <f t="shared" si="39"/>
        <v>8614</v>
      </c>
      <c r="D310" s="38">
        <v>-0.152</v>
      </c>
      <c r="E310">
        <v>-0.14699999999999999</v>
      </c>
      <c r="F310">
        <v>-0.14000000000000001</v>
      </c>
      <c r="G310" s="52">
        <v>-0.154</v>
      </c>
      <c r="H310" s="38">
        <f t="shared" si="32"/>
        <v>-0.49868766404199472</v>
      </c>
      <c r="I310" s="41">
        <f t="shared" si="33"/>
        <v>-0.48228346456692911</v>
      </c>
      <c r="J310" s="40">
        <f>'NOAA WLs'!$P$5+(D310/0.3048)</f>
        <v>3.8013123359580052</v>
      </c>
      <c r="K310" s="40">
        <f>'NOAA WLs'!$P$5+(E310/0.3048)</f>
        <v>3.8177165354330707</v>
      </c>
      <c r="L310" s="40">
        <f t="shared" si="34"/>
        <v>-0.45931758530183731</v>
      </c>
      <c r="M310" s="41">
        <f t="shared" si="35"/>
        <v>-0.50524934383202091</v>
      </c>
      <c r="O310">
        <v>1924</v>
      </c>
      <c r="P310">
        <v>8</v>
      </c>
      <c r="Q310" s="1">
        <f t="shared" si="36"/>
        <v>8980</v>
      </c>
      <c r="R310">
        <v>2.5779999999999998</v>
      </c>
      <c r="S310">
        <f t="shared" si="37"/>
        <v>8.4580052493438309</v>
      </c>
      <c r="T310">
        <f t="shared" si="38"/>
        <v>8.9580052493438309</v>
      </c>
    </row>
    <row r="311" spans="1:20" x14ac:dyDescent="0.25">
      <c r="A311" s="38">
        <v>1923</v>
      </c>
      <c r="B311">
        <v>9</v>
      </c>
      <c r="C311" s="1">
        <f t="shared" si="39"/>
        <v>8645</v>
      </c>
      <c r="D311" s="38">
        <v>-0.14599999999999999</v>
      </c>
      <c r="E311">
        <v>-0.14699999999999999</v>
      </c>
      <c r="F311">
        <v>-0.14000000000000001</v>
      </c>
      <c r="G311" s="52">
        <v>-0.154</v>
      </c>
      <c r="H311" s="38">
        <f t="shared" si="32"/>
        <v>-0.47900262467191596</v>
      </c>
      <c r="I311" s="41">
        <f t="shared" si="33"/>
        <v>-0.48228346456692911</v>
      </c>
      <c r="J311" s="40">
        <f>'NOAA WLs'!$P$5+(D311/0.3048)</f>
        <v>3.8209973753280839</v>
      </c>
      <c r="K311" s="40">
        <f>'NOAA WLs'!$P$5+(E311/0.3048)</f>
        <v>3.8177165354330707</v>
      </c>
      <c r="L311" s="40">
        <f t="shared" si="34"/>
        <v>-0.45931758530183731</v>
      </c>
      <c r="M311" s="41">
        <f t="shared" si="35"/>
        <v>-0.50524934383202091</v>
      </c>
      <c r="O311">
        <v>1924</v>
      </c>
      <c r="P311">
        <v>9</v>
      </c>
      <c r="Q311" s="1">
        <f t="shared" si="36"/>
        <v>9011</v>
      </c>
      <c r="R311">
        <v>2.67</v>
      </c>
      <c r="S311">
        <f t="shared" si="37"/>
        <v>8.7598425196850389</v>
      </c>
      <c r="T311">
        <f t="shared" si="38"/>
        <v>9.2598425196850389</v>
      </c>
    </row>
    <row r="312" spans="1:20" x14ac:dyDescent="0.25">
      <c r="A312" s="38">
        <v>1923</v>
      </c>
      <c r="B312">
        <v>10</v>
      </c>
      <c r="C312" s="1">
        <f t="shared" si="39"/>
        <v>8675</v>
      </c>
      <c r="D312" s="38">
        <v>-0.128</v>
      </c>
      <c r="E312">
        <v>-0.14699999999999999</v>
      </c>
      <c r="F312">
        <v>-0.14000000000000001</v>
      </c>
      <c r="G312" s="52">
        <v>-0.154</v>
      </c>
      <c r="H312" s="38">
        <f t="shared" si="32"/>
        <v>-0.41994750656167978</v>
      </c>
      <c r="I312" s="41">
        <f t="shared" si="33"/>
        <v>-0.48228346456692911</v>
      </c>
      <c r="J312" s="40">
        <f>'NOAA WLs'!$P$5+(D312/0.3048)</f>
        <v>3.88005249343832</v>
      </c>
      <c r="K312" s="40">
        <f>'NOAA WLs'!$P$5+(E312/0.3048)</f>
        <v>3.8177165354330707</v>
      </c>
      <c r="L312" s="40">
        <f t="shared" si="34"/>
        <v>-0.45931758530183731</v>
      </c>
      <c r="M312" s="41">
        <f t="shared" si="35"/>
        <v>-0.50524934383202091</v>
      </c>
      <c r="O312">
        <v>1924</v>
      </c>
      <c r="P312">
        <v>10</v>
      </c>
      <c r="Q312" s="1">
        <f t="shared" si="36"/>
        <v>9041</v>
      </c>
      <c r="R312">
        <v>3.218</v>
      </c>
      <c r="S312">
        <f t="shared" si="37"/>
        <v>10.55774278215223</v>
      </c>
      <c r="T312">
        <f t="shared" si="38"/>
        <v>11.05774278215223</v>
      </c>
    </row>
    <row r="313" spans="1:20" x14ac:dyDescent="0.25">
      <c r="A313" s="38">
        <v>1923</v>
      </c>
      <c r="B313">
        <v>11</v>
      </c>
      <c r="C313" s="1">
        <f t="shared" si="39"/>
        <v>8706</v>
      </c>
      <c r="D313" s="38">
        <v>-0.17199999999999999</v>
      </c>
      <c r="E313">
        <v>-0.14699999999999999</v>
      </c>
      <c r="F313">
        <v>-0.13900000000000001</v>
      </c>
      <c r="G313" s="52">
        <v>-0.154</v>
      </c>
      <c r="H313" s="38">
        <f t="shared" si="32"/>
        <v>-0.56430446194225714</v>
      </c>
      <c r="I313" s="41">
        <f t="shared" si="33"/>
        <v>-0.48228346456692911</v>
      </c>
      <c r="J313" s="40">
        <f>'NOAA WLs'!$P$5+(D313/0.3048)</f>
        <v>3.7356955380577426</v>
      </c>
      <c r="K313" s="40">
        <f>'NOAA WLs'!$P$5+(E313/0.3048)</f>
        <v>3.8177165354330707</v>
      </c>
      <c r="L313" s="40">
        <f t="shared" si="34"/>
        <v>-0.45603674540682415</v>
      </c>
      <c r="M313" s="41">
        <f t="shared" si="35"/>
        <v>-0.50524934383202091</v>
      </c>
      <c r="O313">
        <v>1924</v>
      </c>
      <c r="P313">
        <v>11</v>
      </c>
      <c r="Q313" s="1">
        <f t="shared" si="36"/>
        <v>9072</v>
      </c>
      <c r="R313">
        <v>2.9740000000000002</v>
      </c>
      <c r="S313">
        <f t="shared" si="37"/>
        <v>9.757217847769029</v>
      </c>
      <c r="T313">
        <f t="shared" si="38"/>
        <v>10.257217847769029</v>
      </c>
    </row>
    <row r="314" spans="1:20" x14ac:dyDescent="0.25">
      <c r="A314" s="38">
        <v>1923</v>
      </c>
      <c r="B314">
        <v>12</v>
      </c>
      <c r="C314" s="1">
        <f t="shared" si="39"/>
        <v>8736</v>
      </c>
      <c r="D314" s="38">
        <v>-0.16200000000000001</v>
      </c>
      <c r="E314">
        <v>-0.14699999999999999</v>
      </c>
      <c r="F314">
        <v>-0.13900000000000001</v>
      </c>
      <c r="G314" s="52">
        <v>-0.154</v>
      </c>
      <c r="H314" s="38">
        <f t="shared" si="32"/>
        <v>-0.53149606299212593</v>
      </c>
      <c r="I314" s="41">
        <f t="shared" si="33"/>
        <v>-0.48228346456692911</v>
      </c>
      <c r="J314" s="40">
        <f>'NOAA WLs'!$P$5+(D314/0.3048)</f>
        <v>3.7685039370078739</v>
      </c>
      <c r="K314" s="40">
        <f>'NOAA WLs'!$P$5+(E314/0.3048)</f>
        <v>3.8177165354330707</v>
      </c>
      <c r="L314" s="40">
        <f t="shared" si="34"/>
        <v>-0.45603674540682415</v>
      </c>
      <c r="M314" s="41">
        <f t="shared" si="35"/>
        <v>-0.50524934383202091</v>
      </c>
      <c r="O314">
        <v>1924</v>
      </c>
      <c r="P314">
        <v>12</v>
      </c>
      <c r="Q314" s="1">
        <f t="shared" si="36"/>
        <v>9102</v>
      </c>
      <c r="R314">
        <v>3.157</v>
      </c>
      <c r="S314">
        <f t="shared" si="37"/>
        <v>10.357611548556431</v>
      </c>
      <c r="T314">
        <f t="shared" si="38"/>
        <v>10.857611548556431</v>
      </c>
    </row>
    <row r="315" spans="1:20" x14ac:dyDescent="0.25">
      <c r="A315" s="38">
        <v>1924</v>
      </c>
      <c r="B315">
        <v>1</v>
      </c>
      <c r="C315" s="1">
        <f t="shared" si="39"/>
        <v>8767</v>
      </c>
      <c r="D315" s="38">
        <v>-0.24199999999999999</v>
      </c>
      <c r="E315">
        <v>-0.14599999999999999</v>
      </c>
      <c r="F315">
        <v>-0.13900000000000001</v>
      </c>
      <c r="G315" s="52">
        <v>-0.154</v>
      </c>
      <c r="H315" s="38">
        <f t="shared" si="32"/>
        <v>-0.79396325459317574</v>
      </c>
      <c r="I315" s="41">
        <f t="shared" si="33"/>
        <v>-0.47900262467191596</v>
      </c>
      <c r="J315" s="40">
        <f>'NOAA WLs'!$P$5+(D315/0.3048)</f>
        <v>3.5060367454068242</v>
      </c>
      <c r="K315" s="40">
        <f>'NOAA WLs'!$P$5+(E315/0.3048)</f>
        <v>3.8209973753280839</v>
      </c>
      <c r="L315" s="40">
        <f t="shared" si="34"/>
        <v>-0.45603674540682415</v>
      </c>
      <c r="M315" s="41">
        <f t="shared" si="35"/>
        <v>-0.50524934383202091</v>
      </c>
      <c r="O315">
        <v>1925</v>
      </c>
      <c r="P315">
        <v>1</v>
      </c>
      <c r="Q315" s="1">
        <f t="shared" si="36"/>
        <v>9133</v>
      </c>
      <c r="R315">
        <v>3.0630000000000002</v>
      </c>
      <c r="S315">
        <f t="shared" si="37"/>
        <v>10.049212598425196</v>
      </c>
      <c r="T315">
        <f t="shared" si="38"/>
        <v>10.549212598425196</v>
      </c>
    </row>
    <row r="316" spans="1:20" x14ac:dyDescent="0.25">
      <c r="A316" s="38">
        <v>1924</v>
      </c>
      <c r="B316">
        <v>2</v>
      </c>
      <c r="C316" s="1">
        <f t="shared" si="39"/>
        <v>8798</v>
      </c>
      <c r="D316" s="38">
        <v>-0.128</v>
      </c>
      <c r="E316">
        <v>-0.14599999999999999</v>
      </c>
      <c r="F316">
        <v>-0.13900000000000001</v>
      </c>
      <c r="G316" s="52">
        <v>-0.153</v>
      </c>
      <c r="H316" s="38">
        <f t="shared" si="32"/>
        <v>-0.41994750656167978</v>
      </c>
      <c r="I316" s="41">
        <f t="shared" si="33"/>
        <v>-0.47900262467191596</v>
      </c>
      <c r="J316" s="40">
        <f>'NOAA WLs'!$P$5+(D316/0.3048)</f>
        <v>3.88005249343832</v>
      </c>
      <c r="K316" s="40">
        <f>'NOAA WLs'!$P$5+(E316/0.3048)</f>
        <v>3.8209973753280839</v>
      </c>
      <c r="L316" s="40">
        <f t="shared" si="34"/>
        <v>-0.45603674540682415</v>
      </c>
      <c r="M316" s="41">
        <f t="shared" si="35"/>
        <v>-0.50196850393700787</v>
      </c>
      <c r="O316">
        <v>1925</v>
      </c>
      <c r="P316">
        <v>2</v>
      </c>
      <c r="Q316" s="1">
        <f t="shared" si="36"/>
        <v>9164</v>
      </c>
      <c r="R316">
        <v>3.0630000000000002</v>
      </c>
      <c r="S316">
        <f t="shared" si="37"/>
        <v>10.049212598425196</v>
      </c>
      <c r="T316">
        <f t="shared" si="38"/>
        <v>10.549212598425196</v>
      </c>
    </row>
    <row r="317" spans="1:20" x14ac:dyDescent="0.25">
      <c r="A317" s="38">
        <v>1924</v>
      </c>
      <c r="B317">
        <v>3</v>
      </c>
      <c r="C317" s="1">
        <f t="shared" si="39"/>
        <v>8827</v>
      </c>
      <c r="D317" s="38">
        <v>-0.28899999999999998</v>
      </c>
      <c r="E317">
        <v>-0.14599999999999999</v>
      </c>
      <c r="F317">
        <v>-0.13900000000000001</v>
      </c>
      <c r="G317" s="52">
        <v>-0.153</v>
      </c>
      <c r="H317" s="38">
        <f t="shared" si="32"/>
        <v>-0.94816272965879256</v>
      </c>
      <c r="I317" s="41">
        <f t="shared" si="33"/>
        <v>-0.47900262467191596</v>
      </c>
      <c r="J317" s="40">
        <f>'NOAA WLs'!$P$5+(D317/0.3048)</f>
        <v>3.3518372703412074</v>
      </c>
      <c r="K317" s="40">
        <f>'NOAA WLs'!$P$5+(E317/0.3048)</f>
        <v>3.8209973753280839</v>
      </c>
      <c r="L317" s="40">
        <f t="shared" si="34"/>
        <v>-0.45603674540682415</v>
      </c>
      <c r="M317" s="41">
        <f t="shared" si="35"/>
        <v>-0.50196850393700787</v>
      </c>
      <c r="O317">
        <v>1925</v>
      </c>
      <c r="P317">
        <v>3</v>
      </c>
      <c r="Q317" s="1">
        <f t="shared" si="36"/>
        <v>9192</v>
      </c>
      <c r="R317">
        <v>2.7280000000000002</v>
      </c>
      <c r="S317">
        <f t="shared" si="37"/>
        <v>8.9501312335958012</v>
      </c>
      <c r="T317">
        <f t="shared" si="38"/>
        <v>9.4501312335958012</v>
      </c>
    </row>
    <row r="318" spans="1:20" x14ac:dyDescent="0.25">
      <c r="A318" s="38">
        <v>1924</v>
      </c>
      <c r="B318">
        <v>4</v>
      </c>
      <c r="C318" s="1">
        <f t="shared" si="39"/>
        <v>8858</v>
      </c>
      <c r="D318" s="38">
        <v>-0.25700000000000001</v>
      </c>
      <c r="E318">
        <v>-0.14599999999999999</v>
      </c>
      <c r="F318">
        <v>-0.13900000000000001</v>
      </c>
      <c r="G318" s="52">
        <v>-0.153</v>
      </c>
      <c r="H318" s="38">
        <f t="shared" si="32"/>
        <v>-0.84317585301837272</v>
      </c>
      <c r="I318" s="41">
        <f t="shared" si="33"/>
        <v>-0.47900262467191596</v>
      </c>
      <c r="J318" s="40">
        <f>'NOAA WLs'!$P$5+(D318/0.3048)</f>
        <v>3.456824146981627</v>
      </c>
      <c r="K318" s="40">
        <f>'NOAA WLs'!$P$5+(E318/0.3048)</f>
        <v>3.8209973753280839</v>
      </c>
      <c r="L318" s="40">
        <f t="shared" si="34"/>
        <v>-0.45603674540682415</v>
      </c>
      <c r="M318" s="41">
        <f t="shared" si="35"/>
        <v>-0.50196850393700787</v>
      </c>
      <c r="O318">
        <v>1925</v>
      </c>
      <c r="P318">
        <v>4</v>
      </c>
      <c r="Q318" s="1">
        <f t="shared" si="36"/>
        <v>9223</v>
      </c>
      <c r="R318">
        <v>2.819</v>
      </c>
      <c r="S318">
        <f t="shared" si="37"/>
        <v>9.2486876640419933</v>
      </c>
      <c r="T318">
        <f t="shared" si="38"/>
        <v>9.7486876640419933</v>
      </c>
    </row>
    <row r="319" spans="1:20" x14ac:dyDescent="0.25">
      <c r="A319" s="38">
        <v>1924</v>
      </c>
      <c r="B319">
        <v>5</v>
      </c>
      <c r="C319" s="1">
        <f t="shared" si="39"/>
        <v>8888</v>
      </c>
      <c r="D319" s="38">
        <v>-0.215</v>
      </c>
      <c r="E319">
        <v>-0.14599999999999999</v>
      </c>
      <c r="F319">
        <v>-0.13800000000000001</v>
      </c>
      <c r="G319" s="52">
        <v>-0.153</v>
      </c>
      <c r="H319" s="38">
        <f t="shared" si="32"/>
        <v>-0.70538057742782145</v>
      </c>
      <c r="I319" s="41">
        <f t="shared" si="33"/>
        <v>-0.47900262467191596</v>
      </c>
      <c r="J319" s="40">
        <f>'NOAA WLs'!$P$5+(D319/0.3048)</f>
        <v>3.5946194225721784</v>
      </c>
      <c r="K319" s="40">
        <f>'NOAA WLs'!$P$5+(E319/0.3048)</f>
        <v>3.8209973753280839</v>
      </c>
      <c r="L319" s="40">
        <f t="shared" si="34"/>
        <v>-0.45275590551181105</v>
      </c>
      <c r="M319" s="41">
        <f t="shared" si="35"/>
        <v>-0.50196850393700787</v>
      </c>
      <c r="O319">
        <v>1925</v>
      </c>
      <c r="P319">
        <v>5</v>
      </c>
      <c r="Q319" s="1">
        <f t="shared" si="36"/>
        <v>9253</v>
      </c>
      <c r="R319">
        <v>2.85</v>
      </c>
      <c r="S319">
        <f t="shared" si="37"/>
        <v>9.3503937007874018</v>
      </c>
      <c r="T319">
        <f t="shared" si="38"/>
        <v>9.8503937007874018</v>
      </c>
    </row>
    <row r="320" spans="1:20" x14ac:dyDescent="0.25">
      <c r="A320" s="38">
        <v>1924</v>
      </c>
      <c r="B320">
        <v>6</v>
      </c>
      <c r="C320" s="1">
        <f t="shared" si="39"/>
        <v>8919</v>
      </c>
      <c r="D320" s="38">
        <v>-0.20300000000000001</v>
      </c>
      <c r="E320">
        <v>-0.14499999999999999</v>
      </c>
      <c r="F320">
        <v>-0.13800000000000001</v>
      </c>
      <c r="G320" s="52">
        <v>-0.153</v>
      </c>
      <c r="H320" s="38">
        <f t="shared" si="32"/>
        <v>-0.66601049868766404</v>
      </c>
      <c r="I320" s="41">
        <f t="shared" si="33"/>
        <v>-0.47572178477690286</v>
      </c>
      <c r="J320" s="40">
        <f>'NOAA WLs'!$P$5+(D320/0.3048)</f>
        <v>3.6339895013123358</v>
      </c>
      <c r="K320" s="40">
        <f>'NOAA WLs'!$P$5+(E320/0.3048)</f>
        <v>3.8242782152230967</v>
      </c>
      <c r="L320" s="40">
        <f t="shared" si="34"/>
        <v>-0.45275590551181105</v>
      </c>
      <c r="M320" s="41">
        <f t="shared" si="35"/>
        <v>-0.50196850393700787</v>
      </c>
      <c r="O320">
        <v>1925</v>
      </c>
      <c r="P320">
        <v>6</v>
      </c>
      <c r="Q320" s="1">
        <f t="shared" si="36"/>
        <v>9284</v>
      </c>
      <c r="R320">
        <v>2.88</v>
      </c>
      <c r="S320">
        <f t="shared" si="37"/>
        <v>9.4488188976377945</v>
      </c>
      <c r="T320">
        <f t="shared" si="38"/>
        <v>9.9488188976377945</v>
      </c>
    </row>
    <row r="321" spans="1:20" x14ac:dyDescent="0.25">
      <c r="A321" s="38">
        <v>1924</v>
      </c>
      <c r="B321">
        <v>7</v>
      </c>
      <c r="C321" s="1">
        <f t="shared" si="39"/>
        <v>8949</v>
      </c>
      <c r="D321" s="38">
        <v>-0.216</v>
      </c>
      <c r="E321">
        <v>-0.14499999999999999</v>
      </c>
      <c r="F321">
        <v>-0.13800000000000001</v>
      </c>
      <c r="G321" s="52">
        <v>-0.152</v>
      </c>
      <c r="H321" s="38">
        <f t="shared" si="32"/>
        <v>-0.70866141732283461</v>
      </c>
      <c r="I321" s="41">
        <f t="shared" si="33"/>
        <v>-0.47572178477690286</v>
      </c>
      <c r="J321" s="40">
        <f>'NOAA WLs'!$P$5+(D321/0.3048)</f>
        <v>3.5913385826771651</v>
      </c>
      <c r="K321" s="40">
        <f>'NOAA WLs'!$P$5+(E321/0.3048)</f>
        <v>3.8242782152230967</v>
      </c>
      <c r="L321" s="40">
        <f t="shared" si="34"/>
        <v>-0.45275590551181105</v>
      </c>
      <c r="M321" s="41">
        <f t="shared" si="35"/>
        <v>-0.49868766404199472</v>
      </c>
      <c r="O321">
        <v>1925</v>
      </c>
      <c r="P321">
        <v>7</v>
      </c>
      <c r="Q321" s="1">
        <f t="shared" si="36"/>
        <v>9314</v>
      </c>
      <c r="R321">
        <v>3.0630000000000002</v>
      </c>
      <c r="S321">
        <f t="shared" si="37"/>
        <v>10.049212598425196</v>
      </c>
      <c r="T321">
        <f t="shared" si="38"/>
        <v>10.549212598425196</v>
      </c>
    </row>
    <row r="322" spans="1:20" x14ac:dyDescent="0.25">
      <c r="A322" s="38">
        <v>1924</v>
      </c>
      <c r="B322">
        <v>8</v>
      </c>
      <c r="C322" s="1">
        <f t="shared" si="39"/>
        <v>8980</v>
      </c>
      <c r="D322" s="38">
        <v>-0.30199999999999999</v>
      </c>
      <c r="E322">
        <v>-0.14499999999999999</v>
      </c>
      <c r="F322">
        <v>-0.13800000000000001</v>
      </c>
      <c r="G322" s="52">
        <v>-0.152</v>
      </c>
      <c r="H322" s="38">
        <f t="shared" si="32"/>
        <v>-0.99081364829396312</v>
      </c>
      <c r="I322" s="41">
        <f t="shared" si="33"/>
        <v>-0.47572178477690286</v>
      </c>
      <c r="J322" s="40">
        <f>'NOAA WLs'!$P$5+(D322/0.3048)</f>
        <v>3.3091863517060367</v>
      </c>
      <c r="K322" s="40">
        <f>'NOAA WLs'!$P$5+(E322/0.3048)</f>
        <v>3.8242782152230967</v>
      </c>
      <c r="L322" s="40">
        <f t="shared" si="34"/>
        <v>-0.45275590551181105</v>
      </c>
      <c r="M322" s="41">
        <f t="shared" si="35"/>
        <v>-0.49868766404199472</v>
      </c>
      <c r="O322">
        <v>1925</v>
      </c>
      <c r="P322">
        <v>8</v>
      </c>
      <c r="Q322" s="1">
        <f t="shared" si="36"/>
        <v>9345</v>
      </c>
      <c r="R322">
        <v>2.9409999999999998</v>
      </c>
      <c r="S322">
        <f t="shared" si="37"/>
        <v>9.6489501312335939</v>
      </c>
      <c r="T322">
        <f t="shared" si="38"/>
        <v>10.148950131233594</v>
      </c>
    </row>
    <row r="323" spans="1:20" x14ac:dyDescent="0.25">
      <c r="A323" s="38">
        <v>1924</v>
      </c>
      <c r="B323">
        <v>9</v>
      </c>
      <c r="C323" s="1">
        <f t="shared" si="39"/>
        <v>9011</v>
      </c>
      <c r="D323" s="38">
        <v>-0.186</v>
      </c>
      <c r="E323">
        <v>-0.14499999999999999</v>
      </c>
      <c r="F323">
        <v>-0.13800000000000001</v>
      </c>
      <c r="G323" s="52">
        <v>-0.152</v>
      </c>
      <c r="H323" s="38">
        <f t="shared" si="32"/>
        <v>-0.61023622047244086</v>
      </c>
      <c r="I323" s="41">
        <f t="shared" si="33"/>
        <v>-0.47572178477690286</v>
      </c>
      <c r="J323" s="40">
        <f>'NOAA WLs'!$P$5+(D323/0.3048)</f>
        <v>3.6897637795275591</v>
      </c>
      <c r="K323" s="40">
        <f>'NOAA WLs'!$P$5+(E323/0.3048)</f>
        <v>3.8242782152230967</v>
      </c>
      <c r="L323" s="40">
        <f t="shared" si="34"/>
        <v>-0.45275590551181105</v>
      </c>
      <c r="M323" s="41">
        <f t="shared" si="35"/>
        <v>-0.49868766404199472</v>
      </c>
      <c r="O323">
        <v>1925</v>
      </c>
      <c r="P323">
        <v>9</v>
      </c>
      <c r="Q323" s="1">
        <f t="shared" si="36"/>
        <v>9376</v>
      </c>
      <c r="R323">
        <v>2.7890000000000001</v>
      </c>
      <c r="S323">
        <f t="shared" si="37"/>
        <v>9.1502624671916006</v>
      </c>
      <c r="T323">
        <f t="shared" si="38"/>
        <v>9.6502624671916006</v>
      </c>
    </row>
    <row r="324" spans="1:20" x14ac:dyDescent="0.25">
      <c r="A324" s="38">
        <v>1924</v>
      </c>
      <c r="B324">
        <v>10</v>
      </c>
      <c r="C324" s="1">
        <f t="shared" si="39"/>
        <v>9041</v>
      </c>
      <c r="D324" s="38">
        <v>-6.8000000000000005E-2</v>
      </c>
      <c r="E324">
        <v>-0.14499999999999999</v>
      </c>
      <c r="F324">
        <v>-0.13800000000000001</v>
      </c>
      <c r="G324" s="52">
        <v>-0.152</v>
      </c>
      <c r="H324" s="38">
        <f t="shared" si="32"/>
        <v>-0.2230971128608924</v>
      </c>
      <c r="I324" s="41">
        <f t="shared" si="33"/>
        <v>-0.47572178477690286</v>
      </c>
      <c r="J324" s="40">
        <f>'NOAA WLs'!$P$5+(D324/0.3048)</f>
        <v>4.0769028871391075</v>
      </c>
      <c r="K324" s="40">
        <f>'NOAA WLs'!$P$5+(E324/0.3048)</f>
        <v>3.8242782152230967</v>
      </c>
      <c r="L324" s="40">
        <f t="shared" si="34"/>
        <v>-0.45275590551181105</v>
      </c>
      <c r="M324" s="41">
        <f t="shared" si="35"/>
        <v>-0.49868766404199472</v>
      </c>
      <c r="O324">
        <v>1925</v>
      </c>
      <c r="P324">
        <v>10</v>
      </c>
      <c r="Q324" s="1">
        <f t="shared" si="36"/>
        <v>9406</v>
      </c>
      <c r="R324">
        <v>2.758</v>
      </c>
      <c r="S324">
        <f t="shared" si="37"/>
        <v>9.0485564304461938</v>
      </c>
      <c r="T324">
        <f t="shared" si="38"/>
        <v>9.5485564304461938</v>
      </c>
    </row>
    <row r="325" spans="1:20" x14ac:dyDescent="0.25">
      <c r="A325" s="38">
        <v>1924</v>
      </c>
      <c r="B325">
        <v>11</v>
      </c>
      <c r="C325" s="1">
        <f t="shared" si="39"/>
        <v>9072</v>
      </c>
      <c r="D325" s="38">
        <v>-0.14499999999999999</v>
      </c>
      <c r="E325">
        <v>-0.14499999999999999</v>
      </c>
      <c r="F325">
        <v>-0.13700000000000001</v>
      </c>
      <c r="G325" s="52">
        <v>-0.152</v>
      </c>
      <c r="H325" s="38">
        <f t="shared" si="32"/>
        <v>-0.47572178477690286</v>
      </c>
      <c r="I325" s="41">
        <f t="shared" si="33"/>
        <v>-0.47572178477690286</v>
      </c>
      <c r="J325" s="40">
        <f>'NOAA WLs'!$P$5+(D325/0.3048)</f>
        <v>3.8242782152230967</v>
      </c>
      <c r="K325" s="40">
        <f>'NOAA WLs'!$P$5+(E325/0.3048)</f>
        <v>3.8242782152230967</v>
      </c>
      <c r="L325" s="40">
        <f t="shared" si="34"/>
        <v>-0.4494750656167979</v>
      </c>
      <c r="M325" s="41">
        <f t="shared" si="35"/>
        <v>-0.49868766404199472</v>
      </c>
      <c r="O325">
        <v>1925</v>
      </c>
      <c r="P325">
        <v>11</v>
      </c>
      <c r="Q325" s="1">
        <f t="shared" si="36"/>
        <v>9437</v>
      </c>
      <c r="R325">
        <v>2.9409999999999998</v>
      </c>
      <c r="S325">
        <f t="shared" si="37"/>
        <v>9.6489501312335939</v>
      </c>
      <c r="T325">
        <f t="shared" si="38"/>
        <v>10.148950131233594</v>
      </c>
    </row>
    <row r="326" spans="1:20" x14ac:dyDescent="0.25">
      <c r="A326" s="38">
        <v>1924</v>
      </c>
      <c r="B326">
        <v>12</v>
      </c>
      <c r="C326" s="1">
        <f t="shared" si="39"/>
        <v>9102</v>
      </c>
      <c r="D326" s="38">
        <v>-0.24099999999999999</v>
      </c>
      <c r="E326">
        <v>-0.14399999999999999</v>
      </c>
      <c r="F326">
        <v>-0.13700000000000001</v>
      </c>
      <c r="G326" s="52">
        <v>-0.152</v>
      </c>
      <c r="H326" s="38">
        <f t="shared" si="32"/>
        <v>-0.79068241469816269</v>
      </c>
      <c r="I326" s="41">
        <f t="shared" si="33"/>
        <v>-0.4724409448818897</v>
      </c>
      <c r="J326" s="40">
        <f>'NOAA WLs'!$P$5+(D326/0.3048)</f>
        <v>3.509317585301837</v>
      </c>
      <c r="K326" s="40">
        <f>'NOAA WLs'!$P$5+(E326/0.3048)</f>
        <v>3.82755905511811</v>
      </c>
      <c r="L326" s="40">
        <f t="shared" si="34"/>
        <v>-0.4494750656167979</v>
      </c>
      <c r="M326" s="41">
        <f t="shared" si="35"/>
        <v>-0.49868766404199472</v>
      </c>
      <c r="O326">
        <v>1925</v>
      </c>
      <c r="P326">
        <v>12</v>
      </c>
      <c r="Q326" s="1">
        <f t="shared" si="36"/>
        <v>9467</v>
      </c>
      <c r="R326">
        <v>3.1850000000000001</v>
      </c>
      <c r="S326">
        <f t="shared" si="37"/>
        <v>10.449475065616797</v>
      </c>
      <c r="T326">
        <f t="shared" si="38"/>
        <v>10.949475065616797</v>
      </c>
    </row>
    <row r="327" spans="1:20" x14ac:dyDescent="0.25">
      <c r="A327" s="38">
        <v>1925</v>
      </c>
      <c r="B327">
        <v>1</v>
      </c>
      <c r="C327" s="1">
        <f t="shared" si="39"/>
        <v>9133</v>
      </c>
      <c r="D327" s="38">
        <v>-0.18099999999999999</v>
      </c>
      <c r="E327">
        <v>-0.14399999999999999</v>
      </c>
      <c r="F327">
        <v>-0.13700000000000001</v>
      </c>
      <c r="G327" s="52">
        <v>-0.151</v>
      </c>
      <c r="H327" s="38">
        <f t="shared" si="32"/>
        <v>-0.59383202099737531</v>
      </c>
      <c r="I327" s="41">
        <f t="shared" si="33"/>
        <v>-0.4724409448818897</v>
      </c>
      <c r="J327" s="40">
        <f>'NOAA WLs'!$P$5+(D327/0.3048)</f>
        <v>3.7061679790026245</v>
      </c>
      <c r="K327" s="40">
        <f>'NOAA WLs'!$P$5+(E327/0.3048)</f>
        <v>3.82755905511811</v>
      </c>
      <c r="L327" s="40">
        <f t="shared" si="34"/>
        <v>-0.4494750656167979</v>
      </c>
      <c r="M327" s="41">
        <f t="shared" si="35"/>
        <v>-0.49540682414698156</v>
      </c>
      <c r="O327">
        <v>1926</v>
      </c>
      <c r="P327">
        <v>1</v>
      </c>
      <c r="Q327" s="1">
        <f t="shared" si="36"/>
        <v>9498</v>
      </c>
      <c r="R327">
        <v>3.2490000000000001</v>
      </c>
      <c r="S327">
        <f t="shared" si="37"/>
        <v>10.659448818897637</v>
      </c>
      <c r="T327">
        <f t="shared" si="38"/>
        <v>11.159448818897637</v>
      </c>
    </row>
    <row r="328" spans="1:20" x14ac:dyDescent="0.25">
      <c r="A328" s="38">
        <v>1925</v>
      </c>
      <c r="B328">
        <v>2</v>
      </c>
      <c r="C328" s="1">
        <f t="shared" si="39"/>
        <v>9164</v>
      </c>
      <c r="D328" s="38">
        <v>-2.1000000000000001E-2</v>
      </c>
      <c r="E328">
        <v>-0.14399999999999999</v>
      </c>
      <c r="F328">
        <v>-0.13700000000000001</v>
      </c>
      <c r="G328" s="52">
        <v>-0.151</v>
      </c>
      <c r="H328" s="38">
        <f t="shared" si="32"/>
        <v>-6.8897637795275593E-2</v>
      </c>
      <c r="I328" s="41">
        <f t="shared" si="33"/>
        <v>-0.4724409448818897</v>
      </c>
      <c r="J328" s="40">
        <f>'NOAA WLs'!$P$5+(D328/0.3048)</f>
        <v>4.2311023622047239</v>
      </c>
      <c r="K328" s="40">
        <f>'NOAA WLs'!$P$5+(E328/0.3048)</f>
        <v>3.82755905511811</v>
      </c>
      <c r="L328" s="40">
        <f t="shared" si="34"/>
        <v>-0.4494750656167979</v>
      </c>
      <c r="M328" s="41">
        <f t="shared" si="35"/>
        <v>-0.49540682414698156</v>
      </c>
      <c r="O328">
        <v>1926</v>
      </c>
      <c r="P328">
        <v>2</v>
      </c>
      <c r="Q328" s="1">
        <f t="shared" si="36"/>
        <v>9529</v>
      </c>
      <c r="R328">
        <v>3.0659999999999998</v>
      </c>
      <c r="S328">
        <f t="shared" si="37"/>
        <v>10.059055118110235</v>
      </c>
      <c r="T328">
        <f t="shared" si="38"/>
        <v>10.559055118110235</v>
      </c>
    </row>
    <row r="329" spans="1:20" x14ac:dyDescent="0.25">
      <c r="A329" s="38">
        <v>1925</v>
      </c>
      <c r="B329">
        <v>3</v>
      </c>
      <c r="C329" s="1">
        <f t="shared" si="39"/>
        <v>9192</v>
      </c>
      <c r="D329" s="38">
        <v>-0.19500000000000001</v>
      </c>
      <c r="E329">
        <v>-0.14399999999999999</v>
      </c>
      <c r="F329">
        <v>-0.13700000000000001</v>
      </c>
      <c r="G329" s="52">
        <v>-0.151</v>
      </c>
      <c r="H329" s="38">
        <f t="shared" si="32"/>
        <v>-0.63976377952755903</v>
      </c>
      <c r="I329" s="41">
        <f t="shared" si="33"/>
        <v>-0.4724409448818897</v>
      </c>
      <c r="J329" s="40">
        <f>'NOAA WLs'!$P$5+(D329/0.3048)</f>
        <v>3.6602362204724406</v>
      </c>
      <c r="K329" s="40">
        <f>'NOAA WLs'!$P$5+(E329/0.3048)</f>
        <v>3.82755905511811</v>
      </c>
      <c r="L329" s="40">
        <f t="shared" si="34"/>
        <v>-0.4494750656167979</v>
      </c>
      <c r="M329" s="41">
        <f t="shared" si="35"/>
        <v>-0.49540682414698156</v>
      </c>
      <c r="O329">
        <v>1926</v>
      </c>
      <c r="P329">
        <v>3</v>
      </c>
      <c r="Q329" s="1">
        <f t="shared" si="36"/>
        <v>9557</v>
      </c>
      <c r="R329">
        <v>2.883</v>
      </c>
      <c r="S329">
        <f t="shared" si="37"/>
        <v>9.4586614173228334</v>
      </c>
      <c r="T329">
        <f t="shared" si="38"/>
        <v>9.9586614173228334</v>
      </c>
    </row>
    <row r="330" spans="1:20" x14ac:dyDescent="0.25">
      <c r="A330" s="38">
        <v>1925</v>
      </c>
      <c r="B330">
        <v>4</v>
      </c>
      <c r="C330" s="1">
        <f t="shared" si="39"/>
        <v>9223</v>
      </c>
      <c r="D330" s="38">
        <v>-0.16500000000000001</v>
      </c>
      <c r="E330">
        <v>-0.14399999999999999</v>
      </c>
      <c r="F330">
        <v>-0.13700000000000001</v>
      </c>
      <c r="G330" s="52">
        <v>-0.151</v>
      </c>
      <c r="H330" s="38">
        <f t="shared" si="32"/>
        <v>-0.54133858267716539</v>
      </c>
      <c r="I330" s="41">
        <f t="shared" si="33"/>
        <v>-0.4724409448818897</v>
      </c>
      <c r="J330" s="40">
        <f>'NOAA WLs'!$P$5+(D330/0.3048)</f>
        <v>3.7586614173228345</v>
      </c>
      <c r="K330" s="40">
        <f>'NOAA WLs'!$P$5+(E330/0.3048)</f>
        <v>3.82755905511811</v>
      </c>
      <c r="L330" s="40">
        <f t="shared" si="34"/>
        <v>-0.4494750656167979</v>
      </c>
      <c r="M330" s="41">
        <f t="shared" si="35"/>
        <v>-0.49540682414698156</v>
      </c>
      <c r="O330">
        <v>1926</v>
      </c>
      <c r="P330">
        <v>4</v>
      </c>
      <c r="Q330" s="1">
        <f t="shared" si="36"/>
        <v>9588</v>
      </c>
      <c r="R330">
        <v>2.8220000000000001</v>
      </c>
      <c r="S330">
        <f t="shared" si="37"/>
        <v>9.258530183727034</v>
      </c>
      <c r="T330">
        <f t="shared" si="38"/>
        <v>9.758530183727034</v>
      </c>
    </row>
    <row r="331" spans="1:20" x14ac:dyDescent="0.25">
      <c r="A331" s="38">
        <v>1925</v>
      </c>
      <c r="B331">
        <v>5</v>
      </c>
      <c r="C331" s="1">
        <f t="shared" si="39"/>
        <v>9253</v>
      </c>
      <c r="D331" s="38">
        <v>-0.13</v>
      </c>
      <c r="E331">
        <v>-0.14399999999999999</v>
      </c>
      <c r="F331">
        <v>-0.13700000000000001</v>
      </c>
      <c r="G331" s="52">
        <v>-0.151</v>
      </c>
      <c r="H331" s="38">
        <f t="shared" si="32"/>
        <v>-0.42650918635170604</v>
      </c>
      <c r="I331" s="41">
        <f t="shared" si="33"/>
        <v>-0.4724409448818897</v>
      </c>
      <c r="J331" s="40">
        <f>'NOAA WLs'!$P$5+(D331/0.3048)</f>
        <v>3.873490813648294</v>
      </c>
      <c r="K331" s="40">
        <f>'NOAA WLs'!$P$5+(E331/0.3048)</f>
        <v>3.82755905511811</v>
      </c>
      <c r="L331" s="40">
        <f t="shared" si="34"/>
        <v>-0.4494750656167979</v>
      </c>
      <c r="M331" s="41">
        <f t="shared" si="35"/>
        <v>-0.49540682414698156</v>
      </c>
      <c r="O331">
        <v>1926</v>
      </c>
      <c r="P331">
        <v>5</v>
      </c>
      <c r="Q331" s="1">
        <f t="shared" si="36"/>
        <v>9618</v>
      </c>
      <c r="R331">
        <v>2.8530000000000002</v>
      </c>
      <c r="S331">
        <f t="shared" si="37"/>
        <v>9.3602362204724407</v>
      </c>
      <c r="T331">
        <f t="shared" si="38"/>
        <v>9.8602362204724407</v>
      </c>
    </row>
    <row r="332" spans="1:20" x14ac:dyDescent="0.25">
      <c r="A332" s="38">
        <v>1925</v>
      </c>
      <c r="B332">
        <v>6</v>
      </c>
      <c r="C332" s="1">
        <f t="shared" si="39"/>
        <v>9284</v>
      </c>
      <c r="D332" s="38">
        <v>-0.127</v>
      </c>
      <c r="E332">
        <v>-0.14299999999999999</v>
      </c>
      <c r="F332">
        <v>-0.13600000000000001</v>
      </c>
      <c r="G332" s="52">
        <v>-0.15</v>
      </c>
      <c r="H332" s="38">
        <f t="shared" si="32"/>
        <v>-0.41666666666666663</v>
      </c>
      <c r="I332" s="41">
        <f t="shared" si="33"/>
        <v>-0.4691601049868766</v>
      </c>
      <c r="J332" s="40">
        <f>'NOAA WLs'!$P$5+(D332/0.3048)</f>
        <v>3.8833333333333333</v>
      </c>
      <c r="K332" s="40">
        <f>'NOAA WLs'!$P$5+(E332/0.3048)</f>
        <v>3.8308398950131233</v>
      </c>
      <c r="L332" s="40">
        <f t="shared" si="34"/>
        <v>-0.4461942257217848</v>
      </c>
      <c r="M332" s="41">
        <f t="shared" si="35"/>
        <v>-0.49212598425196846</v>
      </c>
      <c r="O332">
        <v>1926</v>
      </c>
      <c r="P332">
        <v>6</v>
      </c>
      <c r="Q332" s="1">
        <f t="shared" si="36"/>
        <v>9649</v>
      </c>
      <c r="R332">
        <v>2.8220000000000001</v>
      </c>
      <c r="S332">
        <f t="shared" si="37"/>
        <v>9.258530183727034</v>
      </c>
      <c r="T332">
        <f t="shared" si="38"/>
        <v>9.758530183727034</v>
      </c>
    </row>
    <row r="333" spans="1:20" x14ac:dyDescent="0.25">
      <c r="A333" s="38">
        <v>1925</v>
      </c>
      <c r="B333">
        <v>7</v>
      </c>
      <c r="C333" s="1">
        <f t="shared" si="39"/>
        <v>9314</v>
      </c>
      <c r="D333" s="38">
        <v>-0.13100000000000001</v>
      </c>
      <c r="E333">
        <v>-0.14299999999999999</v>
      </c>
      <c r="F333">
        <v>-0.13600000000000001</v>
      </c>
      <c r="G333" s="52">
        <v>-0.15</v>
      </c>
      <c r="H333" s="38">
        <f t="shared" si="32"/>
        <v>-0.42979002624671914</v>
      </c>
      <c r="I333" s="41">
        <f t="shared" si="33"/>
        <v>-0.4691601049868766</v>
      </c>
      <c r="J333" s="40">
        <f>'NOAA WLs'!$P$5+(D333/0.3048)</f>
        <v>3.8702099737532807</v>
      </c>
      <c r="K333" s="40">
        <f>'NOAA WLs'!$P$5+(E333/0.3048)</f>
        <v>3.8308398950131233</v>
      </c>
      <c r="L333" s="40">
        <f t="shared" si="34"/>
        <v>-0.4461942257217848</v>
      </c>
      <c r="M333" s="41">
        <f t="shared" si="35"/>
        <v>-0.49212598425196846</v>
      </c>
      <c r="O333">
        <v>1926</v>
      </c>
      <c r="P333">
        <v>7</v>
      </c>
      <c r="Q333" s="1">
        <f t="shared" si="36"/>
        <v>9679</v>
      </c>
      <c r="R333">
        <v>2.8220000000000001</v>
      </c>
      <c r="S333">
        <f t="shared" si="37"/>
        <v>9.258530183727034</v>
      </c>
      <c r="T333">
        <f t="shared" si="38"/>
        <v>9.758530183727034</v>
      </c>
    </row>
    <row r="334" spans="1:20" x14ac:dyDescent="0.25">
      <c r="A334" s="38">
        <v>1925</v>
      </c>
      <c r="B334">
        <v>8</v>
      </c>
      <c r="C334" s="1">
        <f t="shared" si="39"/>
        <v>9345</v>
      </c>
      <c r="D334" s="38">
        <v>-0.14299999999999999</v>
      </c>
      <c r="E334">
        <v>-0.14299999999999999</v>
      </c>
      <c r="F334">
        <v>-0.13600000000000001</v>
      </c>
      <c r="G334" s="52">
        <v>-0.15</v>
      </c>
      <c r="H334" s="38">
        <f t="shared" si="32"/>
        <v>-0.4691601049868766</v>
      </c>
      <c r="I334" s="41">
        <f t="shared" si="33"/>
        <v>-0.4691601049868766</v>
      </c>
      <c r="J334" s="40">
        <f>'NOAA WLs'!$P$5+(D334/0.3048)</f>
        <v>3.8308398950131233</v>
      </c>
      <c r="K334" s="40">
        <f>'NOAA WLs'!$P$5+(E334/0.3048)</f>
        <v>3.8308398950131233</v>
      </c>
      <c r="L334" s="40">
        <f t="shared" si="34"/>
        <v>-0.4461942257217848</v>
      </c>
      <c r="M334" s="41">
        <f t="shared" si="35"/>
        <v>-0.49212598425196846</v>
      </c>
      <c r="O334">
        <v>1926</v>
      </c>
      <c r="P334">
        <v>8</v>
      </c>
      <c r="Q334" s="1">
        <f t="shared" si="36"/>
        <v>9710</v>
      </c>
      <c r="R334">
        <v>2.8530000000000002</v>
      </c>
      <c r="S334">
        <f t="shared" si="37"/>
        <v>9.3602362204724407</v>
      </c>
      <c r="T334">
        <f t="shared" si="38"/>
        <v>9.8602362204724407</v>
      </c>
    </row>
    <row r="335" spans="1:20" x14ac:dyDescent="0.25">
      <c r="A335" s="38">
        <v>1925</v>
      </c>
      <c r="B335">
        <v>9</v>
      </c>
      <c r="C335" s="1">
        <f t="shared" si="39"/>
        <v>9376</v>
      </c>
      <c r="D335" s="38">
        <v>-0.161</v>
      </c>
      <c r="E335">
        <v>-0.14299999999999999</v>
      </c>
      <c r="F335">
        <v>-0.13600000000000001</v>
      </c>
      <c r="G335" s="52">
        <v>-0.15</v>
      </c>
      <c r="H335" s="38">
        <f t="shared" ref="H335:H398" si="40">D335/0.3048</f>
        <v>-0.52821522309711288</v>
      </c>
      <c r="I335" s="41">
        <f t="shared" ref="I335:I398" si="41">E335/0.3048</f>
        <v>-0.4691601049868766</v>
      </c>
      <c r="J335" s="40">
        <f>'NOAA WLs'!$P$5+(D335/0.3048)</f>
        <v>3.7717847769028872</v>
      </c>
      <c r="K335" s="40">
        <f>'NOAA WLs'!$P$5+(E335/0.3048)</f>
        <v>3.8308398950131233</v>
      </c>
      <c r="L335" s="40">
        <f t="shared" ref="L335:L398" si="42">F335/0.3048</f>
        <v>-0.4461942257217848</v>
      </c>
      <c r="M335" s="41">
        <f t="shared" ref="M335:M398" si="43">G335/0.3048</f>
        <v>-0.49212598425196846</v>
      </c>
      <c r="O335">
        <v>1926</v>
      </c>
      <c r="P335">
        <v>9</v>
      </c>
      <c r="Q335" s="1">
        <f t="shared" ref="Q335:Q398" si="44">DATE(O335,P335,1)</f>
        <v>9741</v>
      </c>
      <c r="R335">
        <v>2.7309999999999999</v>
      </c>
      <c r="S335">
        <f t="shared" ref="S335:S398" si="45">R335/0.3048</f>
        <v>8.9599737532808383</v>
      </c>
      <c r="T335">
        <f t="shared" si="38"/>
        <v>9.4599737532808383</v>
      </c>
    </row>
    <row r="336" spans="1:20" x14ac:dyDescent="0.25">
      <c r="A336" s="38">
        <v>1925</v>
      </c>
      <c r="B336">
        <v>10</v>
      </c>
      <c r="C336" s="1">
        <f t="shared" si="39"/>
        <v>9406</v>
      </c>
      <c r="D336" s="38">
        <v>-0.189</v>
      </c>
      <c r="E336">
        <v>-0.14299999999999999</v>
      </c>
      <c r="F336">
        <v>-0.13600000000000001</v>
      </c>
      <c r="G336" s="52">
        <v>-0.15</v>
      </c>
      <c r="H336" s="38">
        <f t="shared" si="40"/>
        <v>-0.62007874015748032</v>
      </c>
      <c r="I336" s="41">
        <f t="shared" si="41"/>
        <v>-0.4691601049868766</v>
      </c>
      <c r="J336" s="40">
        <f>'NOAA WLs'!$P$5+(D336/0.3048)</f>
        <v>3.6799212598425193</v>
      </c>
      <c r="K336" s="40">
        <f>'NOAA WLs'!$P$5+(E336/0.3048)</f>
        <v>3.8308398950131233</v>
      </c>
      <c r="L336" s="40">
        <f t="shared" si="42"/>
        <v>-0.4461942257217848</v>
      </c>
      <c r="M336" s="41">
        <f t="shared" si="43"/>
        <v>-0.49212598425196846</v>
      </c>
      <c r="O336">
        <v>1926</v>
      </c>
      <c r="P336">
        <v>10</v>
      </c>
      <c r="Q336" s="1">
        <f t="shared" si="44"/>
        <v>9771</v>
      </c>
      <c r="R336">
        <v>2.8530000000000002</v>
      </c>
      <c r="S336">
        <f t="shared" si="45"/>
        <v>9.3602362204724407</v>
      </c>
      <c r="T336">
        <f t="shared" ref="T336:T399" si="46">S336+0.5</f>
        <v>9.8602362204724407</v>
      </c>
    </row>
    <row r="337" spans="1:20" x14ac:dyDescent="0.25">
      <c r="A337" s="38">
        <v>1925</v>
      </c>
      <c r="B337">
        <v>11</v>
      </c>
      <c r="C337" s="1">
        <f t="shared" si="39"/>
        <v>9437</v>
      </c>
      <c r="D337" s="38">
        <v>-0.16600000000000001</v>
      </c>
      <c r="E337">
        <v>-0.14299999999999999</v>
      </c>
      <c r="F337">
        <v>-0.13600000000000001</v>
      </c>
      <c r="G337" s="52">
        <v>-0.15</v>
      </c>
      <c r="H337" s="38">
        <f t="shared" si="40"/>
        <v>-0.54461942257217844</v>
      </c>
      <c r="I337" s="41">
        <f t="shared" si="41"/>
        <v>-0.4691601049868766</v>
      </c>
      <c r="J337" s="40">
        <f>'NOAA WLs'!$P$5+(D337/0.3048)</f>
        <v>3.7553805774278213</v>
      </c>
      <c r="K337" s="40">
        <f>'NOAA WLs'!$P$5+(E337/0.3048)</f>
        <v>3.8308398950131233</v>
      </c>
      <c r="L337" s="40">
        <f t="shared" si="42"/>
        <v>-0.4461942257217848</v>
      </c>
      <c r="M337" s="41">
        <f t="shared" si="43"/>
        <v>-0.49212598425196846</v>
      </c>
      <c r="O337">
        <v>1926</v>
      </c>
      <c r="P337">
        <v>11</v>
      </c>
      <c r="Q337" s="1">
        <f t="shared" si="44"/>
        <v>9802</v>
      </c>
      <c r="R337">
        <v>3.2</v>
      </c>
      <c r="S337">
        <f t="shared" si="45"/>
        <v>10.498687664041995</v>
      </c>
      <c r="T337">
        <f t="shared" si="46"/>
        <v>10.998687664041995</v>
      </c>
    </row>
    <row r="338" spans="1:20" x14ac:dyDescent="0.25">
      <c r="A338" s="38">
        <v>1925</v>
      </c>
      <c r="B338">
        <v>12</v>
      </c>
      <c r="C338" s="1">
        <f t="shared" si="39"/>
        <v>9467</v>
      </c>
      <c r="D338" s="38">
        <v>-0.14399999999999999</v>
      </c>
      <c r="E338">
        <v>-0.14199999999999999</v>
      </c>
      <c r="F338">
        <v>-0.13500000000000001</v>
      </c>
      <c r="G338" s="52">
        <v>-0.14899999999999999</v>
      </c>
      <c r="H338" s="38">
        <f t="shared" si="40"/>
        <v>-0.4724409448818897</v>
      </c>
      <c r="I338" s="41">
        <f t="shared" si="41"/>
        <v>-0.46587926509186345</v>
      </c>
      <c r="J338" s="40">
        <f>'NOAA WLs'!$P$5+(D338/0.3048)</f>
        <v>3.82755905511811</v>
      </c>
      <c r="K338" s="40">
        <f>'NOAA WLs'!$P$5+(E338/0.3048)</f>
        <v>3.8341207349081365</v>
      </c>
      <c r="L338" s="40">
        <f t="shared" si="42"/>
        <v>-0.44291338582677164</v>
      </c>
      <c r="M338" s="41">
        <f t="shared" si="43"/>
        <v>-0.48884514435695531</v>
      </c>
      <c r="O338">
        <v>1926</v>
      </c>
      <c r="P338">
        <v>12</v>
      </c>
      <c r="Q338" s="1">
        <f t="shared" si="44"/>
        <v>9832</v>
      </c>
      <c r="R338">
        <v>3.0049999999999999</v>
      </c>
      <c r="S338">
        <f t="shared" si="45"/>
        <v>9.858923884514434</v>
      </c>
      <c r="T338">
        <f t="shared" si="46"/>
        <v>10.358923884514434</v>
      </c>
    </row>
    <row r="339" spans="1:20" x14ac:dyDescent="0.25">
      <c r="A339" s="38">
        <v>1926</v>
      </c>
      <c r="B339">
        <v>1</v>
      </c>
      <c r="C339" s="1">
        <f t="shared" si="39"/>
        <v>9498</v>
      </c>
      <c r="D339" s="38">
        <v>-0.13300000000000001</v>
      </c>
      <c r="E339">
        <v>-0.14199999999999999</v>
      </c>
      <c r="F339">
        <v>-0.13500000000000001</v>
      </c>
      <c r="G339" s="52">
        <v>-0.14899999999999999</v>
      </c>
      <c r="H339" s="38">
        <f t="shared" si="40"/>
        <v>-0.43635170603674539</v>
      </c>
      <c r="I339" s="41">
        <f t="shared" si="41"/>
        <v>-0.46587926509186345</v>
      </c>
      <c r="J339" s="40">
        <f>'NOAA WLs'!$P$5+(D339/0.3048)</f>
        <v>3.8636482939632546</v>
      </c>
      <c r="K339" s="40">
        <f>'NOAA WLs'!$P$5+(E339/0.3048)</f>
        <v>3.8341207349081365</v>
      </c>
      <c r="L339" s="40">
        <f t="shared" si="42"/>
        <v>-0.44291338582677164</v>
      </c>
      <c r="M339" s="41">
        <f t="shared" si="43"/>
        <v>-0.48884514435695531</v>
      </c>
      <c r="O339">
        <v>1927</v>
      </c>
      <c r="P339">
        <v>1</v>
      </c>
      <c r="Q339" s="1">
        <f t="shared" si="44"/>
        <v>9863</v>
      </c>
      <c r="R339">
        <v>3.0630000000000002</v>
      </c>
      <c r="S339">
        <f t="shared" si="45"/>
        <v>10.049212598425196</v>
      </c>
      <c r="T339">
        <f t="shared" si="46"/>
        <v>10.549212598425196</v>
      </c>
    </row>
    <row r="340" spans="1:20" x14ac:dyDescent="0.25">
      <c r="A340" s="38">
        <v>1926</v>
      </c>
      <c r="B340">
        <v>2</v>
      </c>
      <c r="C340" s="1">
        <f t="shared" si="39"/>
        <v>9529</v>
      </c>
      <c r="D340" s="38">
        <v>-2.4E-2</v>
      </c>
      <c r="E340">
        <v>-0.14199999999999999</v>
      </c>
      <c r="F340">
        <v>-0.13500000000000001</v>
      </c>
      <c r="G340" s="52">
        <v>-0.14899999999999999</v>
      </c>
      <c r="H340" s="38">
        <f t="shared" si="40"/>
        <v>-7.874015748031496E-2</v>
      </c>
      <c r="I340" s="41">
        <f t="shared" si="41"/>
        <v>-0.46587926509186345</v>
      </c>
      <c r="J340" s="40">
        <f>'NOAA WLs'!$P$5+(D340/0.3048)</f>
        <v>4.221259842519685</v>
      </c>
      <c r="K340" s="40">
        <f>'NOAA WLs'!$P$5+(E340/0.3048)</f>
        <v>3.8341207349081365</v>
      </c>
      <c r="L340" s="40">
        <f t="shared" si="42"/>
        <v>-0.44291338582677164</v>
      </c>
      <c r="M340" s="41">
        <f t="shared" si="43"/>
        <v>-0.48884514435695531</v>
      </c>
      <c r="O340">
        <v>1927</v>
      </c>
      <c r="P340">
        <v>2</v>
      </c>
      <c r="Q340" s="1">
        <f t="shared" si="44"/>
        <v>9894</v>
      </c>
      <c r="R340">
        <v>3.246</v>
      </c>
      <c r="S340">
        <f t="shared" si="45"/>
        <v>10.649606299212598</v>
      </c>
      <c r="T340">
        <f t="shared" si="46"/>
        <v>11.149606299212598</v>
      </c>
    </row>
    <row r="341" spans="1:20" x14ac:dyDescent="0.25">
      <c r="A341" s="38">
        <v>1926</v>
      </c>
      <c r="B341">
        <v>3</v>
      </c>
      <c r="C341" s="1">
        <f t="shared" si="39"/>
        <v>9557</v>
      </c>
      <c r="D341" s="38">
        <v>-0.20399999999999999</v>
      </c>
      <c r="E341">
        <v>-0.14199999999999999</v>
      </c>
      <c r="F341">
        <v>-0.13500000000000001</v>
      </c>
      <c r="G341" s="52">
        <v>-0.14899999999999999</v>
      </c>
      <c r="H341" s="38">
        <f t="shared" si="40"/>
        <v>-0.66929133858267709</v>
      </c>
      <c r="I341" s="41">
        <f t="shared" si="41"/>
        <v>-0.46587926509186345</v>
      </c>
      <c r="J341" s="40">
        <f>'NOAA WLs'!$P$5+(D341/0.3048)</f>
        <v>3.630708661417323</v>
      </c>
      <c r="K341" s="40">
        <f>'NOAA WLs'!$P$5+(E341/0.3048)</f>
        <v>3.8341207349081365</v>
      </c>
      <c r="L341" s="40">
        <f t="shared" si="42"/>
        <v>-0.44291338582677164</v>
      </c>
      <c r="M341" s="41">
        <f t="shared" si="43"/>
        <v>-0.48884514435695531</v>
      </c>
      <c r="O341">
        <v>1927</v>
      </c>
      <c r="P341">
        <v>3</v>
      </c>
      <c r="Q341" s="1">
        <f t="shared" si="44"/>
        <v>9922</v>
      </c>
      <c r="R341">
        <v>2.9409999999999998</v>
      </c>
      <c r="S341">
        <f t="shared" si="45"/>
        <v>9.6489501312335939</v>
      </c>
      <c r="T341">
        <f t="shared" si="46"/>
        <v>10.148950131233594</v>
      </c>
    </row>
    <row r="342" spans="1:20" x14ac:dyDescent="0.25">
      <c r="A342" s="38">
        <v>1926</v>
      </c>
      <c r="B342">
        <v>4</v>
      </c>
      <c r="C342" s="1">
        <f t="shared" si="39"/>
        <v>9588</v>
      </c>
      <c r="D342" s="38">
        <v>-0.123</v>
      </c>
      <c r="E342">
        <v>-0.14199999999999999</v>
      </c>
      <c r="F342">
        <v>-0.13500000000000001</v>
      </c>
      <c r="G342" s="52">
        <v>-0.14899999999999999</v>
      </c>
      <c r="H342" s="38">
        <f t="shared" si="40"/>
        <v>-0.40354330708661412</v>
      </c>
      <c r="I342" s="41">
        <f t="shared" si="41"/>
        <v>-0.46587926509186345</v>
      </c>
      <c r="J342" s="40">
        <f>'NOAA WLs'!$P$5+(D342/0.3048)</f>
        <v>3.8964566929133859</v>
      </c>
      <c r="K342" s="40">
        <f>'NOAA WLs'!$P$5+(E342/0.3048)</f>
        <v>3.8341207349081365</v>
      </c>
      <c r="L342" s="40">
        <f t="shared" si="42"/>
        <v>-0.44291338582677164</v>
      </c>
      <c r="M342" s="41">
        <f t="shared" si="43"/>
        <v>-0.48884514435695531</v>
      </c>
      <c r="O342">
        <v>1927</v>
      </c>
      <c r="P342">
        <v>4</v>
      </c>
      <c r="Q342" s="1">
        <f t="shared" si="44"/>
        <v>9953</v>
      </c>
      <c r="R342">
        <v>2.9710000000000001</v>
      </c>
      <c r="S342">
        <f t="shared" si="45"/>
        <v>9.7473753280839901</v>
      </c>
      <c r="T342">
        <f t="shared" si="46"/>
        <v>10.24737532808399</v>
      </c>
    </row>
    <row r="343" spans="1:20" x14ac:dyDescent="0.25">
      <c r="A343" s="38">
        <v>1926</v>
      </c>
      <c r="B343">
        <v>5</v>
      </c>
      <c r="C343" s="1">
        <f t="shared" si="39"/>
        <v>9618</v>
      </c>
      <c r="D343" s="38">
        <v>-0.121</v>
      </c>
      <c r="E343">
        <v>-0.14199999999999999</v>
      </c>
      <c r="F343">
        <v>-0.13500000000000001</v>
      </c>
      <c r="G343" s="52">
        <v>-0.14899999999999999</v>
      </c>
      <c r="H343" s="38">
        <f t="shared" si="40"/>
        <v>-0.39698162729658787</v>
      </c>
      <c r="I343" s="41">
        <f t="shared" si="41"/>
        <v>-0.46587926509186345</v>
      </c>
      <c r="J343" s="40">
        <f>'NOAA WLs'!$P$5+(D343/0.3048)</f>
        <v>3.903018372703412</v>
      </c>
      <c r="K343" s="40">
        <f>'NOAA WLs'!$P$5+(E343/0.3048)</f>
        <v>3.8341207349081365</v>
      </c>
      <c r="L343" s="40">
        <f t="shared" si="42"/>
        <v>-0.44291338582677164</v>
      </c>
      <c r="M343" s="41">
        <f t="shared" si="43"/>
        <v>-0.48884514435695531</v>
      </c>
      <c r="O343">
        <v>1927</v>
      </c>
      <c r="P343">
        <v>5</v>
      </c>
      <c r="Q343" s="1">
        <f t="shared" si="44"/>
        <v>9983</v>
      </c>
      <c r="R343">
        <v>2.911</v>
      </c>
      <c r="S343">
        <f t="shared" si="45"/>
        <v>9.5505249343832013</v>
      </c>
      <c r="T343">
        <f t="shared" si="46"/>
        <v>10.050524934383201</v>
      </c>
    </row>
    <row r="344" spans="1:20" x14ac:dyDescent="0.25">
      <c r="A344" s="38">
        <v>1926</v>
      </c>
      <c r="B344">
        <v>6</v>
      </c>
      <c r="C344" s="1">
        <f t="shared" si="39"/>
        <v>9649</v>
      </c>
      <c r="D344" s="38">
        <v>-0.20899999999999999</v>
      </c>
      <c r="E344">
        <v>-0.14099999999999999</v>
      </c>
      <c r="F344">
        <v>-0.13400000000000001</v>
      </c>
      <c r="G344" s="52">
        <v>-0.14799999999999999</v>
      </c>
      <c r="H344" s="38">
        <f t="shared" si="40"/>
        <v>-0.68569553805774275</v>
      </c>
      <c r="I344" s="41">
        <f t="shared" si="41"/>
        <v>-0.46259842519685035</v>
      </c>
      <c r="J344" s="40">
        <f>'NOAA WLs'!$P$5+(D344/0.3048)</f>
        <v>3.6143044619422571</v>
      </c>
      <c r="K344" s="40">
        <f>'NOAA WLs'!$P$5+(E344/0.3048)</f>
        <v>3.8374015748031494</v>
      </c>
      <c r="L344" s="40">
        <f t="shared" si="42"/>
        <v>-0.43963254593175854</v>
      </c>
      <c r="M344" s="41">
        <f t="shared" si="43"/>
        <v>-0.48556430446194221</v>
      </c>
      <c r="O344">
        <v>1927</v>
      </c>
      <c r="P344">
        <v>6</v>
      </c>
      <c r="Q344" s="1">
        <f t="shared" si="44"/>
        <v>10014</v>
      </c>
      <c r="R344">
        <v>2.88</v>
      </c>
      <c r="S344">
        <f t="shared" si="45"/>
        <v>9.4488188976377945</v>
      </c>
      <c r="T344">
        <f t="shared" si="46"/>
        <v>9.9488188976377945</v>
      </c>
    </row>
    <row r="345" spans="1:20" x14ac:dyDescent="0.25">
      <c r="A345" s="38">
        <v>1926</v>
      </c>
      <c r="B345">
        <v>7</v>
      </c>
      <c r="C345" s="1">
        <f t="shared" si="39"/>
        <v>9679</v>
      </c>
      <c r="D345" s="38">
        <v>-0.192</v>
      </c>
      <c r="E345">
        <v>-0.14099999999999999</v>
      </c>
      <c r="F345">
        <v>-0.13400000000000001</v>
      </c>
      <c r="G345" s="52">
        <v>-0.14799999999999999</v>
      </c>
      <c r="H345" s="38">
        <f t="shared" si="40"/>
        <v>-0.62992125984251968</v>
      </c>
      <c r="I345" s="41">
        <f t="shared" si="41"/>
        <v>-0.46259842519685035</v>
      </c>
      <c r="J345" s="40">
        <f>'NOAA WLs'!$P$5+(D345/0.3048)</f>
        <v>3.6700787401574804</v>
      </c>
      <c r="K345" s="40">
        <f>'NOAA WLs'!$P$5+(E345/0.3048)</f>
        <v>3.8374015748031494</v>
      </c>
      <c r="L345" s="40">
        <f t="shared" si="42"/>
        <v>-0.43963254593175854</v>
      </c>
      <c r="M345" s="41">
        <f t="shared" si="43"/>
        <v>-0.48556430446194221</v>
      </c>
      <c r="O345">
        <v>1927</v>
      </c>
      <c r="P345">
        <v>7</v>
      </c>
      <c r="Q345" s="1">
        <f t="shared" si="44"/>
        <v>10044</v>
      </c>
      <c r="R345">
        <v>2.819</v>
      </c>
      <c r="S345">
        <f t="shared" si="45"/>
        <v>9.2486876640419933</v>
      </c>
      <c r="T345">
        <f t="shared" si="46"/>
        <v>9.7486876640419933</v>
      </c>
    </row>
    <row r="346" spans="1:20" x14ac:dyDescent="0.25">
      <c r="A346" s="38">
        <v>1926</v>
      </c>
      <c r="B346">
        <v>8</v>
      </c>
      <c r="C346" s="1">
        <f t="shared" si="39"/>
        <v>9710</v>
      </c>
      <c r="D346" s="38">
        <v>-0.158</v>
      </c>
      <c r="E346">
        <v>-0.14099999999999999</v>
      </c>
      <c r="F346">
        <v>-0.13400000000000001</v>
      </c>
      <c r="G346" s="52">
        <v>-0.14799999999999999</v>
      </c>
      <c r="H346" s="38">
        <f t="shared" si="40"/>
        <v>-0.51837270341207342</v>
      </c>
      <c r="I346" s="41">
        <f t="shared" si="41"/>
        <v>-0.46259842519685035</v>
      </c>
      <c r="J346" s="40">
        <f>'NOAA WLs'!$P$5+(D346/0.3048)</f>
        <v>3.7816272965879265</v>
      </c>
      <c r="K346" s="40">
        <f>'NOAA WLs'!$P$5+(E346/0.3048)</f>
        <v>3.8374015748031494</v>
      </c>
      <c r="L346" s="40">
        <f t="shared" si="42"/>
        <v>-0.43963254593175854</v>
      </c>
      <c r="M346" s="41">
        <f t="shared" si="43"/>
        <v>-0.48556430446194221</v>
      </c>
      <c r="O346">
        <v>1927</v>
      </c>
      <c r="P346">
        <v>8</v>
      </c>
      <c r="Q346" s="1">
        <f t="shared" si="44"/>
        <v>10075</v>
      </c>
      <c r="R346">
        <v>2.88</v>
      </c>
      <c r="S346">
        <f t="shared" si="45"/>
        <v>9.4488188976377945</v>
      </c>
      <c r="T346">
        <f t="shared" si="46"/>
        <v>9.9488188976377945</v>
      </c>
    </row>
    <row r="347" spans="1:20" x14ac:dyDescent="0.25">
      <c r="A347" s="38">
        <v>1926</v>
      </c>
      <c r="B347">
        <v>9</v>
      </c>
      <c r="C347" s="1">
        <f t="shared" ref="C347:C410" si="47">DATE(A347,B347,1)</f>
        <v>9741</v>
      </c>
      <c r="D347" s="38">
        <v>-0.161</v>
      </c>
      <c r="E347">
        <v>-0.14099999999999999</v>
      </c>
      <c r="F347">
        <v>-0.13400000000000001</v>
      </c>
      <c r="G347" s="52">
        <v>-0.14799999999999999</v>
      </c>
      <c r="H347" s="38">
        <f t="shared" si="40"/>
        <v>-0.52821522309711288</v>
      </c>
      <c r="I347" s="41">
        <f t="shared" si="41"/>
        <v>-0.46259842519685035</v>
      </c>
      <c r="J347" s="40">
        <f>'NOAA WLs'!$P$5+(D347/0.3048)</f>
        <v>3.7717847769028872</v>
      </c>
      <c r="K347" s="40">
        <f>'NOAA WLs'!$P$5+(E347/0.3048)</f>
        <v>3.8374015748031494</v>
      </c>
      <c r="L347" s="40">
        <f t="shared" si="42"/>
        <v>-0.43963254593175854</v>
      </c>
      <c r="M347" s="41">
        <f t="shared" si="43"/>
        <v>-0.48556430446194221</v>
      </c>
      <c r="O347">
        <v>1927</v>
      </c>
      <c r="P347">
        <v>9</v>
      </c>
      <c r="Q347" s="1">
        <f t="shared" si="44"/>
        <v>10106</v>
      </c>
      <c r="R347">
        <v>2.85</v>
      </c>
      <c r="S347">
        <f t="shared" si="45"/>
        <v>9.3503937007874018</v>
      </c>
      <c r="T347">
        <f t="shared" si="46"/>
        <v>9.8503937007874018</v>
      </c>
    </row>
    <row r="348" spans="1:20" x14ac:dyDescent="0.25">
      <c r="A348" s="38">
        <v>1926</v>
      </c>
      <c r="B348">
        <v>10</v>
      </c>
      <c r="C348" s="1">
        <f t="shared" si="47"/>
        <v>9771</v>
      </c>
      <c r="D348" s="38">
        <v>-0.104</v>
      </c>
      <c r="E348">
        <v>-0.14099999999999999</v>
      </c>
      <c r="F348">
        <v>-0.13400000000000001</v>
      </c>
      <c r="G348" s="52">
        <v>-0.14799999999999999</v>
      </c>
      <c r="H348" s="38">
        <f t="shared" si="40"/>
        <v>-0.3412073490813648</v>
      </c>
      <c r="I348" s="41">
        <f t="shared" si="41"/>
        <v>-0.46259842519685035</v>
      </c>
      <c r="J348" s="40">
        <f>'NOAA WLs'!$P$5+(D348/0.3048)</f>
        <v>3.9587926509186349</v>
      </c>
      <c r="K348" s="40">
        <f>'NOAA WLs'!$P$5+(E348/0.3048)</f>
        <v>3.8374015748031494</v>
      </c>
      <c r="L348" s="40">
        <f t="shared" si="42"/>
        <v>-0.43963254593175854</v>
      </c>
      <c r="M348" s="41">
        <f t="shared" si="43"/>
        <v>-0.48556430446194221</v>
      </c>
      <c r="O348">
        <v>1927</v>
      </c>
      <c r="P348">
        <v>10</v>
      </c>
      <c r="Q348" s="1">
        <f t="shared" si="44"/>
        <v>10136</v>
      </c>
      <c r="R348">
        <v>2.88</v>
      </c>
      <c r="S348">
        <f t="shared" si="45"/>
        <v>9.4488188976377945</v>
      </c>
      <c r="T348">
        <f t="shared" si="46"/>
        <v>9.9488188976377945</v>
      </c>
    </row>
    <row r="349" spans="1:20" x14ac:dyDescent="0.25">
      <c r="A349" s="38">
        <v>1926</v>
      </c>
      <c r="B349">
        <v>11</v>
      </c>
      <c r="C349" s="1">
        <f t="shared" si="47"/>
        <v>9802</v>
      </c>
      <c r="D349" s="38">
        <v>-6.5000000000000002E-2</v>
      </c>
      <c r="E349">
        <v>-0.14000000000000001</v>
      </c>
      <c r="F349">
        <v>-0.13400000000000001</v>
      </c>
      <c r="G349" s="52">
        <v>-0.14699999999999999</v>
      </c>
      <c r="H349" s="38">
        <f t="shared" si="40"/>
        <v>-0.21325459317585302</v>
      </c>
      <c r="I349" s="41">
        <f t="shared" si="41"/>
        <v>-0.45931758530183731</v>
      </c>
      <c r="J349" s="40">
        <f>'NOAA WLs'!$P$5+(D349/0.3048)</f>
        <v>4.0867454068241464</v>
      </c>
      <c r="K349" s="40">
        <f>'NOAA WLs'!$P$5+(E349/0.3048)</f>
        <v>3.8406824146981626</v>
      </c>
      <c r="L349" s="40">
        <f t="shared" si="42"/>
        <v>-0.43963254593175854</v>
      </c>
      <c r="M349" s="41">
        <f t="shared" si="43"/>
        <v>-0.48228346456692911</v>
      </c>
      <c r="O349">
        <v>1927</v>
      </c>
      <c r="P349">
        <v>11</v>
      </c>
      <c r="Q349" s="1">
        <f t="shared" si="44"/>
        <v>10167</v>
      </c>
      <c r="R349">
        <v>3.0630000000000002</v>
      </c>
      <c r="S349">
        <f t="shared" si="45"/>
        <v>10.049212598425196</v>
      </c>
      <c r="T349">
        <f t="shared" si="46"/>
        <v>10.549212598425196</v>
      </c>
    </row>
    <row r="350" spans="1:20" x14ac:dyDescent="0.25">
      <c r="A350" s="38">
        <v>1926</v>
      </c>
      <c r="B350">
        <v>12</v>
      </c>
      <c r="C350" s="1">
        <f t="shared" si="47"/>
        <v>9832</v>
      </c>
      <c r="D350" s="38">
        <v>-0.19600000000000001</v>
      </c>
      <c r="E350">
        <v>-0.14000000000000001</v>
      </c>
      <c r="F350">
        <v>-0.13300000000000001</v>
      </c>
      <c r="G350" s="52">
        <v>-0.14699999999999999</v>
      </c>
      <c r="H350" s="38">
        <f t="shared" si="40"/>
        <v>-0.64304461942257218</v>
      </c>
      <c r="I350" s="41">
        <f t="shared" si="41"/>
        <v>-0.45931758530183731</v>
      </c>
      <c r="J350" s="40">
        <f>'NOAA WLs'!$P$5+(D350/0.3048)</f>
        <v>3.6569553805774277</v>
      </c>
      <c r="K350" s="40">
        <f>'NOAA WLs'!$P$5+(E350/0.3048)</f>
        <v>3.8406824146981626</v>
      </c>
      <c r="L350" s="40">
        <f t="shared" si="42"/>
        <v>-0.43635170603674539</v>
      </c>
      <c r="M350" s="41">
        <f t="shared" si="43"/>
        <v>-0.48228346456692911</v>
      </c>
      <c r="O350">
        <v>1927</v>
      </c>
      <c r="P350">
        <v>12</v>
      </c>
      <c r="Q350" s="1">
        <f t="shared" si="44"/>
        <v>10197</v>
      </c>
      <c r="R350">
        <v>3.1240000000000001</v>
      </c>
      <c r="S350">
        <f t="shared" si="45"/>
        <v>10.249343832020998</v>
      </c>
      <c r="T350">
        <f t="shared" si="46"/>
        <v>10.749343832020998</v>
      </c>
    </row>
    <row r="351" spans="1:20" x14ac:dyDescent="0.25">
      <c r="A351" s="38">
        <v>1927</v>
      </c>
      <c r="B351">
        <v>1</v>
      </c>
      <c r="C351" s="1">
        <f t="shared" si="47"/>
        <v>9863</v>
      </c>
      <c r="D351" s="38">
        <v>-9.2999999999999999E-2</v>
      </c>
      <c r="E351">
        <v>-0.14000000000000001</v>
      </c>
      <c r="F351">
        <v>-0.13300000000000001</v>
      </c>
      <c r="G351" s="52">
        <v>-0.14699999999999999</v>
      </c>
      <c r="H351" s="38">
        <f t="shared" si="40"/>
        <v>-0.30511811023622043</v>
      </c>
      <c r="I351" s="41">
        <f t="shared" si="41"/>
        <v>-0.45931758530183731</v>
      </c>
      <c r="J351" s="40">
        <f>'NOAA WLs'!$P$5+(D351/0.3048)</f>
        <v>3.9948818897637794</v>
      </c>
      <c r="K351" s="40">
        <f>'NOAA WLs'!$P$5+(E351/0.3048)</f>
        <v>3.8406824146981626</v>
      </c>
      <c r="L351" s="40">
        <f t="shared" si="42"/>
        <v>-0.43635170603674539</v>
      </c>
      <c r="M351" s="41">
        <f t="shared" si="43"/>
        <v>-0.48228346456692911</v>
      </c>
      <c r="O351">
        <v>1928</v>
      </c>
      <c r="P351">
        <v>1</v>
      </c>
      <c r="Q351" s="1">
        <f t="shared" si="44"/>
        <v>10228</v>
      </c>
      <c r="R351">
        <v>2.992</v>
      </c>
      <c r="S351">
        <f t="shared" si="45"/>
        <v>9.8162729658792642</v>
      </c>
      <c r="T351">
        <f t="shared" si="46"/>
        <v>10.316272965879264</v>
      </c>
    </row>
    <row r="352" spans="1:20" x14ac:dyDescent="0.25">
      <c r="A352" s="38">
        <v>1927</v>
      </c>
      <c r="B352">
        <v>2</v>
      </c>
      <c r="C352" s="1">
        <f t="shared" si="47"/>
        <v>9894</v>
      </c>
      <c r="D352" s="38">
        <v>-0.04</v>
      </c>
      <c r="E352">
        <v>-0.14000000000000001</v>
      </c>
      <c r="F352">
        <v>-0.13300000000000001</v>
      </c>
      <c r="G352" s="52">
        <v>-0.14699999999999999</v>
      </c>
      <c r="H352" s="38">
        <f t="shared" si="40"/>
        <v>-0.13123359580052493</v>
      </c>
      <c r="I352" s="41">
        <f t="shared" si="41"/>
        <v>-0.45931758530183731</v>
      </c>
      <c r="J352" s="40">
        <f>'NOAA WLs'!$P$5+(D352/0.3048)</f>
        <v>4.1687664041994745</v>
      </c>
      <c r="K352" s="40">
        <f>'NOAA WLs'!$P$5+(E352/0.3048)</f>
        <v>3.8406824146981626</v>
      </c>
      <c r="L352" s="40">
        <f t="shared" si="42"/>
        <v>-0.43635170603674539</v>
      </c>
      <c r="M352" s="41">
        <f t="shared" si="43"/>
        <v>-0.48228346456692911</v>
      </c>
      <c r="O352">
        <v>1928</v>
      </c>
      <c r="P352">
        <v>2</v>
      </c>
      <c r="Q352" s="1">
        <f t="shared" si="44"/>
        <v>10259</v>
      </c>
      <c r="R352">
        <v>2.9620000000000002</v>
      </c>
      <c r="S352">
        <f t="shared" si="45"/>
        <v>9.7178477690288716</v>
      </c>
      <c r="T352">
        <f t="shared" si="46"/>
        <v>10.217847769028872</v>
      </c>
    </row>
    <row r="353" spans="1:20" x14ac:dyDescent="0.25">
      <c r="A353" s="38">
        <v>1927</v>
      </c>
      <c r="B353">
        <v>3</v>
      </c>
      <c r="C353" s="1">
        <f t="shared" si="47"/>
        <v>9922</v>
      </c>
      <c r="D353" s="38">
        <v>-0.21299999999999999</v>
      </c>
      <c r="E353">
        <v>-0.14000000000000001</v>
      </c>
      <c r="F353">
        <v>-0.13300000000000001</v>
      </c>
      <c r="G353" s="52">
        <v>-0.14699999999999999</v>
      </c>
      <c r="H353" s="38">
        <f t="shared" si="40"/>
        <v>-0.69881889763779526</v>
      </c>
      <c r="I353" s="41">
        <f t="shared" si="41"/>
        <v>-0.45931758530183731</v>
      </c>
      <c r="J353" s="40">
        <f>'NOAA WLs'!$P$5+(D353/0.3048)</f>
        <v>3.6011811023622045</v>
      </c>
      <c r="K353" s="40">
        <f>'NOAA WLs'!$P$5+(E353/0.3048)</f>
        <v>3.8406824146981626</v>
      </c>
      <c r="L353" s="40">
        <f t="shared" si="42"/>
        <v>-0.43635170603674539</v>
      </c>
      <c r="M353" s="41">
        <f t="shared" si="43"/>
        <v>-0.48228346456692911</v>
      </c>
      <c r="O353">
        <v>1928</v>
      </c>
      <c r="P353">
        <v>3</v>
      </c>
      <c r="Q353" s="1">
        <f t="shared" si="44"/>
        <v>10288</v>
      </c>
      <c r="R353">
        <v>3.1139999999999999</v>
      </c>
      <c r="S353">
        <f t="shared" si="45"/>
        <v>10.216535433070865</v>
      </c>
      <c r="T353">
        <f t="shared" si="46"/>
        <v>10.716535433070865</v>
      </c>
    </row>
    <row r="354" spans="1:20" x14ac:dyDescent="0.25">
      <c r="A354" s="38">
        <v>1927</v>
      </c>
      <c r="B354">
        <v>4</v>
      </c>
      <c r="C354" s="1">
        <f t="shared" si="47"/>
        <v>9953</v>
      </c>
      <c r="D354" s="38">
        <v>-0.16200000000000001</v>
      </c>
      <c r="E354">
        <v>-0.14000000000000001</v>
      </c>
      <c r="F354">
        <v>-0.13300000000000001</v>
      </c>
      <c r="G354" s="52">
        <v>-0.14699999999999999</v>
      </c>
      <c r="H354" s="38">
        <f t="shared" si="40"/>
        <v>-0.53149606299212593</v>
      </c>
      <c r="I354" s="41">
        <f t="shared" si="41"/>
        <v>-0.45931758530183731</v>
      </c>
      <c r="J354" s="40">
        <f>'NOAA WLs'!$P$5+(D354/0.3048)</f>
        <v>3.7685039370078739</v>
      </c>
      <c r="K354" s="40">
        <f>'NOAA WLs'!$P$5+(E354/0.3048)</f>
        <v>3.8406824146981626</v>
      </c>
      <c r="L354" s="40">
        <f t="shared" si="42"/>
        <v>-0.43635170603674539</v>
      </c>
      <c r="M354" s="41">
        <f t="shared" si="43"/>
        <v>-0.48228346456692911</v>
      </c>
      <c r="O354">
        <v>1928</v>
      </c>
      <c r="P354">
        <v>4</v>
      </c>
      <c r="Q354" s="1">
        <f t="shared" si="44"/>
        <v>10319</v>
      </c>
      <c r="R354">
        <v>2.9009999999999998</v>
      </c>
      <c r="S354">
        <f t="shared" si="45"/>
        <v>9.5177165354330704</v>
      </c>
      <c r="T354">
        <f t="shared" si="46"/>
        <v>10.01771653543307</v>
      </c>
    </row>
    <row r="355" spans="1:20" x14ac:dyDescent="0.25">
      <c r="A355" s="38">
        <v>1927</v>
      </c>
      <c r="B355">
        <v>5</v>
      </c>
      <c r="C355" s="1">
        <f t="shared" si="47"/>
        <v>9983</v>
      </c>
      <c r="D355" s="38">
        <v>-0.17</v>
      </c>
      <c r="E355">
        <v>-0.13900000000000001</v>
      </c>
      <c r="F355">
        <v>-0.13300000000000001</v>
      </c>
      <c r="G355" s="52">
        <v>-0.14599999999999999</v>
      </c>
      <c r="H355" s="38">
        <f t="shared" si="40"/>
        <v>-0.55774278215223094</v>
      </c>
      <c r="I355" s="41">
        <f t="shared" si="41"/>
        <v>-0.45603674540682415</v>
      </c>
      <c r="J355" s="40">
        <f>'NOAA WLs'!$P$5+(D355/0.3048)</f>
        <v>3.7422572178477687</v>
      </c>
      <c r="K355" s="40">
        <f>'NOAA WLs'!$P$5+(E355/0.3048)</f>
        <v>3.8439632545931754</v>
      </c>
      <c r="L355" s="40">
        <f t="shared" si="42"/>
        <v>-0.43635170603674539</v>
      </c>
      <c r="M355" s="41">
        <f t="shared" si="43"/>
        <v>-0.47900262467191596</v>
      </c>
      <c r="O355">
        <v>1928</v>
      </c>
      <c r="P355">
        <v>5</v>
      </c>
      <c r="Q355" s="1">
        <f t="shared" si="44"/>
        <v>10349</v>
      </c>
      <c r="R355">
        <v>2.84</v>
      </c>
      <c r="S355">
        <f t="shared" si="45"/>
        <v>9.3175853018372692</v>
      </c>
      <c r="T355">
        <f t="shared" si="46"/>
        <v>9.8175853018372692</v>
      </c>
    </row>
    <row r="356" spans="1:20" x14ac:dyDescent="0.25">
      <c r="A356" s="38">
        <v>1927</v>
      </c>
      <c r="B356">
        <v>6</v>
      </c>
      <c r="C356" s="1">
        <f t="shared" si="47"/>
        <v>10014</v>
      </c>
      <c r="D356" s="38">
        <v>-0.124</v>
      </c>
      <c r="E356">
        <v>-0.13900000000000001</v>
      </c>
      <c r="F356">
        <v>-0.13200000000000001</v>
      </c>
      <c r="G356" s="52">
        <v>-0.14599999999999999</v>
      </c>
      <c r="H356" s="38">
        <f t="shared" si="40"/>
        <v>-0.40682414698162728</v>
      </c>
      <c r="I356" s="41">
        <f t="shared" si="41"/>
        <v>-0.45603674540682415</v>
      </c>
      <c r="J356" s="40">
        <f>'NOAA WLs'!$P$5+(D356/0.3048)</f>
        <v>3.8931758530183727</v>
      </c>
      <c r="K356" s="40">
        <f>'NOAA WLs'!$P$5+(E356/0.3048)</f>
        <v>3.8439632545931754</v>
      </c>
      <c r="L356" s="40">
        <f t="shared" si="42"/>
        <v>-0.43307086614173229</v>
      </c>
      <c r="M356" s="41">
        <f t="shared" si="43"/>
        <v>-0.47900262467191596</v>
      </c>
      <c r="O356">
        <v>1928</v>
      </c>
      <c r="P356">
        <v>6</v>
      </c>
      <c r="Q356" s="1">
        <f t="shared" si="44"/>
        <v>10380</v>
      </c>
      <c r="R356">
        <v>2.84</v>
      </c>
      <c r="S356">
        <f t="shared" si="45"/>
        <v>9.3175853018372692</v>
      </c>
      <c r="T356">
        <f t="shared" si="46"/>
        <v>9.8175853018372692</v>
      </c>
    </row>
    <row r="357" spans="1:20" x14ac:dyDescent="0.25">
      <c r="A357" s="38">
        <v>1927</v>
      </c>
      <c r="B357">
        <v>7</v>
      </c>
      <c r="C357" s="1">
        <f t="shared" si="47"/>
        <v>10044</v>
      </c>
      <c r="D357" s="38">
        <v>-0.16700000000000001</v>
      </c>
      <c r="E357">
        <v>-0.13900000000000001</v>
      </c>
      <c r="F357">
        <v>-0.13200000000000001</v>
      </c>
      <c r="G357" s="52">
        <v>-0.14599999999999999</v>
      </c>
      <c r="H357" s="38">
        <f t="shared" si="40"/>
        <v>-0.54790026246719159</v>
      </c>
      <c r="I357" s="41">
        <f t="shared" si="41"/>
        <v>-0.45603674540682415</v>
      </c>
      <c r="J357" s="40">
        <f>'NOAA WLs'!$P$5+(D357/0.3048)</f>
        <v>3.7520997375328085</v>
      </c>
      <c r="K357" s="40">
        <f>'NOAA WLs'!$P$5+(E357/0.3048)</f>
        <v>3.8439632545931754</v>
      </c>
      <c r="L357" s="40">
        <f t="shared" si="42"/>
        <v>-0.43307086614173229</v>
      </c>
      <c r="M357" s="41">
        <f t="shared" si="43"/>
        <v>-0.47900262467191596</v>
      </c>
      <c r="O357">
        <v>1928</v>
      </c>
      <c r="P357">
        <v>7</v>
      </c>
      <c r="Q357" s="1">
        <f t="shared" si="44"/>
        <v>10410</v>
      </c>
      <c r="R357">
        <v>2.718</v>
      </c>
      <c r="S357">
        <f t="shared" si="45"/>
        <v>8.9173228346456686</v>
      </c>
      <c r="T357">
        <f t="shared" si="46"/>
        <v>9.4173228346456686</v>
      </c>
    </row>
    <row r="358" spans="1:20" x14ac:dyDescent="0.25">
      <c r="A358" s="38">
        <v>1927</v>
      </c>
      <c r="B358">
        <v>8</v>
      </c>
      <c r="C358" s="1">
        <f t="shared" si="47"/>
        <v>10075</v>
      </c>
      <c r="D358" s="38">
        <v>-0.13700000000000001</v>
      </c>
      <c r="E358">
        <v>-0.13900000000000001</v>
      </c>
      <c r="F358">
        <v>-0.13200000000000001</v>
      </c>
      <c r="G358" s="52">
        <v>-0.14599999999999999</v>
      </c>
      <c r="H358" s="38">
        <f t="shared" si="40"/>
        <v>-0.4494750656167979</v>
      </c>
      <c r="I358" s="41">
        <f t="shared" si="41"/>
        <v>-0.45603674540682415</v>
      </c>
      <c r="J358" s="40">
        <f>'NOAA WLs'!$P$5+(D358/0.3048)</f>
        <v>3.850524934383202</v>
      </c>
      <c r="K358" s="40">
        <f>'NOAA WLs'!$P$5+(E358/0.3048)</f>
        <v>3.8439632545931754</v>
      </c>
      <c r="L358" s="40">
        <f t="shared" si="42"/>
        <v>-0.43307086614173229</v>
      </c>
      <c r="M358" s="41">
        <f t="shared" si="43"/>
        <v>-0.47900262467191596</v>
      </c>
      <c r="O358">
        <v>1928</v>
      </c>
      <c r="P358">
        <v>8</v>
      </c>
      <c r="Q358" s="1">
        <f t="shared" si="44"/>
        <v>10441</v>
      </c>
      <c r="R358">
        <v>2.7789999999999999</v>
      </c>
      <c r="S358">
        <f t="shared" si="45"/>
        <v>9.1174540682414698</v>
      </c>
      <c r="T358">
        <f t="shared" si="46"/>
        <v>9.6174540682414698</v>
      </c>
    </row>
    <row r="359" spans="1:20" x14ac:dyDescent="0.25">
      <c r="A359" s="38">
        <v>1927</v>
      </c>
      <c r="B359">
        <v>9</v>
      </c>
      <c r="C359" s="1">
        <f t="shared" si="47"/>
        <v>10106</v>
      </c>
      <c r="D359" s="38">
        <v>-0.122</v>
      </c>
      <c r="E359">
        <v>-0.13900000000000001</v>
      </c>
      <c r="F359">
        <v>-0.13200000000000001</v>
      </c>
      <c r="G359" s="52">
        <v>-0.14599999999999999</v>
      </c>
      <c r="H359" s="38">
        <f t="shared" si="40"/>
        <v>-0.40026246719160102</v>
      </c>
      <c r="I359" s="41">
        <f t="shared" si="41"/>
        <v>-0.45603674540682415</v>
      </c>
      <c r="J359" s="40">
        <f>'NOAA WLs'!$P$5+(D359/0.3048)</f>
        <v>3.8997375328083987</v>
      </c>
      <c r="K359" s="40">
        <f>'NOAA WLs'!$P$5+(E359/0.3048)</f>
        <v>3.8439632545931754</v>
      </c>
      <c r="L359" s="40">
        <f t="shared" si="42"/>
        <v>-0.43307086614173229</v>
      </c>
      <c r="M359" s="41">
        <f t="shared" si="43"/>
        <v>-0.47900262467191596</v>
      </c>
      <c r="O359">
        <v>1928</v>
      </c>
      <c r="P359">
        <v>9</v>
      </c>
      <c r="Q359" s="1">
        <f t="shared" si="44"/>
        <v>10472</v>
      </c>
      <c r="R359">
        <v>2.77</v>
      </c>
      <c r="S359">
        <f t="shared" si="45"/>
        <v>9.0879265091863513</v>
      </c>
      <c r="T359">
        <f t="shared" si="46"/>
        <v>9.5879265091863513</v>
      </c>
    </row>
    <row r="360" spans="1:20" x14ac:dyDescent="0.25">
      <c r="A360" s="38">
        <v>1927</v>
      </c>
      <c r="B360">
        <v>10</v>
      </c>
      <c r="C360" s="1">
        <f t="shared" si="47"/>
        <v>10136</v>
      </c>
      <c r="D360" s="38">
        <v>-8.8999999999999996E-2</v>
      </c>
      <c r="E360">
        <v>-0.13900000000000001</v>
      </c>
      <c r="F360">
        <v>-0.13200000000000001</v>
      </c>
      <c r="G360" s="52">
        <v>-0.14499999999999999</v>
      </c>
      <c r="H360" s="38">
        <f t="shared" si="40"/>
        <v>-0.29199475065616792</v>
      </c>
      <c r="I360" s="41">
        <f t="shared" si="41"/>
        <v>-0.45603674540682415</v>
      </c>
      <c r="J360" s="40">
        <f>'NOAA WLs'!$P$5+(D360/0.3048)</f>
        <v>4.0080052493438316</v>
      </c>
      <c r="K360" s="40">
        <f>'NOAA WLs'!$P$5+(E360/0.3048)</f>
        <v>3.8439632545931754</v>
      </c>
      <c r="L360" s="40">
        <f t="shared" si="42"/>
        <v>-0.43307086614173229</v>
      </c>
      <c r="M360" s="41">
        <f t="shared" si="43"/>
        <v>-0.47572178477690286</v>
      </c>
      <c r="O360">
        <v>1928</v>
      </c>
      <c r="P360">
        <v>10</v>
      </c>
      <c r="Q360" s="1">
        <f t="shared" si="44"/>
        <v>10502</v>
      </c>
      <c r="R360">
        <v>2.923</v>
      </c>
      <c r="S360">
        <f t="shared" si="45"/>
        <v>9.5898950131233587</v>
      </c>
      <c r="T360">
        <f t="shared" si="46"/>
        <v>10.089895013123359</v>
      </c>
    </row>
    <row r="361" spans="1:20" x14ac:dyDescent="0.25">
      <c r="A361" s="38">
        <v>1927</v>
      </c>
      <c r="B361">
        <v>11</v>
      </c>
      <c r="C361" s="1">
        <f t="shared" si="47"/>
        <v>10167</v>
      </c>
      <c r="D361" s="38">
        <v>-7.4999999999999997E-2</v>
      </c>
      <c r="E361">
        <v>-0.13800000000000001</v>
      </c>
      <c r="F361">
        <v>-0.13200000000000001</v>
      </c>
      <c r="G361" s="52">
        <v>-0.14499999999999999</v>
      </c>
      <c r="H361" s="38">
        <f t="shared" si="40"/>
        <v>-0.24606299212598423</v>
      </c>
      <c r="I361" s="41">
        <f t="shared" si="41"/>
        <v>-0.45275590551181105</v>
      </c>
      <c r="J361" s="40">
        <f>'NOAA WLs'!$P$5+(D361/0.3048)</f>
        <v>4.0539370078740156</v>
      </c>
      <c r="K361" s="40">
        <f>'NOAA WLs'!$P$5+(E361/0.3048)</f>
        <v>3.8472440944881887</v>
      </c>
      <c r="L361" s="40">
        <f t="shared" si="42"/>
        <v>-0.43307086614173229</v>
      </c>
      <c r="M361" s="41">
        <f t="shared" si="43"/>
        <v>-0.47572178477690286</v>
      </c>
      <c r="O361">
        <v>1928</v>
      </c>
      <c r="P361">
        <v>11</v>
      </c>
      <c r="Q361" s="1">
        <f t="shared" si="44"/>
        <v>10533</v>
      </c>
      <c r="R361">
        <v>3.0750000000000002</v>
      </c>
      <c r="S361">
        <f t="shared" si="45"/>
        <v>10.088582677165354</v>
      </c>
      <c r="T361">
        <f t="shared" si="46"/>
        <v>10.588582677165354</v>
      </c>
    </row>
    <row r="362" spans="1:20" x14ac:dyDescent="0.25">
      <c r="A362" s="38">
        <v>1927</v>
      </c>
      <c r="B362">
        <v>12</v>
      </c>
      <c r="C362" s="1">
        <f t="shared" si="47"/>
        <v>10197</v>
      </c>
      <c r="D362" s="38">
        <v>-0.22</v>
      </c>
      <c r="E362">
        <v>-0.13800000000000001</v>
      </c>
      <c r="F362">
        <v>-0.13100000000000001</v>
      </c>
      <c r="G362" s="52">
        <v>-0.14499999999999999</v>
      </c>
      <c r="H362" s="38">
        <f t="shared" si="40"/>
        <v>-0.72178477690288712</v>
      </c>
      <c r="I362" s="41">
        <f t="shared" si="41"/>
        <v>-0.45275590551181105</v>
      </c>
      <c r="J362" s="40">
        <f>'NOAA WLs'!$P$5+(D362/0.3048)</f>
        <v>3.5782152230971125</v>
      </c>
      <c r="K362" s="40">
        <f>'NOAA WLs'!$P$5+(E362/0.3048)</f>
        <v>3.8472440944881887</v>
      </c>
      <c r="L362" s="40">
        <f t="shared" si="42"/>
        <v>-0.42979002624671914</v>
      </c>
      <c r="M362" s="41">
        <f t="shared" si="43"/>
        <v>-0.47572178477690286</v>
      </c>
      <c r="O362">
        <v>1928</v>
      </c>
      <c r="P362">
        <v>12</v>
      </c>
      <c r="Q362" s="1">
        <f t="shared" si="44"/>
        <v>10563</v>
      </c>
      <c r="R362">
        <v>3.2879999999999998</v>
      </c>
      <c r="S362">
        <f t="shared" si="45"/>
        <v>10.787401574803148</v>
      </c>
      <c r="T362">
        <f t="shared" si="46"/>
        <v>11.287401574803148</v>
      </c>
    </row>
    <row r="363" spans="1:20" x14ac:dyDescent="0.25">
      <c r="A363" s="38">
        <v>1928</v>
      </c>
      <c r="B363">
        <v>1</v>
      </c>
      <c r="C363" s="1">
        <f t="shared" si="47"/>
        <v>10228</v>
      </c>
      <c r="D363" s="38">
        <v>-0.16300000000000001</v>
      </c>
      <c r="E363">
        <v>-0.13800000000000001</v>
      </c>
      <c r="F363">
        <v>-0.13100000000000001</v>
      </c>
      <c r="G363" s="52">
        <v>-0.14499999999999999</v>
      </c>
      <c r="H363" s="38">
        <f t="shared" si="40"/>
        <v>-0.53477690288713908</v>
      </c>
      <c r="I363" s="41">
        <f t="shared" si="41"/>
        <v>-0.45275590551181105</v>
      </c>
      <c r="J363" s="40">
        <f>'NOAA WLs'!$P$5+(D363/0.3048)</f>
        <v>3.7652230971128606</v>
      </c>
      <c r="K363" s="40">
        <f>'NOAA WLs'!$P$5+(E363/0.3048)</f>
        <v>3.8472440944881887</v>
      </c>
      <c r="L363" s="40">
        <f t="shared" si="42"/>
        <v>-0.42979002624671914</v>
      </c>
      <c r="M363" s="41">
        <f t="shared" si="43"/>
        <v>-0.47572178477690286</v>
      </c>
      <c r="O363">
        <v>1929</v>
      </c>
      <c r="P363">
        <v>1</v>
      </c>
      <c r="Q363" s="1">
        <f t="shared" si="44"/>
        <v>10594</v>
      </c>
      <c r="R363">
        <v>3.1080000000000001</v>
      </c>
      <c r="S363">
        <f t="shared" si="45"/>
        <v>10.196850393700787</v>
      </c>
      <c r="T363">
        <f t="shared" si="46"/>
        <v>10.696850393700787</v>
      </c>
    </row>
    <row r="364" spans="1:20" x14ac:dyDescent="0.25">
      <c r="A364" s="38">
        <v>1928</v>
      </c>
      <c r="B364">
        <v>2</v>
      </c>
      <c r="C364" s="1">
        <f t="shared" si="47"/>
        <v>10259</v>
      </c>
      <c r="D364" s="38">
        <v>-0.216</v>
      </c>
      <c r="E364">
        <v>-0.13800000000000001</v>
      </c>
      <c r="F364">
        <v>-0.13100000000000001</v>
      </c>
      <c r="G364" s="52">
        <v>-0.14499999999999999</v>
      </c>
      <c r="H364" s="38">
        <f t="shared" si="40"/>
        <v>-0.70866141732283461</v>
      </c>
      <c r="I364" s="41">
        <f t="shared" si="41"/>
        <v>-0.45275590551181105</v>
      </c>
      <c r="J364" s="40">
        <f>'NOAA WLs'!$P$5+(D364/0.3048)</f>
        <v>3.5913385826771651</v>
      </c>
      <c r="K364" s="40">
        <f>'NOAA WLs'!$P$5+(E364/0.3048)</f>
        <v>3.8472440944881887</v>
      </c>
      <c r="L364" s="40">
        <f t="shared" si="42"/>
        <v>-0.42979002624671914</v>
      </c>
      <c r="M364" s="41">
        <f t="shared" si="43"/>
        <v>-0.47572178477690286</v>
      </c>
      <c r="O364">
        <v>1929</v>
      </c>
      <c r="P364">
        <v>2</v>
      </c>
      <c r="Q364" s="1">
        <f t="shared" si="44"/>
        <v>10625</v>
      </c>
      <c r="R364">
        <v>2.7120000000000002</v>
      </c>
      <c r="S364">
        <f t="shared" si="45"/>
        <v>8.8976377952755907</v>
      </c>
      <c r="T364">
        <f t="shared" si="46"/>
        <v>9.3976377952755907</v>
      </c>
    </row>
    <row r="365" spans="1:20" x14ac:dyDescent="0.25">
      <c r="A365" s="38">
        <v>1928</v>
      </c>
      <c r="B365">
        <v>3</v>
      </c>
      <c r="C365" s="1">
        <f t="shared" si="47"/>
        <v>10288</v>
      </c>
      <c r="D365" s="38">
        <v>-0.109</v>
      </c>
      <c r="E365">
        <v>-0.13800000000000001</v>
      </c>
      <c r="F365">
        <v>-0.13100000000000001</v>
      </c>
      <c r="G365" s="52">
        <v>-0.14499999999999999</v>
      </c>
      <c r="H365" s="38">
        <f t="shared" si="40"/>
        <v>-0.3576115485564304</v>
      </c>
      <c r="I365" s="41">
        <f t="shared" si="41"/>
        <v>-0.45275590551181105</v>
      </c>
      <c r="J365" s="40">
        <f>'NOAA WLs'!$P$5+(D365/0.3048)</f>
        <v>3.9423884514435694</v>
      </c>
      <c r="K365" s="40">
        <f>'NOAA WLs'!$P$5+(E365/0.3048)</f>
        <v>3.8472440944881887</v>
      </c>
      <c r="L365" s="40">
        <f t="shared" si="42"/>
        <v>-0.42979002624671914</v>
      </c>
      <c r="M365" s="41">
        <f t="shared" si="43"/>
        <v>-0.47572178477690286</v>
      </c>
      <c r="O365">
        <v>1929</v>
      </c>
      <c r="P365">
        <v>3</v>
      </c>
      <c r="Q365" s="1">
        <f t="shared" si="44"/>
        <v>10653</v>
      </c>
      <c r="R365">
        <v>2.7730000000000001</v>
      </c>
      <c r="S365">
        <f t="shared" si="45"/>
        <v>9.0977690288713902</v>
      </c>
      <c r="T365">
        <f t="shared" si="46"/>
        <v>9.5977690288713902</v>
      </c>
    </row>
    <row r="366" spans="1:20" x14ac:dyDescent="0.25">
      <c r="A366" s="38">
        <v>1928</v>
      </c>
      <c r="B366">
        <v>4</v>
      </c>
      <c r="C366" s="1">
        <f t="shared" si="47"/>
        <v>10319</v>
      </c>
      <c r="D366" s="38">
        <v>-7.0999999999999994E-2</v>
      </c>
      <c r="E366">
        <v>-0.13800000000000001</v>
      </c>
      <c r="F366">
        <v>-0.13100000000000001</v>
      </c>
      <c r="G366" s="52">
        <v>-0.14399999999999999</v>
      </c>
      <c r="H366" s="38">
        <f t="shared" si="40"/>
        <v>-0.23293963254593172</v>
      </c>
      <c r="I366" s="41">
        <f t="shared" si="41"/>
        <v>-0.45275590551181105</v>
      </c>
      <c r="J366" s="40">
        <f>'NOAA WLs'!$P$5+(D366/0.3048)</f>
        <v>4.0670603674540677</v>
      </c>
      <c r="K366" s="40">
        <f>'NOAA WLs'!$P$5+(E366/0.3048)</f>
        <v>3.8472440944881887</v>
      </c>
      <c r="L366" s="40">
        <f t="shared" si="42"/>
        <v>-0.42979002624671914</v>
      </c>
      <c r="M366" s="41">
        <f t="shared" si="43"/>
        <v>-0.4724409448818897</v>
      </c>
      <c r="O366">
        <v>1929</v>
      </c>
      <c r="P366">
        <v>4</v>
      </c>
      <c r="Q366" s="1">
        <f t="shared" si="44"/>
        <v>10684</v>
      </c>
      <c r="R366">
        <v>2.8340000000000001</v>
      </c>
      <c r="S366">
        <f t="shared" si="45"/>
        <v>9.2979002624671914</v>
      </c>
      <c r="T366">
        <f t="shared" si="46"/>
        <v>9.7979002624671914</v>
      </c>
    </row>
    <row r="367" spans="1:20" x14ac:dyDescent="0.25">
      <c r="A367" s="38">
        <v>1928</v>
      </c>
      <c r="B367">
        <v>5</v>
      </c>
      <c r="C367" s="1">
        <f t="shared" si="47"/>
        <v>10349</v>
      </c>
      <c r="D367" s="38">
        <v>-0.151</v>
      </c>
      <c r="E367">
        <v>-0.13700000000000001</v>
      </c>
      <c r="F367">
        <v>-0.13100000000000001</v>
      </c>
      <c r="G367" s="52">
        <v>-0.14399999999999999</v>
      </c>
      <c r="H367" s="38">
        <f t="shared" si="40"/>
        <v>-0.49540682414698156</v>
      </c>
      <c r="I367" s="41">
        <f t="shared" si="41"/>
        <v>-0.4494750656167979</v>
      </c>
      <c r="J367" s="40">
        <f>'NOAA WLs'!$P$5+(D367/0.3048)</f>
        <v>3.804593175853018</v>
      </c>
      <c r="K367" s="40">
        <f>'NOAA WLs'!$P$5+(E367/0.3048)</f>
        <v>3.850524934383202</v>
      </c>
      <c r="L367" s="40">
        <f t="shared" si="42"/>
        <v>-0.42979002624671914</v>
      </c>
      <c r="M367" s="41">
        <f t="shared" si="43"/>
        <v>-0.4724409448818897</v>
      </c>
      <c r="O367">
        <v>1929</v>
      </c>
      <c r="P367">
        <v>5</v>
      </c>
      <c r="Q367" s="1">
        <f t="shared" si="44"/>
        <v>10714</v>
      </c>
      <c r="R367">
        <v>2.7730000000000001</v>
      </c>
      <c r="S367">
        <f t="shared" si="45"/>
        <v>9.0977690288713902</v>
      </c>
      <c r="T367">
        <f t="shared" si="46"/>
        <v>9.5977690288713902</v>
      </c>
    </row>
    <row r="368" spans="1:20" x14ac:dyDescent="0.25">
      <c r="A368" s="38">
        <v>1928</v>
      </c>
      <c r="B368">
        <v>6</v>
      </c>
      <c r="C368" s="1">
        <f t="shared" si="47"/>
        <v>10380</v>
      </c>
      <c r="D368" s="38">
        <v>-0.14199999999999999</v>
      </c>
      <c r="E368">
        <v>-0.13700000000000001</v>
      </c>
      <c r="F368">
        <v>-0.13</v>
      </c>
      <c r="G368" s="52">
        <v>-0.14399999999999999</v>
      </c>
      <c r="H368" s="38">
        <f t="shared" si="40"/>
        <v>-0.46587926509186345</v>
      </c>
      <c r="I368" s="41">
        <f t="shared" si="41"/>
        <v>-0.4494750656167979</v>
      </c>
      <c r="J368" s="40">
        <f>'NOAA WLs'!$P$5+(D368/0.3048)</f>
        <v>3.8341207349081365</v>
      </c>
      <c r="K368" s="40">
        <f>'NOAA WLs'!$P$5+(E368/0.3048)</f>
        <v>3.850524934383202</v>
      </c>
      <c r="L368" s="40">
        <f t="shared" si="42"/>
        <v>-0.42650918635170604</v>
      </c>
      <c r="M368" s="41">
        <f t="shared" si="43"/>
        <v>-0.4724409448818897</v>
      </c>
      <c r="O368">
        <v>1929</v>
      </c>
      <c r="P368">
        <v>6</v>
      </c>
      <c r="Q368" s="1">
        <f t="shared" si="44"/>
        <v>10745</v>
      </c>
      <c r="R368">
        <v>2.9260000000000002</v>
      </c>
      <c r="S368">
        <f t="shared" si="45"/>
        <v>9.5997375328083994</v>
      </c>
      <c r="T368">
        <f t="shared" si="46"/>
        <v>10.099737532808399</v>
      </c>
    </row>
    <row r="369" spans="1:20" x14ac:dyDescent="0.25">
      <c r="A369" s="38">
        <v>1928</v>
      </c>
      <c r="B369">
        <v>7</v>
      </c>
      <c r="C369" s="1">
        <f t="shared" si="47"/>
        <v>10410</v>
      </c>
      <c r="D369" s="38">
        <v>-0.14599999999999999</v>
      </c>
      <c r="E369">
        <v>-0.13700000000000001</v>
      </c>
      <c r="F369">
        <v>-0.13</v>
      </c>
      <c r="G369" s="52">
        <v>-0.14399999999999999</v>
      </c>
      <c r="H369" s="38">
        <f t="shared" si="40"/>
        <v>-0.47900262467191596</v>
      </c>
      <c r="I369" s="41">
        <f t="shared" si="41"/>
        <v>-0.4494750656167979</v>
      </c>
      <c r="J369" s="40">
        <f>'NOAA WLs'!$P$5+(D369/0.3048)</f>
        <v>3.8209973753280839</v>
      </c>
      <c r="K369" s="40">
        <f>'NOAA WLs'!$P$5+(E369/0.3048)</f>
        <v>3.850524934383202</v>
      </c>
      <c r="L369" s="40">
        <f t="shared" si="42"/>
        <v>-0.42650918635170604</v>
      </c>
      <c r="M369" s="41">
        <f t="shared" si="43"/>
        <v>-0.4724409448818897</v>
      </c>
      <c r="O369">
        <v>1929</v>
      </c>
      <c r="P369">
        <v>7</v>
      </c>
      <c r="Q369" s="1">
        <f t="shared" si="44"/>
        <v>10775</v>
      </c>
      <c r="R369">
        <v>2.8650000000000002</v>
      </c>
      <c r="S369">
        <f t="shared" si="45"/>
        <v>9.3996062992125982</v>
      </c>
      <c r="T369">
        <f t="shared" si="46"/>
        <v>9.8996062992125982</v>
      </c>
    </row>
    <row r="370" spans="1:20" x14ac:dyDescent="0.25">
      <c r="A370" s="38">
        <v>1928</v>
      </c>
      <c r="B370">
        <v>8</v>
      </c>
      <c r="C370" s="1">
        <f t="shared" si="47"/>
        <v>10441</v>
      </c>
      <c r="D370" s="38">
        <v>-0.13100000000000001</v>
      </c>
      <c r="E370">
        <v>-0.13700000000000001</v>
      </c>
      <c r="F370">
        <v>-0.13</v>
      </c>
      <c r="G370" s="52">
        <v>-0.14399999999999999</v>
      </c>
      <c r="H370" s="38">
        <f t="shared" si="40"/>
        <v>-0.42979002624671914</v>
      </c>
      <c r="I370" s="41">
        <f t="shared" si="41"/>
        <v>-0.4494750656167979</v>
      </c>
      <c r="J370" s="40">
        <f>'NOAA WLs'!$P$5+(D370/0.3048)</f>
        <v>3.8702099737532807</v>
      </c>
      <c r="K370" s="40">
        <f>'NOAA WLs'!$P$5+(E370/0.3048)</f>
        <v>3.850524934383202</v>
      </c>
      <c r="L370" s="40">
        <f t="shared" si="42"/>
        <v>-0.42650918635170604</v>
      </c>
      <c r="M370" s="41">
        <f t="shared" si="43"/>
        <v>-0.4724409448818897</v>
      </c>
      <c r="O370">
        <v>1929</v>
      </c>
      <c r="P370">
        <v>8</v>
      </c>
      <c r="Q370" s="1">
        <f t="shared" si="44"/>
        <v>10806</v>
      </c>
      <c r="R370">
        <v>2.7730000000000001</v>
      </c>
      <c r="S370">
        <f t="shared" si="45"/>
        <v>9.0977690288713902</v>
      </c>
      <c r="T370">
        <f t="shared" si="46"/>
        <v>9.5977690288713902</v>
      </c>
    </row>
    <row r="371" spans="1:20" x14ac:dyDescent="0.25">
      <c r="A371" s="38">
        <v>1928</v>
      </c>
      <c r="B371">
        <v>9</v>
      </c>
      <c r="C371" s="1">
        <f t="shared" si="47"/>
        <v>10472</v>
      </c>
      <c r="D371" s="38">
        <v>-0.17299999999999999</v>
      </c>
      <c r="E371">
        <v>-0.13700000000000001</v>
      </c>
      <c r="F371">
        <v>-0.13</v>
      </c>
      <c r="G371" s="52">
        <v>-0.14299999999999999</v>
      </c>
      <c r="H371" s="38">
        <f t="shared" si="40"/>
        <v>-0.5675853018372703</v>
      </c>
      <c r="I371" s="41">
        <f t="shared" si="41"/>
        <v>-0.4494750656167979</v>
      </c>
      <c r="J371" s="40">
        <f>'NOAA WLs'!$P$5+(D371/0.3048)</f>
        <v>3.7324146981627297</v>
      </c>
      <c r="K371" s="40">
        <f>'NOAA WLs'!$P$5+(E371/0.3048)</f>
        <v>3.850524934383202</v>
      </c>
      <c r="L371" s="40">
        <f t="shared" si="42"/>
        <v>-0.42650918635170604</v>
      </c>
      <c r="M371" s="41">
        <f t="shared" si="43"/>
        <v>-0.4691601049868766</v>
      </c>
      <c r="O371">
        <v>1929</v>
      </c>
      <c r="P371">
        <v>9</v>
      </c>
      <c r="Q371" s="1">
        <f t="shared" si="44"/>
        <v>10837</v>
      </c>
      <c r="R371">
        <v>2.7429999999999999</v>
      </c>
      <c r="S371">
        <f t="shared" si="45"/>
        <v>8.9993438320209957</v>
      </c>
      <c r="T371">
        <f t="shared" si="46"/>
        <v>9.4993438320209957</v>
      </c>
    </row>
    <row r="372" spans="1:20" x14ac:dyDescent="0.25">
      <c r="A372" s="38">
        <v>1928</v>
      </c>
      <c r="B372">
        <v>10</v>
      </c>
      <c r="C372" s="1">
        <f t="shared" si="47"/>
        <v>10502</v>
      </c>
      <c r="D372" s="38">
        <v>-0.17699999999999999</v>
      </c>
      <c r="E372">
        <v>-0.13700000000000001</v>
      </c>
      <c r="F372">
        <v>-0.13</v>
      </c>
      <c r="G372" s="52">
        <v>-0.14299999999999999</v>
      </c>
      <c r="H372" s="38">
        <f t="shared" si="40"/>
        <v>-0.5807086614173228</v>
      </c>
      <c r="I372" s="41">
        <f t="shared" si="41"/>
        <v>-0.4494750656167979</v>
      </c>
      <c r="J372" s="40">
        <f>'NOAA WLs'!$P$5+(D372/0.3048)</f>
        <v>3.7192913385826771</v>
      </c>
      <c r="K372" s="40">
        <f>'NOAA WLs'!$P$5+(E372/0.3048)</f>
        <v>3.850524934383202</v>
      </c>
      <c r="L372" s="40">
        <f t="shared" si="42"/>
        <v>-0.42650918635170604</v>
      </c>
      <c r="M372" s="41">
        <f t="shared" si="43"/>
        <v>-0.4691601049868766</v>
      </c>
      <c r="O372">
        <v>1929</v>
      </c>
      <c r="P372">
        <v>10</v>
      </c>
      <c r="Q372" s="1">
        <f t="shared" si="44"/>
        <v>10867</v>
      </c>
      <c r="R372">
        <v>2.7429999999999999</v>
      </c>
      <c r="S372">
        <f t="shared" si="45"/>
        <v>8.9993438320209957</v>
      </c>
      <c r="T372">
        <f t="shared" si="46"/>
        <v>9.4993438320209957</v>
      </c>
    </row>
    <row r="373" spans="1:20" x14ac:dyDescent="0.25">
      <c r="A373" s="38">
        <v>1928</v>
      </c>
      <c r="B373">
        <v>11</v>
      </c>
      <c r="C373" s="1">
        <f t="shared" si="47"/>
        <v>10533</v>
      </c>
      <c r="D373" s="38">
        <v>-0.16600000000000001</v>
      </c>
      <c r="E373">
        <v>-0.13600000000000001</v>
      </c>
      <c r="F373">
        <v>-0.13</v>
      </c>
      <c r="G373" s="52">
        <v>-0.14299999999999999</v>
      </c>
      <c r="H373" s="38">
        <f t="shared" si="40"/>
        <v>-0.54461942257217844</v>
      </c>
      <c r="I373" s="41">
        <f t="shared" si="41"/>
        <v>-0.4461942257217848</v>
      </c>
      <c r="J373" s="40">
        <f>'NOAA WLs'!$P$5+(D373/0.3048)</f>
        <v>3.7553805774278213</v>
      </c>
      <c r="K373" s="40">
        <f>'NOAA WLs'!$P$5+(E373/0.3048)</f>
        <v>3.8538057742782152</v>
      </c>
      <c r="L373" s="40">
        <f t="shared" si="42"/>
        <v>-0.42650918635170604</v>
      </c>
      <c r="M373" s="41">
        <f t="shared" si="43"/>
        <v>-0.4691601049868766</v>
      </c>
      <c r="O373">
        <v>1929</v>
      </c>
      <c r="P373">
        <v>11</v>
      </c>
      <c r="Q373" s="1">
        <f t="shared" si="44"/>
        <v>10898</v>
      </c>
      <c r="R373">
        <v>2.6509999999999998</v>
      </c>
      <c r="S373">
        <f t="shared" si="45"/>
        <v>8.6975065616797895</v>
      </c>
      <c r="T373">
        <f t="shared" si="46"/>
        <v>9.1975065616797895</v>
      </c>
    </row>
    <row r="374" spans="1:20" x14ac:dyDescent="0.25">
      <c r="A374" s="38">
        <v>1928</v>
      </c>
      <c r="B374">
        <v>12</v>
      </c>
      <c r="C374" s="1">
        <f t="shared" si="47"/>
        <v>10563</v>
      </c>
      <c r="D374" s="38">
        <v>-0.187</v>
      </c>
      <c r="E374">
        <v>-0.13600000000000001</v>
      </c>
      <c r="F374">
        <v>-0.129</v>
      </c>
      <c r="G374" s="52">
        <v>-0.14299999999999999</v>
      </c>
      <c r="H374" s="38">
        <f t="shared" si="40"/>
        <v>-0.61351706036745401</v>
      </c>
      <c r="I374" s="41">
        <f t="shared" si="41"/>
        <v>-0.4461942257217848</v>
      </c>
      <c r="J374" s="40">
        <f>'NOAA WLs'!$P$5+(D374/0.3048)</f>
        <v>3.6864829396325458</v>
      </c>
      <c r="K374" s="40">
        <f>'NOAA WLs'!$P$5+(E374/0.3048)</f>
        <v>3.8538057742782152</v>
      </c>
      <c r="L374" s="40">
        <f t="shared" si="42"/>
        <v>-0.42322834645669288</v>
      </c>
      <c r="M374" s="41">
        <f t="shared" si="43"/>
        <v>-0.4691601049868766</v>
      </c>
      <c r="O374">
        <v>1929</v>
      </c>
      <c r="P374">
        <v>12</v>
      </c>
      <c r="Q374" s="1">
        <f t="shared" si="44"/>
        <v>10928</v>
      </c>
      <c r="R374">
        <v>2.9260000000000002</v>
      </c>
      <c r="S374">
        <f t="shared" si="45"/>
        <v>9.5997375328083994</v>
      </c>
      <c r="T374">
        <f t="shared" si="46"/>
        <v>10.099737532808399</v>
      </c>
    </row>
    <row r="375" spans="1:20" x14ac:dyDescent="0.25">
      <c r="A375" s="38">
        <v>1929</v>
      </c>
      <c r="B375">
        <v>1</v>
      </c>
      <c r="C375" s="1">
        <f t="shared" si="47"/>
        <v>10594</v>
      </c>
      <c r="D375" s="38">
        <v>-0.29699999999999999</v>
      </c>
      <c r="E375">
        <v>-0.13600000000000001</v>
      </c>
      <c r="F375">
        <v>-0.129</v>
      </c>
      <c r="G375" s="52">
        <v>-0.14299999999999999</v>
      </c>
      <c r="H375" s="38">
        <f t="shared" si="40"/>
        <v>-0.97440944881889757</v>
      </c>
      <c r="I375" s="41">
        <f t="shared" si="41"/>
        <v>-0.4461942257217848</v>
      </c>
      <c r="J375" s="40">
        <f>'NOAA WLs'!$P$5+(D375/0.3048)</f>
        <v>3.3255905511811021</v>
      </c>
      <c r="K375" s="40">
        <f>'NOAA WLs'!$P$5+(E375/0.3048)</f>
        <v>3.8538057742782152</v>
      </c>
      <c r="L375" s="40">
        <f t="shared" si="42"/>
        <v>-0.42322834645669288</v>
      </c>
      <c r="M375" s="41">
        <f t="shared" si="43"/>
        <v>-0.4691601049868766</v>
      </c>
      <c r="O375">
        <v>1930</v>
      </c>
      <c r="P375">
        <v>1</v>
      </c>
      <c r="Q375" s="1">
        <f t="shared" si="44"/>
        <v>10959</v>
      </c>
      <c r="R375">
        <v>2.9319999999999999</v>
      </c>
      <c r="S375">
        <f t="shared" si="45"/>
        <v>9.6194225721784772</v>
      </c>
      <c r="T375">
        <f t="shared" si="46"/>
        <v>10.119422572178477</v>
      </c>
    </row>
    <row r="376" spans="1:20" x14ac:dyDescent="0.25">
      <c r="A376" s="38">
        <v>1929</v>
      </c>
      <c r="B376">
        <v>2</v>
      </c>
      <c r="C376" s="1">
        <f t="shared" si="47"/>
        <v>10625</v>
      </c>
      <c r="D376" s="38">
        <v>-0.34399999999999997</v>
      </c>
      <c r="E376">
        <v>-0.13600000000000001</v>
      </c>
      <c r="F376">
        <v>-0.129</v>
      </c>
      <c r="G376" s="52">
        <v>-0.14299999999999999</v>
      </c>
      <c r="H376" s="38">
        <f t="shared" si="40"/>
        <v>-1.1286089238845143</v>
      </c>
      <c r="I376" s="41">
        <f t="shared" si="41"/>
        <v>-0.4461942257217848</v>
      </c>
      <c r="J376" s="40">
        <f>'NOAA WLs'!$P$5+(D376/0.3048)</f>
        <v>3.1713910761154853</v>
      </c>
      <c r="K376" s="40">
        <f>'NOAA WLs'!$P$5+(E376/0.3048)</f>
        <v>3.8538057742782152</v>
      </c>
      <c r="L376" s="40">
        <f t="shared" si="42"/>
        <v>-0.42322834645669288</v>
      </c>
      <c r="M376" s="41">
        <f t="shared" si="43"/>
        <v>-0.4691601049868766</v>
      </c>
      <c r="O376">
        <v>1930</v>
      </c>
      <c r="P376">
        <v>2</v>
      </c>
      <c r="Q376" s="1">
        <f t="shared" si="44"/>
        <v>10990</v>
      </c>
      <c r="R376">
        <v>3.0840000000000001</v>
      </c>
      <c r="S376">
        <f t="shared" si="45"/>
        <v>10.118110236220472</v>
      </c>
      <c r="T376">
        <f t="shared" si="46"/>
        <v>10.618110236220472</v>
      </c>
    </row>
    <row r="377" spans="1:20" x14ac:dyDescent="0.25">
      <c r="A377" s="38">
        <v>1929</v>
      </c>
      <c r="B377">
        <v>3</v>
      </c>
      <c r="C377" s="1">
        <f t="shared" si="47"/>
        <v>10653</v>
      </c>
      <c r="D377" s="38">
        <v>-0.26500000000000001</v>
      </c>
      <c r="E377">
        <v>-0.13600000000000001</v>
      </c>
      <c r="F377">
        <v>-0.129</v>
      </c>
      <c r="G377" s="52">
        <v>-0.14199999999999999</v>
      </c>
      <c r="H377" s="38">
        <f t="shared" si="40"/>
        <v>-0.86942257217847774</v>
      </c>
      <c r="I377" s="41">
        <f t="shared" si="41"/>
        <v>-0.4461942257217848</v>
      </c>
      <c r="J377" s="40">
        <f>'NOAA WLs'!$P$5+(D377/0.3048)</f>
        <v>3.4305774278215222</v>
      </c>
      <c r="K377" s="40">
        <f>'NOAA WLs'!$P$5+(E377/0.3048)</f>
        <v>3.8538057742782152</v>
      </c>
      <c r="L377" s="40">
        <f t="shared" si="42"/>
        <v>-0.42322834645669288</v>
      </c>
      <c r="M377" s="41">
        <f t="shared" si="43"/>
        <v>-0.46587926509186345</v>
      </c>
      <c r="O377">
        <v>1930</v>
      </c>
      <c r="P377">
        <v>3</v>
      </c>
      <c r="Q377" s="1">
        <f t="shared" si="44"/>
        <v>11018</v>
      </c>
      <c r="R377">
        <v>2.7789999999999999</v>
      </c>
      <c r="S377">
        <f t="shared" si="45"/>
        <v>9.1174540682414698</v>
      </c>
      <c r="T377">
        <f t="shared" si="46"/>
        <v>9.6174540682414698</v>
      </c>
    </row>
    <row r="378" spans="1:20" x14ac:dyDescent="0.25">
      <c r="A378" s="38">
        <v>1929</v>
      </c>
      <c r="B378">
        <v>4</v>
      </c>
      <c r="C378" s="1">
        <f t="shared" si="47"/>
        <v>10684</v>
      </c>
      <c r="D378" s="38">
        <v>-0.15</v>
      </c>
      <c r="E378">
        <v>-0.13500000000000001</v>
      </c>
      <c r="F378">
        <v>-0.129</v>
      </c>
      <c r="G378" s="52">
        <v>-0.14199999999999999</v>
      </c>
      <c r="H378" s="38">
        <f t="shared" si="40"/>
        <v>-0.49212598425196846</v>
      </c>
      <c r="I378" s="41">
        <f t="shared" si="41"/>
        <v>-0.44291338582677164</v>
      </c>
      <c r="J378" s="40">
        <f>'NOAA WLs'!$P$5+(D378/0.3048)</f>
        <v>3.8078740157480313</v>
      </c>
      <c r="K378" s="40">
        <f>'NOAA WLs'!$P$5+(E378/0.3048)</f>
        <v>3.8570866141732281</v>
      </c>
      <c r="L378" s="40">
        <f t="shared" si="42"/>
        <v>-0.42322834645669288</v>
      </c>
      <c r="M378" s="41">
        <f t="shared" si="43"/>
        <v>-0.46587926509186345</v>
      </c>
      <c r="O378">
        <v>1930</v>
      </c>
      <c r="P378">
        <v>4</v>
      </c>
      <c r="Q378" s="1">
        <f t="shared" si="44"/>
        <v>11049</v>
      </c>
      <c r="R378">
        <v>2.871</v>
      </c>
      <c r="S378">
        <f t="shared" si="45"/>
        <v>9.419291338582676</v>
      </c>
      <c r="T378">
        <f t="shared" si="46"/>
        <v>9.919291338582676</v>
      </c>
    </row>
    <row r="379" spans="1:20" x14ac:dyDescent="0.25">
      <c r="A379" s="38">
        <v>1929</v>
      </c>
      <c r="B379">
        <v>5</v>
      </c>
      <c r="C379" s="1">
        <f t="shared" si="47"/>
        <v>10714</v>
      </c>
      <c r="D379" s="38">
        <v>-0.2</v>
      </c>
      <c r="E379">
        <v>-0.13500000000000001</v>
      </c>
      <c r="F379">
        <v>-0.129</v>
      </c>
      <c r="G379" s="52">
        <v>-0.14199999999999999</v>
      </c>
      <c r="H379" s="38">
        <f t="shared" si="40"/>
        <v>-0.65616797900262469</v>
      </c>
      <c r="I379" s="41">
        <f t="shared" si="41"/>
        <v>-0.44291338582677164</v>
      </c>
      <c r="J379" s="40">
        <f>'NOAA WLs'!$P$5+(D379/0.3048)</f>
        <v>3.6438320209973751</v>
      </c>
      <c r="K379" s="40">
        <f>'NOAA WLs'!$P$5+(E379/0.3048)</f>
        <v>3.8570866141732281</v>
      </c>
      <c r="L379" s="40">
        <f t="shared" si="42"/>
        <v>-0.42322834645669288</v>
      </c>
      <c r="M379" s="41">
        <f t="shared" si="43"/>
        <v>-0.46587926509186345</v>
      </c>
      <c r="O379">
        <v>1930</v>
      </c>
      <c r="P379">
        <v>5</v>
      </c>
      <c r="Q379" s="1">
        <f t="shared" si="44"/>
        <v>11079</v>
      </c>
      <c r="R379">
        <v>2.9319999999999999</v>
      </c>
      <c r="S379">
        <f t="shared" si="45"/>
        <v>9.6194225721784772</v>
      </c>
      <c r="T379">
        <f t="shared" si="46"/>
        <v>10.119422572178477</v>
      </c>
    </row>
    <row r="380" spans="1:20" x14ac:dyDescent="0.25">
      <c r="A380" s="38">
        <v>1929</v>
      </c>
      <c r="B380">
        <v>6</v>
      </c>
      <c r="C380" s="1">
        <f t="shared" si="47"/>
        <v>10745</v>
      </c>
      <c r="D380" s="38">
        <v>-7.1999999999999995E-2</v>
      </c>
      <c r="E380">
        <v>-0.13500000000000001</v>
      </c>
      <c r="F380">
        <v>-0.128</v>
      </c>
      <c r="G380" s="52">
        <v>-0.14199999999999999</v>
      </c>
      <c r="H380" s="38">
        <f t="shared" si="40"/>
        <v>-0.23622047244094485</v>
      </c>
      <c r="I380" s="41">
        <f t="shared" si="41"/>
        <v>-0.44291338582677164</v>
      </c>
      <c r="J380" s="40">
        <f>'NOAA WLs'!$P$5+(D380/0.3048)</f>
        <v>4.0637795275590554</v>
      </c>
      <c r="K380" s="40">
        <f>'NOAA WLs'!$P$5+(E380/0.3048)</f>
        <v>3.8570866141732281</v>
      </c>
      <c r="L380" s="40">
        <f t="shared" si="42"/>
        <v>-0.41994750656167978</v>
      </c>
      <c r="M380" s="41">
        <f t="shared" si="43"/>
        <v>-0.46587926509186345</v>
      </c>
      <c r="O380">
        <v>1930</v>
      </c>
      <c r="P380">
        <v>6</v>
      </c>
      <c r="Q380" s="1">
        <f t="shared" si="44"/>
        <v>11110</v>
      </c>
      <c r="R380">
        <v>2.84</v>
      </c>
      <c r="S380">
        <f t="shared" si="45"/>
        <v>9.3175853018372692</v>
      </c>
      <c r="T380">
        <f t="shared" si="46"/>
        <v>9.8175853018372692</v>
      </c>
    </row>
    <row r="381" spans="1:20" x14ac:dyDescent="0.25">
      <c r="A381" s="38">
        <v>1929</v>
      </c>
      <c r="B381">
        <v>7</v>
      </c>
      <c r="C381" s="1">
        <f t="shared" si="47"/>
        <v>10775</v>
      </c>
      <c r="D381" s="38">
        <v>-0.13100000000000001</v>
      </c>
      <c r="E381">
        <v>-0.13500000000000001</v>
      </c>
      <c r="F381">
        <v>-0.128</v>
      </c>
      <c r="G381" s="52">
        <v>-0.14199999999999999</v>
      </c>
      <c r="H381" s="38">
        <f t="shared" si="40"/>
        <v>-0.42979002624671914</v>
      </c>
      <c r="I381" s="41">
        <f t="shared" si="41"/>
        <v>-0.44291338582677164</v>
      </c>
      <c r="J381" s="40">
        <f>'NOAA WLs'!$P$5+(D381/0.3048)</f>
        <v>3.8702099737532807</v>
      </c>
      <c r="K381" s="40">
        <f>'NOAA WLs'!$P$5+(E381/0.3048)</f>
        <v>3.8570866141732281</v>
      </c>
      <c r="L381" s="40">
        <f t="shared" si="42"/>
        <v>-0.41994750656167978</v>
      </c>
      <c r="M381" s="41">
        <f t="shared" si="43"/>
        <v>-0.46587926509186345</v>
      </c>
      <c r="O381">
        <v>1930</v>
      </c>
      <c r="P381">
        <v>7</v>
      </c>
      <c r="Q381" s="1">
        <f t="shared" si="44"/>
        <v>11140</v>
      </c>
      <c r="R381">
        <v>2.9620000000000002</v>
      </c>
      <c r="S381">
        <f t="shared" si="45"/>
        <v>9.7178477690288716</v>
      </c>
      <c r="T381">
        <f t="shared" si="46"/>
        <v>10.217847769028872</v>
      </c>
    </row>
    <row r="382" spans="1:20" x14ac:dyDescent="0.25">
      <c r="A382" s="38">
        <v>1929</v>
      </c>
      <c r="B382">
        <v>8</v>
      </c>
      <c r="C382" s="1">
        <f t="shared" si="47"/>
        <v>10806</v>
      </c>
      <c r="D382" s="38">
        <v>-0.13100000000000001</v>
      </c>
      <c r="E382">
        <v>-0.13500000000000001</v>
      </c>
      <c r="F382">
        <v>-0.128</v>
      </c>
      <c r="G382" s="52">
        <v>-0.14099999999999999</v>
      </c>
      <c r="H382" s="38">
        <f t="shared" si="40"/>
        <v>-0.42979002624671914</v>
      </c>
      <c r="I382" s="41">
        <f t="shared" si="41"/>
        <v>-0.44291338582677164</v>
      </c>
      <c r="J382" s="40">
        <f>'NOAA WLs'!$P$5+(D382/0.3048)</f>
        <v>3.8702099737532807</v>
      </c>
      <c r="K382" s="40">
        <f>'NOAA WLs'!$P$5+(E382/0.3048)</f>
        <v>3.8570866141732281</v>
      </c>
      <c r="L382" s="40">
        <f t="shared" si="42"/>
        <v>-0.41994750656167978</v>
      </c>
      <c r="M382" s="41">
        <f t="shared" si="43"/>
        <v>-0.46259842519685035</v>
      </c>
      <c r="O382">
        <v>1930</v>
      </c>
      <c r="P382">
        <v>8</v>
      </c>
      <c r="Q382" s="1">
        <f t="shared" si="44"/>
        <v>11171</v>
      </c>
      <c r="R382">
        <v>2.84</v>
      </c>
      <c r="S382">
        <f t="shared" si="45"/>
        <v>9.3175853018372692</v>
      </c>
      <c r="T382">
        <f t="shared" si="46"/>
        <v>9.8175853018372692</v>
      </c>
    </row>
    <row r="383" spans="1:20" x14ac:dyDescent="0.25">
      <c r="A383" s="38">
        <v>1929</v>
      </c>
      <c r="B383">
        <v>9</v>
      </c>
      <c r="C383" s="1">
        <f t="shared" si="47"/>
        <v>10837</v>
      </c>
      <c r="D383" s="38">
        <v>-0.16700000000000001</v>
      </c>
      <c r="E383">
        <v>-0.13500000000000001</v>
      </c>
      <c r="F383">
        <v>-0.128</v>
      </c>
      <c r="G383" s="52">
        <v>-0.14099999999999999</v>
      </c>
      <c r="H383" s="38">
        <f t="shared" si="40"/>
        <v>-0.54790026246719159</v>
      </c>
      <c r="I383" s="41">
        <f t="shared" si="41"/>
        <v>-0.44291338582677164</v>
      </c>
      <c r="J383" s="40">
        <f>'NOAA WLs'!$P$5+(D383/0.3048)</f>
        <v>3.7520997375328085</v>
      </c>
      <c r="K383" s="40">
        <f>'NOAA WLs'!$P$5+(E383/0.3048)</f>
        <v>3.8570866141732281</v>
      </c>
      <c r="L383" s="40">
        <f t="shared" si="42"/>
        <v>-0.41994750656167978</v>
      </c>
      <c r="M383" s="41">
        <f t="shared" si="43"/>
        <v>-0.46259842519685035</v>
      </c>
      <c r="O383">
        <v>1930</v>
      </c>
      <c r="P383">
        <v>9</v>
      </c>
      <c r="Q383" s="1">
        <f t="shared" si="44"/>
        <v>11202</v>
      </c>
      <c r="R383">
        <v>2.9620000000000002</v>
      </c>
      <c r="S383">
        <f t="shared" si="45"/>
        <v>9.7178477690288716</v>
      </c>
      <c r="T383">
        <f t="shared" si="46"/>
        <v>10.217847769028872</v>
      </c>
    </row>
    <row r="384" spans="1:20" x14ac:dyDescent="0.25">
      <c r="A384" s="38">
        <v>1929</v>
      </c>
      <c r="B384">
        <v>10</v>
      </c>
      <c r="C384" s="1">
        <f t="shared" si="47"/>
        <v>10867</v>
      </c>
      <c r="D384" s="38">
        <v>-0.16200000000000001</v>
      </c>
      <c r="E384">
        <v>-0.13400000000000001</v>
      </c>
      <c r="F384">
        <v>-0.128</v>
      </c>
      <c r="G384" s="52">
        <v>-0.14099999999999999</v>
      </c>
      <c r="H384" s="38">
        <f t="shared" si="40"/>
        <v>-0.53149606299212593</v>
      </c>
      <c r="I384" s="41">
        <f t="shared" si="41"/>
        <v>-0.43963254593175854</v>
      </c>
      <c r="J384" s="40">
        <f>'NOAA WLs'!$P$5+(D384/0.3048)</f>
        <v>3.7685039370078739</v>
      </c>
      <c r="K384" s="40">
        <f>'NOAA WLs'!$P$5+(E384/0.3048)</f>
        <v>3.8603674540682413</v>
      </c>
      <c r="L384" s="40">
        <f t="shared" si="42"/>
        <v>-0.41994750656167978</v>
      </c>
      <c r="M384" s="41">
        <f t="shared" si="43"/>
        <v>-0.46259842519685035</v>
      </c>
      <c r="O384">
        <v>1930</v>
      </c>
      <c r="P384">
        <v>10</v>
      </c>
      <c r="Q384" s="1">
        <f t="shared" si="44"/>
        <v>11232</v>
      </c>
      <c r="R384">
        <v>2.81</v>
      </c>
      <c r="S384">
        <f t="shared" si="45"/>
        <v>9.2191601049868765</v>
      </c>
      <c r="T384">
        <f t="shared" si="46"/>
        <v>9.7191601049868765</v>
      </c>
    </row>
    <row r="385" spans="1:20" x14ac:dyDescent="0.25">
      <c r="A385" s="38">
        <v>1929</v>
      </c>
      <c r="B385">
        <v>11</v>
      </c>
      <c r="C385" s="1">
        <f t="shared" si="47"/>
        <v>10898</v>
      </c>
      <c r="D385" s="38">
        <v>-0.36399999999999999</v>
      </c>
      <c r="E385">
        <v>-0.13400000000000001</v>
      </c>
      <c r="F385">
        <v>-0.128</v>
      </c>
      <c r="G385" s="52">
        <v>-0.14099999999999999</v>
      </c>
      <c r="H385" s="38">
        <f t="shared" si="40"/>
        <v>-1.1942257217847767</v>
      </c>
      <c r="I385" s="41">
        <f t="shared" si="41"/>
        <v>-0.43963254593175854</v>
      </c>
      <c r="J385" s="40">
        <f>'NOAA WLs'!$P$5+(D385/0.3048)</f>
        <v>3.1057742782152231</v>
      </c>
      <c r="K385" s="40">
        <f>'NOAA WLs'!$P$5+(E385/0.3048)</f>
        <v>3.8603674540682413</v>
      </c>
      <c r="L385" s="40">
        <f t="shared" si="42"/>
        <v>-0.41994750656167978</v>
      </c>
      <c r="M385" s="41">
        <f t="shared" si="43"/>
        <v>-0.46259842519685035</v>
      </c>
      <c r="O385">
        <v>1930</v>
      </c>
      <c r="P385">
        <v>11</v>
      </c>
      <c r="Q385" s="1">
        <f t="shared" si="44"/>
        <v>11263</v>
      </c>
      <c r="R385">
        <v>3.1749999999999998</v>
      </c>
      <c r="S385">
        <f t="shared" si="45"/>
        <v>10.416666666666666</v>
      </c>
      <c r="T385">
        <f t="shared" si="46"/>
        <v>10.916666666666666</v>
      </c>
    </row>
    <row r="386" spans="1:20" x14ac:dyDescent="0.25">
      <c r="A386" s="38">
        <v>1929</v>
      </c>
      <c r="B386">
        <v>12</v>
      </c>
      <c r="C386" s="1">
        <f t="shared" si="47"/>
        <v>10928</v>
      </c>
      <c r="D386" s="38">
        <v>-0.22900000000000001</v>
      </c>
      <c r="E386">
        <v>-0.13400000000000001</v>
      </c>
      <c r="F386">
        <v>-0.127</v>
      </c>
      <c r="G386" s="52">
        <v>-0.14099999999999999</v>
      </c>
      <c r="H386" s="38">
        <f t="shared" si="40"/>
        <v>-0.75131233595800528</v>
      </c>
      <c r="I386" s="41">
        <f t="shared" si="41"/>
        <v>-0.43963254593175854</v>
      </c>
      <c r="J386" s="40">
        <f>'NOAA WLs'!$P$5+(D386/0.3048)</f>
        <v>3.5486876640419944</v>
      </c>
      <c r="K386" s="40">
        <f>'NOAA WLs'!$P$5+(E386/0.3048)</f>
        <v>3.8603674540682413</v>
      </c>
      <c r="L386" s="40">
        <f t="shared" si="42"/>
        <v>-0.41666666666666663</v>
      </c>
      <c r="M386" s="41">
        <f t="shared" si="43"/>
        <v>-0.46259842519685035</v>
      </c>
      <c r="O386">
        <v>1930</v>
      </c>
      <c r="P386">
        <v>12</v>
      </c>
      <c r="Q386" s="1">
        <f t="shared" si="44"/>
        <v>11293</v>
      </c>
      <c r="R386">
        <v>3.0840000000000001</v>
      </c>
      <c r="S386">
        <f t="shared" si="45"/>
        <v>10.118110236220472</v>
      </c>
      <c r="T386">
        <f t="shared" si="46"/>
        <v>10.618110236220472</v>
      </c>
    </row>
    <row r="387" spans="1:20" x14ac:dyDescent="0.25">
      <c r="A387" s="38">
        <v>1930</v>
      </c>
      <c r="B387">
        <v>1</v>
      </c>
      <c r="C387" s="1">
        <f t="shared" si="47"/>
        <v>10959</v>
      </c>
      <c r="D387" s="38">
        <v>-0.27600000000000002</v>
      </c>
      <c r="E387">
        <v>-0.13400000000000001</v>
      </c>
      <c r="F387">
        <v>-0.127</v>
      </c>
      <c r="G387" s="52">
        <v>-0.14099999999999999</v>
      </c>
      <c r="H387" s="38">
        <f t="shared" si="40"/>
        <v>-0.9055118110236221</v>
      </c>
      <c r="I387" s="41">
        <f t="shared" si="41"/>
        <v>-0.43963254593175854</v>
      </c>
      <c r="J387" s="40">
        <f>'NOAA WLs'!$P$5+(D387/0.3048)</f>
        <v>3.3944881889763776</v>
      </c>
      <c r="K387" s="40">
        <f>'NOAA WLs'!$P$5+(E387/0.3048)</f>
        <v>3.8603674540682413</v>
      </c>
      <c r="L387" s="40">
        <f t="shared" si="42"/>
        <v>-0.41666666666666663</v>
      </c>
      <c r="M387" s="41">
        <f t="shared" si="43"/>
        <v>-0.46259842519685035</v>
      </c>
      <c r="O387">
        <v>1931</v>
      </c>
      <c r="P387">
        <v>1</v>
      </c>
      <c r="Q387" s="1">
        <f t="shared" si="44"/>
        <v>11324</v>
      </c>
      <c r="R387">
        <v>3.0960000000000001</v>
      </c>
      <c r="S387">
        <f t="shared" si="45"/>
        <v>10.15748031496063</v>
      </c>
      <c r="T387">
        <f t="shared" si="46"/>
        <v>10.65748031496063</v>
      </c>
    </row>
    <row r="388" spans="1:20" x14ac:dyDescent="0.25">
      <c r="A388" s="38">
        <v>1930</v>
      </c>
      <c r="B388">
        <v>2</v>
      </c>
      <c r="C388" s="1">
        <f t="shared" si="47"/>
        <v>10990</v>
      </c>
      <c r="D388" s="38">
        <v>-0.11600000000000001</v>
      </c>
      <c r="E388">
        <v>-0.13400000000000001</v>
      </c>
      <c r="F388">
        <v>-0.127</v>
      </c>
      <c r="G388" s="52">
        <v>-0.14000000000000001</v>
      </c>
      <c r="H388" s="38">
        <f t="shared" si="40"/>
        <v>-0.38057742782152232</v>
      </c>
      <c r="I388" s="41">
        <f t="shared" si="41"/>
        <v>-0.43963254593175854</v>
      </c>
      <c r="J388" s="40">
        <f>'NOAA WLs'!$P$5+(D388/0.3048)</f>
        <v>3.9194225721784774</v>
      </c>
      <c r="K388" s="40">
        <f>'NOAA WLs'!$P$5+(E388/0.3048)</f>
        <v>3.8603674540682413</v>
      </c>
      <c r="L388" s="40">
        <f t="shared" si="42"/>
        <v>-0.41666666666666663</v>
      </c>
      <c r="M388" s="41">
        <f t="shared" si="43"/>
        <v>-0.45931758530183731</v>
      </c>
      <c r="O388">
        <v>1931</v>
      </c>
      <c r="P388">
        <v>2</v>
      </c>
      <c r="Q388" s="1">
        <f t="shared" si="44"/>
        <v>11355</v>
      </c>
      <c r="R388">
        <v>3.0960000000000001</v>
      </c>
      <c r="S388">
        <f t="shared" si="45"/>
        <v>10.15748031496063</v>
      </c>
      <c r="T388">
        <f t="shared" si="46"/>
        <v>10.65748031496063</v>
      </c>
    </row>
    <row r="389" spans="1:20" x14ac:dyDescent="0.25">
      <c r="A389" s="38">
        <v>1930</v>
      </c>
      <c r="B389">
        <v>3</v>
      </c>
      <c r="C389" s="1">
        <f t="shared" si="47"/>
        <v>11018</v>
      </c>
      <c r="D389" s="38">
        <v>-0.19500000000000001</v>
      </c>
      <c r="E389">
        <v>-0.13400000000000001</v>
      </c>
      <c r="F389">
        <v>-0.127</v>
      </c>
      <c r="G389" s="52">
        <v>-0.14000000000000001</v>
      </c>
      <c r="H389" s="38">
        <f t="shared" si="40"/>
        <v>-0.63976377952755903</v>
      </c>
      <c r="I389" s="41">
        <f t="shared" si="41"/>
        <v>-0.43963254593175854</v>
      </c>
      <c r="J389" s="40">
        <f>'NOAA WLs'!$P$5+(D389/0.3048)</f>
        <v>3.6602362204724406</v>
      </c>
      <c r="K389" s="40">
        <f>'NOAA WLs'!$P$5+(E389/0.3048)</f>
        <v>3.8603674540682413</v>
      </c>
      <c r="L389" s="40">
        <f t="shared" si="42"/>
        <v>-0.41666666666666663</v>
      </c>
      <c r="M389" s="41">
        <f t="shared" si="43"/>
        <v>-0.45931758530183731</v>
      </c>
      <c r="O389">
        <v>1931</v>
      </c>
      <c r="P389">
        <v>3</v>
      </c>
      <c r="Q389" s="1">
        <f t="shared" si="44"/>
        <v>11383</v>
      </c>
      <c r="R389">
        <v>2.7919999999999998</v>
      </c>
      <c r="S389">
        <f t="shared" si="45"/>
        <v>9.1601049868766395</v>
      </c>
      <c r="T389">
        <f t="shared" si="46"/>
        <v>9.6601049868766395</v>
      </c>
    </row>
    <row r="390" spans="1:20" x14ac:dyDescent="0.25">
      <c r="A390" s="38">
        <v>1930</v>
      </c>
      <c r="B390">
        <v>4</v>
      </c>
      <c r="C390" s="1">
        <f t="shared" si="47"/>
        <v>11049</v>
      </c>
      <c r="D390" s="38">
        <v>-8.3000000000000004E-2</v>
      </c>
      <c r="E390">
        <v>-0.13300000000000001</v>
      </c>
      <c r="F390">
        <v>-0.127</v>
      </c>
      <c r="G390" s="52">
        <v>-0.14000000000000001</v>
      </c>
      <c r="H390" s="38">
        <f t="shared" si="40"/>
        <v>-0.27230971128608922</v>
      </c>
      <c r="I390" s="41">
        <f t="shared" si="41"/>
        <v>-0.43635170603674539</v>
      </c>
      <c r="J390" s="40">
        <f>'NOAA WLs'!$P$5+(D390/0.3048)</f>
        <v>4.0276902887139103</v>
      </c>
      <c r="K390" s="40">
        <f>'NOAA WLs'!$P$5+(E390/0.3048)</f>
        <v>3.8636482939632546</v>
      </c>
      <c r="L390" s="40">
        <f t="shared" si="42"/>
        <v>-0.41666666666666663</v>
      </c>
      <c r="M390" s="41">
        <f t="shared" si="43"/>
        <v>-0.45931758530183731</v>
      </c>
      <c r="O390">
        <v>1931</v>
      </c>
      <c r="P390">
        <v>4</v>
      </c>
      <c r="Q390" s="1">
        <f t="shared" si="44"/>
        <v>11414</v>
      </c>
      <c r="R390">
        <v>2.9140000000000001</v>
      </c>
      <c r="S390">
        <f t="shared" si="45"/>
        <v>9.560367454068242</v>
      </c>
      <c r="T390">
        <f t="shared" si="46"/>
        <v>10.060367454068242</v>
      </c>
    </row>
    <row r="391" spans="1:20" x14ac:dyDescent="0.25">
      <c r="A391" s="38">
        <v>1930</v>
      </c>
      <c r="B391">
        <v>5</v>
      </c>
      <c r="C391" s="1">
        <f t="shared" si="47"/>
        <v>11079</v>
      </c>
      <c r="D391" s="38">
        <v>-0.14499999999999999</v>
      </c>
      <c r="E391">
        <v>-0.13300000000000001</v>
      </c>
      <c r="F391">
        <v>-0.127</v>
      </c>
      <c r="G391" s="52">
        <v>-0.14000000000000001</v>
      </c>
      <c r="H391" s="38">
        <f t="shared" si="40"/>
        <v>-0.47572178477690286</v>
      </c>
      <c r="I391" s="41">
        <f t="shared" si="41"/>
        <v>-0.43635170603674539</v>
      </c>
      <c r="J391" s="40">
        <f>'NOAA WLs'!$P$5+(D391/0.3048)</f>
        <v>3.8242782152230967</v>
      </c>
      <c r="K391" s="40">
        <f>'NOAA WLs'!$P$5+(E391/0.3048)</f>
        <v>3.8636482939632546</v>
      </c>
      <c r="L391" s="40">
        <f t="shared" si="42"/>
        <v>-0.41666666666666663</v>
      </c>
      <c r="M391" s="41">
        <f t="shared" si="43"/>
        <v>-0.45931758530183731</v>
      </c>
      <c r="O391">
        <v>1931</v>
      </c>
      <c r="P391">
        <v>5</v>
      </c>
      <c r="Q391" s="1">
        <f t="shared" si="44"/>
        <v>11444</v>
      </c>
      <c r="R391">
        <v>2.8220000000000001</v>
      </c>
      <c r="S391">
        <f t="shared" si="45"/>
        <v>9.258530183727034</v>
      </c>
      <c r="T391">
        <f t="shared" si="46"/>
        <v>9.758530183727034</v>
      </c>
    </row>
    <row r="392" spans="1:20" x14ac:dyDescent="0.25">
      <c r="A392" s="38">
        <v>1930</v>
      </c>
      <c r="B392">
        <v>6</v>
      </c>
      <c r="C392" s="1">
        <f t="shared" si="47"/>
        <v>11110</v>
      </c>
      <c r="D392" s="38">
        <v>-0.14499999999999999</v>
      </c>
      <c r="E392">
        <v>-0.13300000000000001</v>
      </c>
      <c r="F392">
        <v>-0.126</v>
      </c>
      <c r="G392" s="52">
        <v>-0.14000000000000001</v>
      </c>
      <c r="H392" s="38">
        <f t="shared" si="40"/>
        <v>-0.47572178477690286</v>
      </c>
      <c r="I392" s="41">
        <f t="shared" si="41"/>
        <v>-0.43635170603674539</v>
      </c>
      <c r="J392" s="40">
        <f>'NOAA WLs'!$P$5+(D392/0.3048)</f>
        <v>3.8242782152230967</v>
      </c>
      <c r="K392" s="40">
        <f>'NOAA WLs'!$P$5+(E392/0.3048)</f>
        <v>3.8636482939632546</v>
      </c>
      <c r="L392" s="40">
        <f t="shared" si="42"/>
        <v>-0.41338582677165353</v>
      </c>
      <c r="M392" s="41">
        <f t="shared" si="43"/>
        <v>-0.45931758530183731</v>
      </c>
      <c r="O392">
        <v>1931</v>
      </c>
      <c r="P392">
        <v>6</v>
      </c>
      <c r="Q392" s="1">
        <f t="shared" si="44"/>
        <v>11475</v>
      </c>
      <c r="R392">
        <v>2.8220000000000001</v>
      </c>
      <c r="S392">
        <f t="shared" si="45"/>
        <v>9.258530183727034</v>
      </c>
      <c r="T392">
        <f t="shared" si="46"/>
        <v>9.758530183727034</v>
      </c>
    </row>
    <row r="393" spans="1:20" x14ac:dyDescent="0.25">
      <c r="A393" s="38">
        <v>1930</v>
      </c>
      <c r="B393">
        <v>7</v>
      </c>
      <c r="C393" s="1">
        <f t="shared" si="47"/>
        <v>11140</v>
      </c>
      <c r="D393" s="38">
        <v>-0.155</v>
      </c>
      <c r="E393">
        <v>-0.13300000000000001</v>
      </c>
      <c r="F393">
        <v>-0.126</v>
      </c>
      <c r="G393" s="52">
        <v>-0.14000000000000001</v>
      </c>
      <c r="H393" s="38">
        <f t="shared" si="40"/>
        <v>-0.50853018372703407</v>
      </c>
      <c r="I393" s="41">
        <f t="shared" si="41"/>
        <v>-0.43635170603674539</v>
      </c>
      <c r="J393" s="40">
        <f>'NOAA WLs'!$P$5+(D393/0.3048)</f>
        <v>3.7914698162729659</v>
      </c>
      <c r="K393" s="40">
        <f>'NOAA WLs'!$P$5+(E393/0.3048)</f>
        <v>3.8636482939632546</v>
      </c>
      <c r="L393" s="40">
        <f t="shared" si="42"/>
        <v>-0.41338582677165353</v>
      </c>
      <c r="M393" s="41">
        <f t="shared" si="43"/>
        <v>-0.45931758530183731</v>
      </c>
      <c r="O393">
        <v>1931</v>
      </c>
      <c r="P393">
        <v>7</v>
      </c>
      <c r="Q393" s="1">
        <f t="shared" si="44"/>
        <v>11505</v>
      </c>
      <c r="R393">
        <v>2.9140000000000001</v>
      </c>
      <c r="S393">
        <f t="shared" si="45"/>
        <v>9.560367454068242</v>
      </c>
      <c r="T393">
        <f t="shared" si="46"/>
        <v>10.060367454068242</v>
      </c>
    </row>
    <row r="394" spans="1:20" x14ac:dyDescent="0.25">
      <c r="A394" s="38">
        <v>1930</v>
      </c>
      <c r="B394">
        <v>8</v>
      </c>
      <c r="C394" s="1">
        <f t="shared" si="47"/>
        <v>11171</v>
      </c>
      <c r="D394" s="38">
        <v>-9.7000000000000003E-2</v>
      </c>
      <c r="E394">
        <v>-0.13300000000000001</v>
      </c>
      <c r="F394">
        <v>-0.126</v>
      </c>
      <c r="G394" s="52">
        <v>-0.13900000000000001</v>
      </c>
      <c r="H394" s="38">
        <f t="shared" si="40"/>
        <v>-0.31824146981627294</v>
      </c>
      <c r="I394" s="41">
        <f t="shared" si="41"/>
        <v>-0.43635170603674539</v>
      </c>
      <c r="J394" s="40">
        <f>'NOAA WLs'!$P$5+(D394/0.3048)</f>
        <v>3.9817585301837268</v>
      </c>
      <c r="K394" s="40">
        <f>'NOAA WLs'!$P$5+(E394/0.3048)</f>
        <v>3.8636482939632546</v>
      </c>
      <c r="L394" s="40">
        <f t="shared" si="42"/>
        <v>-0.41338582677165353</v>
      </c>
      <c r="M394" s="41">
        <f t="shared" si="43"/>
        <v>-0.45603674540682415</v>
      </c>
      <c r="O394">
        <v>1931</v>
      </c>
      <c r="P394">
        <v>8</v>
      </c>
      <c r="Q394" s="1">
        <f t="shared" si="44"/>
        <v>11536</v>
      </c>
      <c r="R394">
        <v>2.8530000000000002</v>
      </c>
      <c r="S394">
        <f t="shared" si="45"/>
        <v>9.3602362204724407</v>
      </c>
      <c r="T394">
        <f t="shared" si="46"/>
        <v>9.8602362204724407</v>
      </c>
    </row>
    <row r="395" spans="1:20" x14ac:dyDescent="0.25">
      <c r="A395" s="38">
        <v>1930</v>
      </c>
      <c r="B395">
        <v>9</v>
      </c>
      <c r="C395" s="1">
        <f t="shared" si="47"/>
        <v>11202</v>
      </c>
      <c r="D395" s="38">
        <v>-9.4E-2</v>
      </c>
      <c r="E395">
        <v>-0.13300000000000001</v>
      </c>
      <c r="F395">
        <v>-0.126</v>
      </c>
      <c r="G395" s="52">
        <v>-0.13900000000000001</v>
      </c>
      <c r="H395" s="38">
        <f t="shared" si="40"/>
        <v>-0.30839895013123358</v>
      </c>
      <c r="I395" s="41">
        <f t="shared" si="41"/>
        <v>-0.43635170603674539</v>
      </c>
      <c r="J395" s="40">
        <f>'NOAA WLs'!$P$5+(D395/0.3048)</f>
        <v>3.9916010498687662</v>
      </c>
      <c r="K395" s="40">
        <f>'NOAA WLs'!$P$5+(E395/0.3048)</f>
        <v>3.8636482939632546</v>
      </c>
      <c r="L395" s="40">
        <f t="shared" si="42"/>
        <v>-0.41338582677165353</v>
      </c>
      <c r="M395" s="41">
        <f t="shared" si="43"/>
        <v>-0.45603674540682415</v>
      </c>
      <c r="O395">
        <v>1931</v>
      </c>
      <c r="P395">
        <v>9</v>
      </c>
      <c r="Q395" s="1">
        <f t="shared" si="44"/>
        <v>11567</v>
      </c>
      <c r="R395">
        <v>2.883</v>
      </c>
      <c r="S395">
        <f t="shared" si="45"/>
        <v>9.4586614173228334</v>
      </c>
      <c r="T395">
        <f t="shared" si="46"/>
        <v>9.9586614173228334</v>
      </c>
    </row>
    <row r="396" spans="1:20" x14ac:dyDescent="0.25">
      <c r="A396" s="38">
        <v>1930</v>
      </c>
      <c r="B396">
        <v>10</v>
      </c>
      <c r="C396" s="1">
        <f t="shared" si="47"/>
        <v>11232</v>
      </c>
      <c r="D396" s="38">
        <v>-0.122</v>
      </c>
      <c r="E396">
        <v>-0.13200000000000001</v>
      </c>
      <c r="F396">
        <v>-0.126</v>
      </c>
      <c r="G396" s="52">
        <v>-0.13900000000000001</v>
      </c>
      <c r="H396" s="38">
        <f t="shared" si="40"/>
        <v>-0.40026246719160102</v>
      </c>
      <c r="I396" s="41">
        <f t="shared" si="41"/>
        <v>-0.43307086614173229</v>
      </c>
      <c r="J396" s="40">
        <f>'NOAA WLs'!$P$5+(D396/0.3048)</f>
        <v>3.8997375328083987</v>
      </c>
      <c r="K396" s="40">
        <f>'NOAA WLs'!$P$5+(E396/0.3048)</f>
        <v>3.8669291338582674</v>
      </c>
      <c r="L396" s="40">
        <f t="shared" si="42"/>
        <v>-0.41338582677165353</v>
      </c>
      <c r="M396" s="41">
        <f t="shared" si="43"/>
        <v>-0.45603674540682415</v>
      </c>
      <c r="O396">
        <v>1931</v>
      </c>
      <c r="P396">
        <v>10</v>
      </c>
      <c r="Q396" s="1">
        <f t="shared" si="44"/>
        <v>11597</v>
      </c>
      <c r="R396">
        <v>2.8530000000000002</v>
      </c>
      <c r="S396">
        <f t="shared" si="45"/>
        <v>9.3602362204724407</v>
      </c>
      <c r="T396">
        <f t="shared" si="46"/>
        <v>9.8602362204724407</v>
      </c>
    </row>
    <row r="397" spans="1:20" x14ac:dyDescent="0.25">
      <c r="A397" s="38">
        <v>1930</v>
      </c>
      <c r="B397">
        <v>11</v>
      </c>
      <c r="C397" s="1">
        <f t="shared" si="47"/>
        <v>11263</v>
      </c>
      <c r="D397" s="38">
        <v>-0.17199999999999999</v>
      </c>
      <c r="E397">
        <v>-0.13200000000000001</v>
      </c>
      <c r="F397">
        <v>-0.126</v>
      </c>
      <c r="G397" s="52">
        <v>-0.13900000000000001</v>
      </c>
      <c r="H397" s="38">
        <f t="shared" si="40"/>
        <v>-0.56430446194225714</v>
      </c>
      <c r="I397" s="41">
        <f t="shared" si="41"/>
        <v>-0.43307086614173229</v>
      </c>
      <c r="J397" s="40">
        <f>'NOAA WLs'!$P$5+(D397/0.3048)</f>
        <v>3.7356955380577426</v>
      </c>
      <c r="K397" s="40">
        <f>'NOAA WLs'!$P$5+(E397/0.3048)</f>
        <v>3.8669291338582674</v>
      </c>
      <c r="L397" s="40">
        <f t="shared" si="42"/>
        <v>-0.41338582677165353</v>
      </c>
      <c r="M397" s="41">
        <f t="shared" si="43"/>
        <v>-0.45603674540682415</v>
      </c>
      <c r="O397">
        <v>1931</v>
      </c>
      <c r="P397">
        <v>11</v>
      </c>
      <c r="Q397" s="1">
        <f t="shared" si="44"/>
        <v>11628</v>
      </c>
      <c r="R397">
        <v>2.9620000000000002</v>
      </c>
      <c r="S397">
        <f t="shared" si="45"/>
        <v>9.7178477690288716</v>
      </c>
      <c r="T397">
        <f t="shared" si="46"/>
        <v>10.217847769028872</v>
      </c>
    </row>
    <row r="398" spans="1:20" x14ac:dyDescent="0.25">
      <c r="A398" s="38">
        <v>1930</v>
      </c>
      <c r="B398">
        <v>12</v>
      </c>
      <c r="C398" s="1">
        <f t="shared" si="47"/>
        <v>11293</v>
      </c>
      <c r="D398" s="38">
        <v>-0.20499999999999999</v>
      </c>
      <c r="E398">
        <v>-0.13200000000000001</v>
      </c>
      <c r="F398">
        <v>-0.125</v>
      </c>
      <c r="G398" s="52">
        <v>-0.13900000000000001</v>
      </c>
      <c r="H398" s="38">
        <f t="shared" si="40"/>
        <v>-0.67257217847769024</v>
      </c>
      <c r="I398" s="41">
        <f t="shared" si="41"/>
        <v>-0.43307086614173229</v>
      </c>
      <c r="J398" s="40">
        <f>'NOAA WLs'!$P$5+(D398/0.3048)</f>
        <v>3.6274278215223097</v>
      </c>
      <c r="K398" s="40">
        <f>'NOAA WLs'!$P$5+(E398/0.3048)</f>
        <v>3.8669291338582674</v>
      </c>
      <c r="L398" s="40">
        <f t="shared" si="42"/>
        <v>-0.41010498687664038</v>
      </c>
      <c r="M398" s="41">
        <f t="shared" si="43"/>
        <v>-0.45603674540682415</v>
      </c>
      <c r="O398">
        <v>1931</v>
      </c>
      <c r="P398">
        <v>12</v>
      </c>
      <c r="Q398" s="1">
        <f t="shared" si="44"/>
        <v>11658</v>
      </c>
      <c r="R398">
        <v>3.2370000000000001</v>
      </c>
      <c r="S398">
        <f t="shared" si="45"/>
        <v>10.62007874015748</v>
      </c>
      <c r="T398">
        <f t="shared" si="46"/>
        <v>11.12007874015748</v>
      </c>
    </row>
    <row r="399" spans="1:20" x14ac:dyDescent="0.25">
      <c r="A399" s="38">
        <v>1931</v>
      </c>
      <c r="B399">
        <v>1</v>
      </c>
      <c r="C399" s="1">
        <f t="shared" si="47"/>
        <v>11324</v>
      </c>
      <c r="D399" s="38">
        <v>-0.11700000000000001</v>
      </c>
      <c r="E399">
        <v>-0.13200000000000001</v>
      </c>
      <c r="F399">
        <v>-0.125</v>
      </c>
      <c r="G399" s="52">
        <v>-0.13800000000000001</v>
      </c>
      <c r="H399" s="38">
        <f t="shared" ref="H399:H462" si="48">D399/0.3048</f>
        <v>-0.38385826771653542</v>
      </c>
      <c r="I399" s="41">
        <f t="shared" ref="I399:I462" si="49">E399/0.3048</f>
        <v>-0.43307086614173229</v>
      </c>
      <c r="J399" s="40">
        <f>'NOAA WLs'!$P$5+(D399/0.3048)</f>
        <v>3.9161417322834646</v>
      </c>
      <c r="K399" s="40">
        <f>'NOAA WLs'!$P$5+(E399/0.3048)</f>
        <v>3.8669291338582674</v>
      </c>
      <c r="L399" s="40">
        <f t="shared" ref="L399:L462" si="50">F399/0.3048</f>
        <v>-0.41010498687664038</v>
      </c>
      <c r="M399" s="41">
        <f t="shared" ref="M399:M462" si="51">G399/0.3048</f>
        <v>-0.45275590551181105</v>
      </c>
      <c r="O399">
        <v>1932</v>
      </c>
      <c r="P399">
        <v>1</v>
      </c>
      <c r="Q399" s="1">
        <f t="shared" ref="Q399:Q462" si="52">DATE(O399,P399,1)</f>
        <v>11689</v>
      </c>
      <c r="R399">
        <v>3.173</v>
      </c>
      <c r="S399">
        <f t="shared" ref="S399:S462" si="53">R399/0.3048</f>
        <v>10.41010498687664</v>
      </c>
      <c r="T399">
        <f t="shared" si="46"/>
        <v>10.91010498687664</v>
      </c>
    </row>
    <row r="400" spans="1:20" x14ac:dyDescent="0.25">
      <c r="A400" s="38">
        <v>1931</v>
      </c>
      <c r="B400">
        <v>2</v>
      </c>
      <c r="C400" s="1">
        <f t="shared" si="47"/>
        <v>11355</v>
      </c>
      <c r="D400" s="38">
        <v>-0.14000000000000001</v>
      </c>
      <c r="E400">
        <v>-0.13200000000000001</v>
      </c>
      <c r="F400">
        <v>-0.125</v>
      </c>
      <c r="G400" s="52">
        <v>-0.13800000000000001</v>
      </c>
      <c r="H400" s="38">
        <f t="shared" si="48"/>
        <v>-0.45931758530183731</v>
      </c>
      <c r="I400" s="41">
        <f t="shared" si="49"/>
        <v>-0.43307086614173229</v>
      </c>
      <c r="J400" s="40">
        <f>'NOAA WLs'!$P$5+(D400/0.3048)</f>
        <v>3.8406824146981626</v>
      </c>
      <c r="K400" s="40">
        <f>'NOAA WLs'!$P$5+(E400/0.3048)</f>
        <v>3.8669291338582674</v>
      </c>
      <c r="L400" s="40">
        <f t="shared" si="50"/>
        <v>-0.41010498687664038</v>
      </c>
      <c r="M400" s="41">
        <f t="shared" si="51"/>
        <v>-0.45275590551181105</v>
      </c>
      <c r="O400">
        <v>1932</v>
      </c>
      <c r="P400">
        <v>2</v>
      </c>
      <c r="Q400" s="1">
        <f t="shared" si="52"/>
        <v>11720</v>
      </c>
      <c r="R400">
        <v>3.081</v>
      </c>
      <c r="S400">
        <f t="shared" si="53"/>
        <v>10.108267716535432</v>
      </c>
      <c r="T400">
        <f t="shared" ref="T400:T463" si="54">S400+0.5</f>
        <v>10.608267716535432</v>
      </c>
    </row>
    <row r="401" spans="1:20" x14ac:dyDescent="0.25">
      <c r="A401" s="38">
        <v>1931</v>
      </c>
      <c r="B401">
        <v>3</v>
      </c>
      <c r="C401" s="1">
        <f t="shared" si="47"/>
        <v>11383</v>
      </c>
      <c r="D401" s="38">
        <v>-0.21</v>
      </c>
      <c r="E401">
        <v>-0.13200000000000001</v>
      </c>
      <c r="F401">
        <v>-0.125</v>
      </c>
      <c r="G401" s="52">
        <v>-0.13800000000000001</v>
      </c>
      <c r="H401" s="38">
        <f t="shared" si="48"/>
        <v>-0.68897637795275579</v>
      </c>
      <c r="I401" s="41">
        <f t="shared" si="49"/>
        <v>-0.43307086614173229</v>
      </c>
      <c r="J401" s="40">
        <f>'NOAA WLs'!$P$5+(D401/0.3048)</f>
        <v>3.6110236220472443</v>
      </c>
      <c r="K401" s="40">
        <f>'NOAA WLs'!$P$5+(E401/0.3048)</f>
        <v>3.8669291338582674</v>
      </c>
      <c r="L401" s="40">
        <f t="shared" si="50"/>
        <v>-0.41010498687664038</v>
      </c>
      <c r="M401" s="41">
        <f t="shared" si="51"/>
        <v>-0.45275590551181105</v>
      </c>
      <c r="O401">
        <v>1932</v>
      </c>
      <c r="P401">
        <v>3</v>
      </c>
      <c r="Q401" s="1">
        <f t="shared" si="52"/>
        <v>11749</v>
      </c>
      <c r="R401">
        <v>3.02</v>
      </c>
      <c r="S401">
        <f t="shared" si="53"/>
        <v>9.9081364829396321</v>
      </c>
      <c r="T401">
        <f t="shared" si="54"/>
        <v>10.408136482939632</v>
      </c>
    </row>
    <row r="402" spans="1:20" x14ac:dyDescent="0.25">
      <c r="A402" s="38">
        <v>1931</v>
      </c>
      <c r="B402">
        <v>4</v>
      </c>
      <c r="C402" s="1">
        <f t="shared" si="47"/>
        <v>11414</v>
      </c>
      <c r="D402" s="38">
        <v>-0.153</v>
      </c>
      <c r="E402">
        <v>-0.13100000000000001</v>
      </c>
      <c r="F402">
        <v>-0.125</v>
      </c>
      <c r="G402" s="52">
        <v>-0.13800000000000001</v>
      </c>
      <c r="H402" s="38">
        <f t="shared" si="48"/>
        <v>-0.50196850393700787</v>
      </c>
      <c r="I402" s="41">
        <f t="shared" si="49"/>
        <v>-0.42979002624671914</v>
      </c>
      <c r="J402" s="40">
        <f>'NOAA WLs'!$P$5+(D402/0.3048)</f>
        <v>3.798031496062992</v>
      </c>
      <c r="K402" s="40">
        <f>'NOAA WLs'!$P$5+(E402/0.3048)</f>
        <v>3.8702099737532807</v>
      </c>
      <c r="L402" s="40">
        <f t="shared" si="50"/>
        <v>-0.41010498687664038</v>
      </c>
      <c r="M402" s="41">
        <f t="shared" si="51"/>
        <v>-0.45275590551181105</v>
      </c>
      <c r="O402">
        <v>1932</v>
      </c>
      <c r="P402">
        <v>4</v>
      </c>
      <c r="Q402" s="1">
        <f t="shared" si="52"/>
        <v>11780</v>
      </c>
      <c r="R402">
        <v>3.081</v>
      </c>
      <c r="S402">
        <f t="shared" si="53"/>
        <v>10.108267716535432</v>
      </c>
      <c r="T402">
        <f t="shared" si="54"/>
        <v>10.608267716535432</v>
      </c>
    </row>
    <row r="403" spans="1:20" x14ac:dyDescent="0.25">
      <c r="A403" s="38">
        <v>1931</v>
      </c>
      <c r="B403">
        <v>5</v>
      </c>
      <c r="C403" s="1">
        <f t="shared" si="47"/>
        <v>11444</v>
      </c>
      <c r="D403" s="38">
        <v>-0.13600000000000001</v>
      </c>
      <c r="E403">
        <v>-0.13100000000000001</v>
      </c>
      <c r="F403">
        <v>-0.125</v>
      </c>
      <c r="G403" s="52">
        <v>-0.13800000000000001</v>
      </c>
      <c r="H403" s="38">
        <f t="shared" si="48"/>
        <v>-0.4461942257217848</v>
      </c>
      <c r="I403" s="41">
        <f t="shared" si="49"/>
        <v>-0.42979002624671914</v>
      </c>
      <c r="J403" s="40">
        <f>'NOAA WLs'!$P$5+(D403/0.3048)</f>
        <v>3.8538057742782152</v>
      </c>
      <c r="K403" s="40">
        <f>'NOAA WLs'!$P$5+(E403/0.3048)</f>
        <v>3.8702099737532807</v>
      </c>
      <c r="L403" s="40">
        <f t="shared" si="50"/>
        <v>-0.41010498687664038</v>
      </c>
      <c r="M403" s="41">
        <f t="shared" si="51"/>
        <v>-0.45275590551181105</v>
      </c>
      <c r="O403">
        <v>1932</v>
      </c>
      <c r="P403">
        <v>5</v>
      </c>
      <c r="Q403" s="1">
        <f t="shared" si="52"/>
        <v>11810</v>
      </c>
      <c r="R403">
        <v>2.9590000000000001</v>
      </c>
      <c r="S403">
        <f t="shared" si="53"/>
        <v>9.7080052493438309</v>
      </c>
      <c r="T403">
        <f t="shared" si="54"/>
        <v>10.208005249343831</v>
      </c>
    </row>
    <row r="404" spans="1:20" x14ac:dyDescent="0.25">
      <c r="A404" s="38">
        <v>1931</v>
      </c>
      <c r="B404">
        <v>6</v>
      </c>
      <c r="C404" s="1">
        <f t="shared" si="47"/>
        <v>11475</v>
      </c>
      <c r="D404" s="38">
        <v>-0.10199999999999999</v>
      </c>
      <c r="E404">
        <v>-0.13100000000000001</v>
      </c>
      <c r="F404">
        <v>-0.125</v>
      </c>
      <c r="G404" s="52">
        <v>-0.13800000000000001</v>
      </c>
      <c r="H404" s="38">
        <f t="shared" si="48"/>
        <v>-0.33464566929133854</v>
      </c>
      <c r="I404" s="41">
        <f t="shared" si="49"/>
        <v>-0.42979002624671914</v>
      </c>
      <c r="J404" s="40">
        <f>'NOAA WLs'!$P$5+(D404/0.3048)</f>
        <v>3.9653543307086614</v>
      </c>
      <c r="K404" s="40">
        <f>'NOAA WLs'!$P$5+(E404/0.3048)</f>
        <v>3.8702099737532807</v>
      </c>
      <c r="L404" s="40">
        <f t="shared" si="50"/>
        <v>-0.41010498687664038</v>
      </c>
      <c r="M404" s="41">
        <f t="shared" si="51"/>
        <v>-0.45275590551181105</v>
      </c>
      <c r="O404">
        <v>1932</v>
      </c>
      <c r="P404">
        <v>6</v>
      </c>
      <c r="Q404" s="1">
        <f t="shared" si="52"/>
        <v>11841</v>
      </c>
      <c r="R404">
        <v>2.8069999999999999</v>
      </c>
      <c r="S404">
        <f t="shared" si="53"/>
        <v>9.2093175853018359</v>
      </c>
      <c r="T404">
        <f t="shared" si="54"/>
        <v>9.7093175853018359</v>
      </c>
    </row>
    <row r="405" spans="1:20" x14ac:dyDescent="0.25">
      <c r="A405" s="38">
        <v>1931</v>
      </c>
      <c r="B405">
        <v>7</v>
      </c>
      <c r="C405" s="1">
        <f t="shared" si="47"/>
        <v>11505</v>
      </c>
      <c r="D405" s="38">
        <v>-0.158</v>
      </c>
      <c r="E405">
        <v>-0.13100000000000001</v>
      </c>
      <c r="F405">
        <v>-0.124</v>
      </c>
      <c r="G405" s="52">
        <v>-0.13700000000000001</v>
      </c>
      <c r="H405" s="38">
        <f t="shared" si="48"/>
        <v>-0.51837270341207342</v>
      </c>
      <c r="I405" s="41">
        <f t="shared" si="49"/>
        <v>-0.42979002624671914</v>
      </c>
      <c r="J405" s="40">
        <f>'NOAA WLs'!$P$5+(D405/0.3048)</f>
        <v>3.7816272965879265</v>
      </c>
      <c r="K405" s="40">
        <f>'NOAA WLs'!$P$5+(E405/0.3048)</f>
        <v>3.8702099737532807</v>
      </c>
      <c r="L405" s="40">
        <f t="shared" si="50"/>
        <v>-0.40682414698162728</v>
      </c>
      <c r="M405" s="41">
        <f t="shared" si="51"/>
        <v>-0.4494750656167979</v>
      </c>
      <c r="O405">
        <v>1932</v>
      </c>
      <c r="P405">
        <v>7</v>
      </c>
      <c r="Q405" s="1">
        <f t="shared" si="52"/>
        <v>11871</v>
      </c>
      <c r="R405">
        <v>2.899</v>
      </c>
      <c r="S405">
        <f t="shared" si="53"/>
        <v>9.5111548556430439</v>
      </c>
      <c r="T405">
        <f t="shared" si="54"/>
        <v>10.011154855643044</v>
      </c>
    </row>
    <row r="406" spans="1:20" x14ac:dyDescent="0.25">
      <c r="A406" s="38">
        <v>1931</v>
      </c>
      <c r="B406">
        <v>8</v>
      </c>
      <c r="C406" s="1">
        <f t="shared" si="47"/>
        <v>11536</v>
      </c>
      <c r="D406" s="38">
        <v>-0.16400000000000001</v>
      </c>
      <c r="E406">
        <v>-0.13100000000000001</v>
      </c>
      <c r="F406">
        <v>-0.124</v>
      </c>
      <c r="G406" s="52">
        <v>-0.13700000000000001</v>
      </c>
      <c r="H406" s="38">
        <f t="shared" si="48"/>
        <v>-0.53805774278215224</v>
      </c>
      <c r="I406" s="41">
        <f t="shared" si="49"/>
        <v>-0.42979002624671914</v>
      </c>
      <c r="J406" s="40">
        <f>'NOAA WLs'!$P$5+(D406/0.3048)</f>
        <v>3.7619422572178474</v>
      </c>
      <c r="K406" s="40">
        <f>'NOAA WLs'!$P$5+(E406/0.3048)</f>
        <v>3.8702099737532807</v>
      </c>
      <c r="L406" s="40">
        <f t="shared" si="50"/>
        <v>-0.40682414698162728</v>
      </c>
      <c r="M406" s="41">
        <f t="shared" si="51"/>
        <v>-0.4494750656167979</v>
      </c>
      <c r="O406">
        <v>1932</v>
      </c>
      <c r="P406">
        <v>8</v>
      </c>
      <c r="Q406" s="1">
        <f t="shared" si="52"/>
        <v>11902</v>
      </c>
      <c r="R406">
        <v>2.899</v>
      </c>
      <c r="S406">
        <f t="shared" si="53"/>
        <v>9.5111548556430439</v>
      </c>
      <c r="T406">
        <f t="shared" si="54"/>
        <v>10.011154855643044</v>
      </c>
    </row>
    <row r="407" spans="1:20" x14ac:dyDescent="0.25">
      <c r="A407" s="38">
        <v>1931</v>
      </c>
      <c r="B407">
        <v>9</v>
      </c>
      <c r="C407" s="1">
        <f t="shared" si="47"/>
        <v>11567</v>
      </c>
      <c r="D407" s="38">
        <v>-0.14000000000000001</v>
      </c>
      <c r="E407">
        <v>-0.13100000000000001</v>
      </c>
      <c r="F407">
        <v>-0.124</v>
      </c>
      <c r="G407" s="52">
        <v>-0.13700000000000001</v>
      </c>
      <c r="H407" s="38">
        <f t="shared" si="48"/>
        <v>-0.45931758530183731</v>
      </c>
      <c r="I407" s="41">
        <f t="shared" si="49"/>
        <v>-0.42979002624671914</v>
      </c>
      <c r="J407" s="40">
        <f>'NOAA WLs'!$P$5+(D407/0.3048)</f>
        <v>3.8406824146981626</v>
      </c>
      <c r="K407" s="40">
        <f>'NOAA WLs'!$P$5+(E407/0.3048)</f>
        <v>3.8702099737532807</v>
      </c>
      <c r="L407" s="40">
        <f t="shared" si="50"/>
        <v>-0.40682414698162728</v>
      </c>
      <c r="M407" s="41">
        <f t="shared" si="51"/>
        <v>-0.4494750656167979</v>
      </c>
      <c r="O407">
        <v>1932</v>
      </c>
      <c r="P407">
        <v>9</v>
      </c>
      <c r="Q407" s="1">
        <f t="shared" si="52"/>
        <v>11933</v>
      </c>
      <c r="R407">
        <v>2.746</v>
      </c>
      <c r="S407">
        <f t="shared" si="53"/>
        <v>9.0091863517060364</v>
      </c>
      <c r="T407">
        <f t="shared" si="54"/>
        <v>9.5091863517060364</v>
      </c>
    </row>
    <row r="408" spans="1:20" x14ac:dyDescent="0.25">
      <c r="A408" s="38">
        <v>1931</v>
      </c>
      <c r="B408">
        <v>10</v>
      </c>
      <c r="C408" s="1">
        <f t="shared" si="47"/>
        <v>11597</v>
      </c>
      <c r="D408" s="38">
        <v>-0.14699999999999999</v>
      </c>
      <c r="E408">
        <v>-0.13</v>
      </c>
      <c r="F408">
        <v>-0.124</v>
      </c>
      <c r="G408" s="52">
        <v>-0.13700000000000001</v>
      </c>
      <c r="H408" s="38">
        <f t="shared" si="48"/>
        <v>-0.48228346456692911</v>
      </c>
      <c r="I408" s="41">
        <f t="shared" si="49"/>
        <v>-0.42650918635170604</v>
      </c>
      <c r="J408" s="40">
        <f>'NOAA WLs'!$P$5+(D408/0.3048)</f>
        <v>3.8177165354330707</v>
      </c>
      <c r="K408" s="40">
        <f>'NOAA WLs'!$P$5+(E408/0.3048)</f>
        <v>3.873490813648294</v>
      </c>
      <c r="L408" s="40">
        <f t="shared" si="50"/>
        <v>-0.40682414698162728</v>
      </c>
      <c r="M408" s="41">
        <f t="shared" si="51"/>
        <v>-0.4494750656167979</v>
      </c>
      <c r="O408">
        <v>1932</v>
      </c>
      <c r="P408">
        <v>10</v>
      </c>
      <c r="Q408" s="1">
        <f t="shared" si="52"/>
        <v>11963</v>
      </c>
      <c r="R408">
        <v>2.8069999999999999</v>
      </c>
      <c r="S408">
        <f t="shared" si="53"/>
        <v>9.2093175853018359</v>
      </c>
      <c r="T408">
        <f t="shared" si="54"/>
        <v>9.7093175853018359</v>
      </c>
    </row>
    <row r="409" spans="1:20" x14ac:dyDescent="0.25">
      <c r="A409" s="38">
        <v>1931</v>
      </c>
      <c r="B409">
        <v>11</v>
      </c>
      <c r="C409" s="1">
        <f t="shared" si="47"/>
        <v>11628</v>
      </c>
      <c r="D409" s="38">
        <v>-0.20599999999999999</v>
      </c>
      <c r="E409">
        <v>-0.13</v>
      </c>
      <c r="F409">
        <v>-0.124</v>
      </c>
      <c r="G409" s="52">
        <v>-0.13700000000000001</v>
      </c>
      <c r="H409" s="38">
        <f t="shared" si="48"/>
        <v>-0.6758530183727034</v>
      </c>
      <c r="I409" s="41">
        <f t="shared" si="49"/>
        <v>-0.42650918635170604</v>
      </c>
      <c r="J409" s="40">
        <f>'NOAA WLs'!$P$5+(D409/0.3048)</f>
        <v>3.6241469816272964</v>
      </c>
      <c r="K409" s="40">
        <f>'NOAA WLs'!$P$5+(E409/0.3048)</f>
        <v>3.873490813648294</v>
      </c>
      <c r="L409" s="40">
        <f t="shared" si="50"/>
        <v>-0.40682414698162728</v>
      </c>
      <c r="M409" s="41">
        <f t="shared" si="51"/>
        <v>-0.4494750656167979</v>
      </c>
      <c r="O409">
        <v>1932</v>
      </c>
      <c r="P409">
        <v>11</v>
      </c>
      <c r="Q409" s="1">
        <f t="shared" si="52"/>
        <v>11994</v>
      </c>
      <c r="R409">
        <v>3.173</v>
      </c>
      <c r="S409">
        <f t="shared" si="53"/>
        <v>10.41010498687664</v>
      </c>
      <c r="T409">
        <f t="shared" si="54"/>
        <v>10.91010498687664</v>
      </c>
    </row>
    <row r="410" spans="1:20" x14ac:dyDescent="0.25">
      <c r="A410" s="38">
        <v>1931</v>
      </c>
      <c r="B410">
        <v>12</v>
      </c>
      <c r="C410" s="1">
        <f t="shared" si="47"/>
        <v>11658</v>
      </c>
      <c r="D410" s="38">
        <v>-6.8000000000000005E-2</v>
      </c>
      <c r="E410">
        <v>-0.13</v>
      </c>
      <c r="F410">
        <v>-0.124</v>
      </c>
      <c r="G410" s="52">
        <v>-0.13600000000000001</v>
      </c>
      <c r="H410" s="38">
        <f t="shared" si="48"/>
        <v>-0.2230971128608924</v>
      </c>
      <c r="I410" s="41">
        <f t="shared" si="49"/>
        <v>-0.42650918635170604</v>
      </c>
      <c r="J410" s="40">
        <f>'NOAA WLs'!$P$5+(D410/0.3048)</f>
        <v>4.0769028871391075</v>
      </c>
      <c r="K410" s="40">
        <f>'NOAA WLs'!$P$5+(E410/0.3048)</f>
        <v>3.873490813648294</v>
      </c>
      <c r="L410" s="40">
        <f t="shared" si="50"/>
        <v>-0.40682414698162728</v>
      </c>
      <c r="M410" s="41">
        <f t="shared" si="51"/>
        <v>-0.4461942257217848</v>
      </c>
      <c r="O410">
        <v>1932</v>
      </c>
      <c r="P410">
        <v>12</v>
      </c>
      <c r="Q410" s="1">
        <f t="shared" si="52"/>
        <v>12024</v>
      </c>
      <c r="R410">
        <v>3.3860000000000001</v>
      </c>
      <c r="S410">
        <f t="shared" si="53"/>
        <v>11.108923884514436</v>
      </c>
      <c r="T410">
        <f t="shared" si="54"/>
        <v>11.608923884514436</v>
      </c>
    </row>
    <row r="411" spans="1:20" x14ac:dyDescent="0.25">
      <c r="A411" s="38">
        <v>1932</v>
      </c>
      <c r="B411">
        <v>1</v>
      </c>
      <c r="C411" s="1">
        <f t="shared" ref="C411:C474" si="55">DATE(A411,B411,1)</f>
        <v>11689</v>
      </c>
      <c r="D411" s="38">
        <v>-0.20300000000000001</v>
      </c>
      <c r="E411">
        <v>-0.13</v>
      </c>
      <c r="F411">
        <v>-0.123</v>
      </c>
      <c r="G411" s="52">
        <v>-0.13600000000000001</v>
      </c>
      <c r="H411" s="38">
        <f t="shared" si="48"/>
        <v>-0.66601049868766404</v>
      </c>
      <c r="I411" s="41">
        <f t="shared" si="49"/>
        <v>-0.42650918635170604</v>
      </c>
      <c r="J411" s="40">
        <f>'NOAA WLs'!$P$5+(D411/0.3048)</f>
        <v>3.6339895013123358</v>
      </c>
      <c r="K411" s="40">
        <f>'NOAA WLs'!$P$5+(E411/0.3048)</f>
        <v>3.873490813648294</v>
      </c>
      <c r="L411" s="40">
        <f t="shared" si="50"/>
        <v>-0.40354330708661412</v>
      </c>
      <c r="M411" s="41">
        <f t="shared" si="51"/>
        <v>-0.4461942257217848</v>
      </c>
      <c r="O411">
        <v>1933</v>
      </c>
      <c r="P411">
        <v>1</v>
      </c>
      <c r="Q411" s="1">
        <f t="shared" si="52"/>
        <v>12055</v>
      </c>
      <c r="R411">
        <v>3.173</v>
      </c>
      <c r="S411">
        <f t="shared" si="53"/>
        <v>10.41010498687664</v>
      </c>
      <c r="T411">
        <f t="shared" si="54"/>
        <v>10.91010498687664</v>
      </c>
    </row>
    <row r="412" spans="1:20" x14ac:dyDescent="0.25">
      <c r="A412" s="38">
        <v>1932</v>
      </c>
      <c r="B412">
        <v>2</v>
      </c>
      <c r="C412" s="1">
        <f t="shared" si="55"/>
        <v>11720</v>
      </c>
      <c r="D412" s="38">
        <v>-0.17100000000000001</v>
      </c>
      <c r="E412">
        <v>-0.13</v>
      </c>
      <c r="F412">
        <v>-0.123</v>
      </c>
      <c r="G412" s="52">
        <v>-0.13600000000000001</v>
      </c>
      <c r="H412" s="38">
        <f t="shared" si="48"/>
        <v>-0.5610236220472441</v>
      </c>
      <c r="I412" s="41">
        <f t="shared" si="49"/>
        <v>-0.42650918635170604</v>
      </c>
      <c r="J412" s="40">
        <f>'NOAA WLs'!$P$5+(D412/0.3048)</f>
        <v>3.7389763779527558</v>
      </c>
      <c r="K412" s="40">
        <f>'NOAA WLs'!$P$5+(E412/0.3048)</f>
        <v>3.873490813648294</v>
      </c>
      <c r="L412" s="40">
        <f t="shared" si="50"/>
        <v>-0.40354330708661412</v>
      </c>
      <c r="M412" s="41">
        <f t="shared" si="51"/>
        <v>-0.4461942257217848</v>
      </c>
      <c r="O412">
        <v>1933</v>
      </c>
      <c r="P412">
        <v>2</v>
      </c>
      <c r="Q412" s="1">
        <f t="shared" si="52"/>
        <v>12086</v>
      </c>
      <c r="R412">
        <v>2.9289999999999998</v>
      </c>
      <c r="S412">
        <f t="shared" si="53"/>
        <v>9.6095800524934365</v>
      </c>
      <c r="T412">
        <f t="shared" si="54"/>
        <v>10.109580052493436</v>
      </c>
    </row>
    <row r="413" spans="1:20" x14ac:dyDescent="0.25">
      <c r="A413" s="38">
        <v>1932</v>
      </c>
      <c r="B413">
        <v>3</v>
      </c>
      <c r="C413" s="1">
        <f t="shared" si="55"/>
        <v>11749</v>
      </c>
      <c r="D413" s="38">
        <v>-0.155</v>
      </c>
      <c r="E413">
        <v>-0.129</v>
      </c>
      <c r="F413">
        <v>-0.123</v>
      </c>
      <c r="G413" s="52">
        <v>-0.13600000000000001</v>
      </c>
      <c r="H413" s="38">
        <f t="shared" si="48"/>
        <v>-0.50853018372703407</v>
      </c>
      <c r="I413" s="41">
        <f t="shared" si="49"/>
        <v>-0.42322834645669288</v>
      </c>
      <c r="J413" s="40">
        <f>'NOAA WLs'!$P$5+(D413/0.3048)</f>
        <v>3.7914698162729659</v>
      </c>
      <c r="K413" s="40">
        <f>'NOAA WLs'!$P$5+(E413/0.3048)</f>
        <v>3.8767716535433068</v>
      </c>
      <c r="L413" s="40">
        <f t="shared" si="50"/>
        <v>-0.40354330708661412</v>
      </c>
      <c r="M413" s="41">
        <f t="shared" si="51"/>
        <v>-0.4461942257217848</v>
      </c>
      <c r="O413">
        <v>1933</v>
      </c>
      <c r="P413">
        <v>3</v>
      </c>
      <c r="Q413" s="1">
        <f t="shared" si="52"/>
        <v>12114</v>
      </c>
      <c r="R413">
        <v>3.02</v>
      </c>
      <c r="S413">
        <f t="shared" si="53"/>
        <v>9.9081364829396321</v>
      </c>
      <c r="T413">
        <f t="shared" si="54"/>
        <v>10.408136482939632</v>
      </c>
    </row>
    <row r="414" spans="1:20" x14ac:dyDescent="0.25">
      <c r="A414" s="38">
        <v>1932</v>
      </c>
      <c r="B414">
        <v>4</v>
      </c>
      <c r="C414" s="1">
        <f t="shared" si="55"/>
        <v>11780</v>
      </c>
      <c r="D414" s="38">
        <v>-1.2999999999999999E-2</v>
      </c>
      <c r="E414">
        <v>-0.129</v>
      </c>
      <c r="F414">
        <v>-0.123</v>
      </c>
      <c r="G414" s="52">
        <v>-0.13600000000000001</v>
      </c>
      <c r="H414" s="38">
        <f t="shared" si="48"/>
        <v>-4.26509186351706E-2</v>
      </c>
      <c r="I414" s="41">
        <f t="shared" si="49"/>
        <v>-0.42322834645669288</v>
      </c>
      <c r="J414" s="40">
        <f>'NOAA WLs'!$P$5+(D414/0.3048)</f>
        <v>4.2573490813648291</v>
      </c>
      <c r="K414" s="40">
        <f>'NOAA WLs'!$P$5+(E414/0.3048)</f>
        <v>3.8767716535433068</v>
      </c>
      <c r="L414" s="40">
        <f t="shared" si="50"/>
        <v>-0.40354330708661412</v>
      </c>
      <c r="M414" s="41">
        <f t="shared" si="51"/>
        <v>-0.4461942257217848</v>
      </c>
      <c r="O414">
        <v>1933</v>
      </c>
      <c r="P414">
        <v>4</v>
      </c>
      <c r="Q414" s="1">
        <f t="shared" si="52"/>
        <v>12145</v>
      </c>
      <c r="R414">
        <v>2.6850000000000001</v>
      </c>
      <c r="S414">
        <f t="shared" si="53"/>
        <v>8.8090551181102352</v>
      </c>
      <c r="T414">
        <f t="shared" si="54"/>
        <v>9.3090551181102352</v>
      </c>
    </row>
    <row r="415" spans="1:20" x14ac:dyDescent="0.25">
      <c r="A415" s="38">
        <v>1932</v>
      </c>
      <c r="B415">
        <v>5</v>
      </c>
      <c r="C415" s="1">
        <f t="shared" si="55"/>
        <v>11810</v>
      </c>
      <c r="D415" s="38">
        <v>-0.09</v>
      </c>
      <c r="E415">
        <v>-0.129</v>
      </c>
      <c r="F415">
        <v>-0.123</v>
      </c>
      <c r="G415" s="52">
        <v>-0.13600000000000001</v>
      </c>
      <c r="H415" s="38">
        <f t="shared" si="48"/>
        <v>-0.29527559055118108</v>
      </c>
      <c r="I415" s="41">
        <f t="shared" si="49"/>
        <v>-0.42322834645669288</v>
      </c>
      <c r="J415" s="40">
        <f>'NOAA WLs'!$P$5+(D415/0.3048)</f>
        <v>4.0047244094488184</v>
      </c>
      <c r="K415" s="40">
        <f>'NOAA WLs'!$P$5+(E415/0.3048)</f>
        <v>3.8767716535433068</v>
      </c>
      <c r="L415" s="40">
        <f t="shared" si="50"/>
        <v>-0.40354330708661412</v>
      </c>
      <c r="M415" s="41">
        <f t="shared" si="51"/>
        <v>-0.4461942257217848</v>
      </c>
      <c r="O415">
        <v>1933</v>
      </c>
      <c r="P415">
        <v>5</v>
      </c>
      <c r="Q415" s="1">
        <f t="shared" si="52"/>
        <v>12175</v>
      </c>
      <c r="R415">
        <v>2.8679999999999999</v>
      </c>
      <c r="S415">
        <f t="shared" si="53"/>
        <v>9.4094488188976371</v>
      </c>
      <c r="T415">
        <f t="shared" si="54"/>
        <v>9.9094488188976371</v>
      </c>
    </row>
    <row r="416" spans="1:20" x14ac:dyDescent="0.25">
      <c r="A416" s="38">
        <v>1932</v>
      </c>
      <c r="B416">
        <v>6</v>
      </c>
      <c r="C416" s="1">
        <f t="shared" si="55"/>
        <v>11841</v>
      </c>
      <c r="D416" s="38">
        <v>-0.16</v>
      </c>
      <c r="E416">
        <v>-0.129</v>
      </c>
      <c r="F416">
        <v>-0.123</v>
      </c>
      <c r="G416" s="52">
        <v>-0.13500000000000001</v>
      </c>
      <c r="H416" s="38">
        <f t="shared" si="48"/>
        <v>-0.52493438320209973</v>
      </c>
      <c r="I416" s="41">
        <f t="shared" si="49"/>
        <v>-0.42322834645669288</v>
      </c>
      <c r="J416" s="40">
        <f>'NOAA WLs'!$P$5+(D416/0.3048)</f>
        <v>3.7750656167979</v>
      </c>
      <c r="K416" s="40">
        <f>'NOAA WLs'!$P$5+(E416/0.3048)</f>
        <v>3.8767716535433068</v>
      </c>
      <c r="L416" s="40">
        <f t="shared" si="50"/>
        <v>-0.40354330708661412</v>
      </c>
      <c r="M416" s="41">
        <f t="shared" si="51"/>
        <v>-0.44291338582677164</v>
      </c>
      <c r="O416">
        <v>1933</v>
      </c>
      <c r="P416">
        <v>6</v>
      </c>
      <c r="Q416" s="1">
        <f t="shared" si="52"/>
        <v>12206</v>
      </c>
      <c r="R416">
        <v>2.9289999999999998</v>
      </c>
      <c r="S416">
        <f t="shared" si="53"/>
        <v>9.6095800524934365</v>
      </c>
      <c r="T416">
        <f t="shared" si="54"/>
        <v>10.109580052493436</v>
      </c>
    </row>
    <row r="417" spans="1:20" x14ac:dyDescent="0.25">
      <c r="A417" s="38">
        <v>1932</v>
      </c>
      <c r="B417">
        <v>7</v>
      </c>
      <c r="C417" s="1">
        <f t="shared" si="55"/>
        <v>11871</v>
      </c>
      <c r="D417" s="38">
        <v>-0.13100000000000001</v>
      </c>
      <c r="E417">
        <v>-0.129</v>
      </c>
      <c r="F417">
        <v>-0.122</v>
      </c>
      <c r="G417" s="52">
        <v>-0.13500000000000001</v>
      </c>
      <c r="H417" s="38">
        <f t="shared" si="48"/>
        <v>-0.42979002624671914</v>
      </c>
      <c r="I417" s="41">
        <f t="shared" si="49"/>
        <v>-0.42322834645669288</v>
      </c>
      <c r="J417" s="40">
        <f>'NOAA WLs'!$P$5+(D417/0.3048)</f>
        <v>3.8702099737532807</v>
      </c>
      <c r="K417" s="40">
        <f>'NOAA WLs'!$P$5+(E417/0.3048)</f>
        <v>3.8767716535433068</v>
      </c>
      <c r="L417" s="40">
        <f t="shared" si="50"/>
        <v>-0.40026246719160102</v>
      </c>
      <c r="M417" s="41">
        <f t="shared" si="51"/>
        <v>-0.44291338582677164</v>
      </c>
      <c r="O417">
        <v>1933</v>
      </c>
      <c r="P417">
        <v>7</v>
      </c>
      <c r="Q417" s="1">
        <f t="shared" si="52"/>
        <v>12236</v>
      </c>
      <c r="R417">
        <v>2.8380000000000001</v>
      </c>
      <c r="S417">
        <f t="shared" si="53"/>
        <v>9.3110236220472444</v>
      </c>
      <c r="T417">
        <f t="shared" si="54"/>
        <v>9.8110236220472444</v>
      </c>
    </row>
    <row r="418" spans="1:20" x14ac:dyDescent="0.25">
      <c r="A418" s="38">
        <v>1932</v>
      </c>
      <c r="B418">
        <v>8</v>
      </c>
      <c r="C418" s="1">
        <f t="shared" si="55"/>
        <v>11902</v>
      </c>
      <c r="D418" s="38">
        <v>-0.128</v>
      </c>
      <c r="E418">
        <v>-0.129</v>
      </c>
      <c r="F418">
        <v>-0.122</v>
      </c>
      <c r="G418" s="52">
        <v>-0.13500000000000001</v>
      </c>
      <c r="H418" s="38">
        <f t="shared" si="48"/>
        <v>-0.41994750656167978</v>
      </c>
      <c r="I418" s="41">
        <f t="shared" si="49"/>
        <v>-0.42322834645669288</v>
      </c>
      <c r="J418" s="40">
        <f>'NOAA WLs'!$P$5+(D418/0.3048)</f>
        <v>3.88005249343832</v>
      </c>
      <c r="K418" s="40">
        <f>'NOAA WLs'!$P$5+(E418/0.3048)</f>
        <v>3.8767716535433068</v>
      </c>
      <c r="L418" s="40">
        <f t="shared" si="50"/>
        <v>-0.40026246719160102</v>
      </c>
      <c r="M418" s="41">
        <f t="shared" si="51"/>
        <v>-0.44291338582677164</v>
      </c>
      <c r="O418">
        <v>1933</v>
      </c>
      <c r="P418">
        <v>8</v>
      </c>
      <c r="Q418" s="1">
        <f t="shared" si="52"/>
        <v>12267</v>
      </c>
      <c r="R418">
        <v>2.7770000000000001</v>
      </c>
      <c r="S418">
        <f t="shared" si="53"/>
        <v>9.1108923884514432</v>
      </c>
      <c r="T418">
        <f t="shared" si="54"/>
        <v>9.6108923884514432</v>
      </c>
    </row>
    <row r="419" spans="1:20" x14ac:dyDescent="0.25">
      <c r="A419" s="38">
        <v>1932</v>
      </c>
      <c r="B419">
        <v>9</v>
      </c>
      <c r="C419" s="1">
        <f t="shared" si="55"/>
        <v>11933</v>
      </c>
      <c r="D419" s="38">
        <v>-0.186</v>
      </c>
      <c r="E419">
        <v>-0.128</v>
      </c>
      <c r="F419">
        <v>-0.122</v>
      </c>
      <c r="G419" s="52">
        <v>-0.13500000000000001</v>
      </c>
      <c r="H419" s="38">
        <f t="shared" si="48"/>
        <v>-0.61023622047244086</v>
      </c>
      <c r="I419" s="41">
        <f t="shared" si="49"/>
        <v>-0.41994750656167978</v>
      </c>
      <c r="J419" s="40">
        <f>'NOAA WLs'!$P$5+(D419/0.3048)</f>
        <v>3.6897637795275591</v>
      </c>
      <c r="K419" s="40">
        <f>'NOAA WLs'!$P$5+(E419/0.3048)</f>
        <v>3.88005249343832</v>
      </c>
      <c r="L419" s="40">
        <f t="shared" si="50"/>
        <v>-0.40026246719160102</v>
      </c>
      <c r="M419" s="41">
        <f t="shared" si="51"/>
        <v>-0.44291338582677164</v>
      </c>
      <c r="O419">
        <v>1933</v>
      </c>
      <c r="P419">
        <v>9</v>
      </c>
      <c r="Q419" s="1">
        <f t="shared" si="52"/>
        <v>12298</v>
      </c>
      <c r="R419">
        <v>3.081</v>
      </c>
      <c r="S419">
        <f t="shared" si="53"/>
        <v>10.108267716535432</v>
      </c>
      <c r="T419">
        <f t="shared" si="54"/>
        <v>10.608267716535432</v>
      </c>
    </row>
    <row r="420" spans="1:20" x14ac:dyDescent="0.25">
      <c r="A420" s="38">
        <v>1932</v>
      </c>
      <c r="B420">
        <v>10</v>
      </c>
      <c r="C420" s="1">
        <f t="shared" si="55"/>
        <v>11963</v>
      </c>
      <c r="D420" s="38">
        <v>-0.153</v>
      </c>
      <c r="E420">
        <v>-0.128</v>
      </c>
      <c r="F420">
        <v>-0.122</v>
      </c>
      <c r="G420" s="52">
        <v>-0.13500000000000001</v>
      </c>
      <c r="H420" s="38">
        <f t="shared" si="48"/>
        <v>-0.50196850393700787</v>
      </c>
      <c r="I420" s="41">
        <f t="shared" si="49"/>
        <v>-0.41994750656167978</v>
      </c>
      <c r="J420" s="40">
        <f>'NOAA WLs'!$P$5+(D420/0.3048)</f>
        <v>3.798031496062992</v>
      </c>
      <c r="K420" s="40">
        <f>'NOAA WLs'!$P$5+(E420/0.3048)</f>
        <v>3.88005249343832</v>
      </c>
      <c r="L420" s="40">
        <f t="shared" si="50"/>
        <v>-0.40026246719160102</v>
      </c>
      <c r="M420" s="41">
        <f t="shared" si="51"/>
        <v>-0.44291338582677164</v>
      </c>
      <c r="O420">
        <v>1933</v>
      </c>
      <c r="P420">
        <v>10</v>
      </c>
      <c r="Q420" s="1">
        <f t="shared" si="52"/>
        <v>12328</v>
      </c>
      <c r="R420">
        <v>2.99</v>
      </c>
      <c r="S420">
        <f t="shared" si="53"/>
        <v>9.8097112860892395</v>
      </c>
      <c r="T420">
        <f t="shared" si="54"/>
        <v>10.309711286089239</v>
      </c>
    </row>
    <row r="421" spans="1:20" x14ac:dyDescent="0.25">
      <c r="A421" s="38">
        <v>1932</v>
      </c>
      <c r="B421">
        <v>11</v>
      </c>
      <c r="C421" s="1">
        <f t="shared" si="55"/>
        <v>11994</v>
      </c>
      <c r="D421" s="38">
        <v>-0.111</v>
      </c>
      <c r="E421">
        <v>-0.128</v>
      </c>
      <c r="F421">
        <v>-0.122</v>
      </c>
      <c r="G421" s="52">
        <v>-0.13400000000000001</v>
      </c>
      <c r="H421" s="38">
        <f t="shared" si="48"/>
        <v>-0.36417322834645666</v>
      </c>
      <c r="I421" s="41">
        <f t="shared" si="49"/>
        <v>-0.41994750656167978</v>
      </c>
      <c r="J421" s="40">
        <f>'NOAA WLs'!$P$5+(D421/0.3048)</f>
        <v>3.9358267716535433</v>
      </c>
      <c r="K421" s="40">
        <f>'NOAA WLs'!$P$5+(E421/0.3048)</f>
        <v>3.88005249343832</v>
      </c>
      <c r="L421" s="40">
        <f t="shared" si="50"/>
        <v>-0.40026246719160102</v>
      </c>
      <c r="M421" s="41">
        <f t="shared" si="51"/>
        <v>-0.43963254593175854</v>
      </c>
      <c r="O421">
        <v>1933</v>
      </c>
      <c r="P421">
        <v>11</v>
      </c>
      <c r="Q421" s="1">
        <f t="shared" si="52"/>
        <v>12359</v>
      </c>
      <c r="R421">
        <v>2.899</v>
      </c>
      <c r="S421">
        <f t="shared" si="53"/>
        <v>9.5111548556430439</v>
      </c>
      <c r="T421">
        <f t="shared" si="54"/>
        <v>10.011154855643044</v>
      </c>
    </row>
    <row r="422" spans="1:20" x14ac:dyDescent="0.25">
      <c r="A422" s="38">
        <v>1932</v>
      </c>
      <c r="B422">
        <v>12</v>
      </c>
      <c r="C422" s="1">
        <f t="shared" si="55"/>
        <v>12024</v>
      </c>
      <c r="D422" s="38">
        <v>-0.16200000000000001</v>
      </c>
      <c r="E422">
        <v>-0.128</v>
      </c>
      <c r="F422">
        <v>-0.122</v>
      </c>
      <c r="G422" s="52">
        <v>-0.13400000000000001</v>
      </c>
      <c r="H422" s="38">
        <f t="shared" si="48"/>
        <v>-0.53149606299212593</v>
      </c>
      <c r="I422" s="41">
        <f t="shared" si="49"/>
        <v>-0.41994750656167978</v>
      </c>
      <c r="J422" s="40">
        <f>'NOAA WLs'!$P$5+(D422/0.3048)</f>
        <v>3.7685039370078739</v>
      </c>
      <c r="K422" s="40">
        <f>'NOAA WLs'!$P$5+(E422/0.3048)</f>
        <v>3.88005249343832</v>
      </c>
      <c r="L422" s="40">
        <f t="shared" si="50"/>
        <v>-0.40026246719160102</v>
      </c>
      <c r="M422" s="41">
        <f t="shared" si="51"/>
        <v>-0.43963254593175854</v>
      </c>
      <c r="O422">
        <v>1933</v>
      </c>
      <c r="P422">
        <v>12</v>
      </c>
      <c r="Q422" s="1">
        <f t="shared" si="52"/>
        <v>12389</v>
      </c>
      <c r="R422">
        <v>3.5390000000000001</v>
      </c>
      <c r="S422">
        <f t="shared" si="53"/>
        <v>11.610892388451443</v>
      </c>
      <c r="T422">
        <f t="shared" si="54"/>
        <v>12.110892388451443</v>
      </c>
    </row>
    <row r="423" spans="1:20" x14ac:dyDescent="0.25">
      <c r="A423" s="38">
        <v>1933</v>
      </c>
      <c r="B423">
        <v>1</v>
      </c>
      <c r="C423" s="1">
        <f t="shared" si="55"/>
        <v>12055</v>
      </c>
      <c r="D423" s="38">
        <v>-0.105</v>
      </c>
      <c r="E423">
        <v>-0.128</v>
      </c>
      <c r="F423">
        <v>-0.121</v>
      </c>
      <c r="G423" s="52">
        <v>-0.13400000000000001</v>
      </c>
      <c r="H423" s="38">
        <f t="shared" si="48"/>
        <v>-0.3444881889763779</v>
      </c>
      <c r="I423" s="41">
        <f t="shared" si="49"/>
        <v>-0.41994750656167978</v>
      </c>
      <c r="J423" s="40">
        <f>'NOAA WLs'!$P$5+(D423/0.3048)</f>
        <v>3.955511811023622</v>
      </c>
      <c r="K423" s="40">
        <f>'NOAA WLs'!$P$5+(E423/0.3048)</f>
        <v>3.88005249343832</v>
      </c>
      <c r="L423" s="40">
        <f t="shared" si="50"/>
        <v>-0.39698162729658787</v>
      </c>
      <c r="M423" s="41">
        <f t="shared" si="51"/>
        <v>-0.43963254593175854</v>
      </c>
      <c r="O423">
        <v>1934</v>
      </c>
      <c r="P423">
        <v>1</v>
      </c>
      <c r="Q423" s="1">
        <f t="shared" si="52"/>
        <v>12420</v>
      </c>
      <c r="R423">
        <v>3.1960000000000002</v>
      </c>
      <c r="S423">
        <f t="shared" si="53"/>
        <v>10.485564304461942</v>
      </c>
      <c r="T423">
        <f t="shared" si="54"/>
        <v>10.985564304461942</v>
      </c>
    </row>
    <row r="424" spans="1:20" x14ac:dyDescent="0.25">
      <c r="A424" s="38">
        <v>1933</v>
      </c>
      <c r="B424">
        <v>2</v>
      </c>
      <c r="C424" s="1">
        <f t="shared" si="55"/>
        <v>12086</v>
      </c>
      <c r="D424" s="38">
        <v>-0.22900000000000001</v>
      </c>
      <c r="E424">
        <v>-0.128</v>
      </c>
      <c r="F424">
        <v>-0.121</v>
      </c>
      <c r="G424" s="52">
        <v>-0.13400000000000001</v>
      </c>
      <c r="H424" s="38">
        <f t="shared" si="48"/>
        <v>-0.75131233595800528</v>
      </c>
      <c r="I424" s="41">
        <f t="shared" si="49"/>
        <v>-0.41994750656167978</v>
      </c>
      <c r="J424" s="40">
        <f>'NOAA WLs'!$P$5+(D424/0.3048)</f>
        <v>3.5486876640419944</v>
      </c>
      <c r="K424" s="40">
        <f>'NOAA WLs'!$P$5+(E424/0.3048)</f>
        <v>3.88005249343832</v>
      </c>
      <c r="L424" s="40">
        <f t="shared" si="50"/>
        <v>-0.39698162729658787</v>
      </c>
      <c r="M424" s="41">
        <f t="shared" si="51"/>
        <v>-0.43963254593175854</v>
      </c>
      <c r="O424">
        <v>1934</v>
      </c>
      <c r="P424">
        <v>2</v>
      </c>
      <c r="Q424" s="1">
        <f t="shared" si="52"/>
        <v>12451</v>
      </c>
      <c r="R424">
        <v>2.8919999999999999</v>
      </c>
      <c r="S424">
        <f t="shared" si="53"/>
        <v>9.4881889763779519</v>
      </c>
      <c r="T424">
        <f t="shared" si="54"/>
        <v>9.9881889763779519</v>
      </c>
    </row>
    <row r="425" spans="1:20" x14ac:dyDescent="0.25">
      <c r="A425" s="38">
        <v>1933</v>
      </c>
      <c r="B425">
        <v>3</v>
      </c>
      <c r="C425" s="1">
        <f t="shared" si="55"/>
        <v>12114</v>
      </c>
      <c r="D425" s="38">
        <v>-9.0999999999999998E-2</v>
      </c>
      <c r="E425">
        <v>-0.127</v>
      </c>
      <c r="F425">
        <v>-0.121</v>
      </c>
      <c r="G425" s="52">
        <v>-0.13400000000000001</v>
      </c>
      <c r="H425" s="38">
        <f t="shared" si="48"/>
        <v>-0.29855643044619418</v>
      </c>
      <c r="I425" s="41">
        <f t="shared" si="49"/>
        <v>-0.41666666666666663</v>
      </c>
      <c r="J425" s="40">
        <f>'NOAA WLs'!$P$5+(D425/0.3048)</f>
        <v>4.001443569553806</v>
      </c>
      <c r="K425" s="40">
        <f>'NOAA WLs'!$P$5+(E425/0.3048)</f>
        <v>3.8833333333333333</v>
      </c>
      <c r="L425" s="40">
        <f t="shared" si="50"/>
        <v>-0.39698162729658787</v>
      </c>
      <c r="M425" s="41">
        <f t="shared" si="51"/>
        <v>-0.43963254593175854</v>
      </c>
      <c r="O425">
        <v>1934</v>
      </c>
      <c r="P425">
        <v>3</v>
      </c>
      <c r="Q425" s="1">
        <f t="shared" si="52"/>
        <v>12479</v>
      </c>
      <c r="R425">
        <v>2.831</v>
      </c>
      <c r="S425">
        <f t="shared" si="53"/>
        <v>9.2880577427821525</v>
      </c>
      <c r="T425">
        <f t="shared" si="54"/>
        <v>9.7880577427821525</v>
      </c>
    </row>
    <row r="426" spans="1:20" x14ac:dyDescent="0.25">
      <c r="A426" s="38">
        <v>1933</v>
      </c>
      <c r="B426">
        <v>4</v>
      </c>
      <c r="C426" s="1">
        <f t="shared" si="55"/>
        <v>12145</v>
      </c>
      <c r="D426" s="38">
        <v>-0.20499999999999999</v>
      </c>
      <c r="E426">
        <v>-0.127</v>
      </c>
      <c r="F426">
        <v>-0.121</v>
      </c>
      <c r="G426" s="52">
        <v>-0.13400000000000001</v>
      </c>
      <c r="H426" s="38">
        <f t="shared" si="48"/>
        <v>-0.67257217847769024</v>
      </c>
      <c r="I426" s="41">
        <f t="shared" si="49"/>
        <v>-0.41666666666666663</v>
      </c>
      <c r="J426" s="40">
        <f>'NOAA WLs'!$P$5+(D426/0.3048)</f>
        <v>3.6274278215223097</v>
      </c>
      <c r="K426" s="40">
        <f>'NOAA WLs'!$P$5+(E426/0.3048)</f>
        <v>3.8833333333333333</v>
      </c>
      <c r="L426" s="40">
        <f t="shared" si="50"/>
        <v>-0.39698162729658787</v>
      </c>
      <c r="M426" s="41">
        <f t="shared" si="51"/>
        <v>-0.43963254593175854</v>
      </c>
      <c r="O426">
        <v>1934</v>
      </c>
      <c r="P426">
        <v>4</v>
      </c>
      <c r="Q426" s="1">
        <f t="shared" si="52"/>
        <v>12510</v>
      </c>
      <c r="R426">
        <v>2.77</v>
      </c>
      <c r="S426">
        <f t="shared" si="53"/>
        <v>9.0879265091863513</v>
      </c>
      <c r="T426">
        <f t="shared" si="54"/>
        <v>9.5879265091863513</v>
      </c>
    </row>
    <row r="427" spans="1:20" x14ac:dyDescent="0.25">
      <c r="A427" s="38">
        <v>1933</v>
      </c>
      <c r="B427">
        <v>5</v>
      </c>
      <c r="C427" s="1">
        <f t="shared" si="55"/>
        <v>12175</v>
      </c>
      <c r="D427" s="38">
        <v>-8.6999999999999994E-2</v>
      </c>
      <c r="E427">
        <v>-0.127</v>
      </c>
      <c r="F427">
        <v>-0.121</v>
      </c>
      <c r="G427" s="52">
        <v>-0.13300000000000001</v>
      </c>
      <c r="H427" s="38">
        <f t="shared" si="48"/>
        <v>-0.28543307086614172</v>
      </c>
      <c r="I427" s="41">
        <f t="shared" si="49"/>
        <v>-0.41666666666666663</v>
      </c>
      <c r="J427" s="40">
        <f>'NOAA WLs'!$P$5+(D427/0.3048)</f>
        <v>4.0145669291338582</v>
      </c>
      <c r="K427" s="40">
        <f>'NOAA WLs'!$P$5+(E427/0.3048)</f>
        <v>3.8833333333333333</v>
      </c>
      <c r="L427" s="40">
        <f t="shared" si="50"/>
        <v>-0.39698162729658787</v>
      </c>
      <c r="M427" s="41">
        <f t="shared" si="51"/>
        <v>-0.43635170603674539</v>
      </c>
      <c r="O427">
        <v>1934</v>
      </c>
      <c r="P427">
        <v>5</v>
      </c>
      <c r="Q427" s="1">
        <f t="shared" si="52"/>
        <v>12540</v>
      </c>
      <c r="R427">
        <v>2.8919999999999999</v>
      </c>
      <c r="S427">
        <f t="shared" si="53"/>
        <v>9.4881889763779519</v>
      </c>
      <c r="T427">
        <f t="shared" si="54"/>
        <v>9.9881889763779519</v>
      </c>
    </row>
    <row r="428" spans="1:20" x14ac:dyDescent="0.25">
      <c r="A428" s="38">
        <v>1933</v>
      </c>
      <c r="B428">
        <v>6</v>
      </c>
      <c r="C428" s="1">
        <f t="shared" si="55"/>
        <v>12206</v>
      </c>
      <c r="D428" s="38">
        <v>-0.112</v>
      </c>
      <c r="E428">
        <v>-0.127</v>
      </c>
      <c r="F428">
        <v>-0.121</v>
      </c>
      <c r="G428" s="52">
        <v>-0.13300000000000001</v>
      </c>
      <c r="H428" s="38">
        <f t="shared" si="48"/>
        <v>-0.36745406824146981</v>
      </c>
      <c r="I428" s="41">
        <f t="shared" si="49"/>
        <v>-0.41666666666666663</v>
      </c>
      <c r="J428" s="40">
        <f>'NOAA WLs'!$P$5+(D428/0.3048)</f>
        <v>3.9325459317585301</v>
      </c>
      <c r="K428" s="40">
        <f>'NOAA WLs'!$P$5+(E428/0.3048)</f>
        <v>3.8833333333333333</v>
      </c>
      <c r="L428" s="40">
        <f t="shared" si="50"/>
        <v>-0.39698162729658787</v>
      </c>
      <c r="M428" s="41">
        <f t="shared" si="51"/>
        <v>-0.43635170603674539</v>
      </c>
      <c r="O428">
        <v>1934</v>
      </c>
      <c r="P428">
        <v>6</v>
      </c>
      <c r="Q428" s="1">
        <f t="shared" si="52"/>
        <v>12571</v>
      </c>
      <c r="R428">
        <v>2.8919999999999999</v>
      </c>
      <c r="S428">
        <f t="shared" si="53"/>
        <v>9.4881889763779519</v>
      </c>
      <c r="T428">
        <f t="shared" si="54"/>
        <v>9.9881889763779519</v>
      </c>
    </row>
    <row r="429" spans="1:20" x14ac:dyDescent="0.25">
      <c r="A429" s="38">
        <v>1933</v>
      </c>
      <c r="B429">
        <v>7</v>
      </c>
      <c r="C429" s="1">
        <f t="shared" si="55"/>
        <v>12236</v>
      </c>
      <c r="D429" s="38">
        <v>-0.14899999999999999</v>
      </c>
      <c r="E429">
        <v>-0.127</v>
      </c>
      <c r="F429">
        <v>-0.12</v>
      </c>
      <c r="G429" s="52">
        <v>-0.13300000000000001</v>
      </c>
      <c r="H429" s="38">
        <f t="shared" si="48"/>
        <v>-0.48884514435695531</v>
      </c>
      <c r="I429" s="41">
        <f t="shared" si="49"/>
        <v>-0.41666666666666663</v>
      </c>
      <c r="J429" s="40">
        <f>'NOAA WLs'!$P$5+(D429/0.3048)</f>
        <v>3.8111548556430446</v>
      </c>
      <c r="K429" s="40">
        <f>'NOAA WLs'!$P$5+(E429/0.3048)</f>
        <v>3.8833333333333333</v>
      </c>
      <c r="L429" s="40">
        <f t="shared" si="50"/>
        <v>-0.39370078740157477</v>
      </c>
      <c r="M429" s="41">
        <f t="shared" si="51"/>
        <v>-0.43635170603674539</v>
      </c>
      <c r="O429">
        <v>1934</v>
      </c>
      <c r="P429">
        <v>7</v>
      </c>
      <c r="Q429" s="1">
        <f t="shared" si="52"/>
        <v>12601</v>
      </c>
      <c r="R429">
        <v>2.8610000000000002</v>
      </c>
      <c r="S429">
        <f t="shared" si="53"/>
        <v>9.3864829396325469</v>
      </c>
      <c r="T429">
        <f t="shared" si="54"/>
        <v>9.8864829396325469</v>
      </c>
    </row>
    <row r="430" spans="1:20" x14ac:dyDescent="0.25">
      <c r="A430" s="38">
        <v>1933</v>
      </c>
      <c r="B430">
        <v>8</v>
      </c>
      <c r="C430" s="1">
        <f t="shared" si="55"/>
        <v>12267</v>
      </c>
      <c r="D430" s="38">
        <v>-0.152</v>
      </c>
      <c r="E430">
        <v>-0.127</v>
      </c>
      <c r="F430">
        <v>-0.12</v>
      </c>
      <c r="G430" s="52">
        <v>-0.13300000000000001</v>
      </c>
      <c r="H430" s="38">
        <f t="shared" si="48"/>
        <v>-0.49868766404199472</v>
      </c>
      <c r="I430" s="41">
        <f t="shared" si="49"/>
        <v>-0.41666666666666663</v>
      </c>
      <c r="J430" s="40">
        <f>'NOAA WLs'!$P$5+(D430/0.3048)</f>
        <v>3.8013123359580052</v>
      </c>
      <c r="K430" s="40">
        <f>'NOAA WLs'!$P$5+(E430/0.3048)</f>
        <v>3.8833333333333333</v>
      </c>
      <c r="L430" s="40">
        <f t="shared" si="50"/>
        <v>-0.39370078740157477</v>
      </c>
      <c r="M430" s="41">
        <f t="shared" si="51"/>
        <v>-0.43635170603674539</v>
      </c>
      <c r="O430">
        <v>1934</v>
      </c>
      <c r="P430">
        <v>8</v>
      </c>
      <c r="Q430" s="1">
        <f t="shared" si="52"/>
        <v>12632</v>
      </c>
      <c r="R430">
        <v>2.8610000000000002</v>
      </c>
      <c r="S430">
        <f t="shared" si="53"/>
        <v>9.3864829396325469</v>
      </c>
      <c r="T430">
        <f t="shared" si="54"/>
        <v>9.8864829396325469</v>
      </c>
    </row>
    <row r="431" spans="1:20" x14ac:dyDescent="0.25">
      <c r="A431" s="38">
        <v>1933</v>
      </c>
      <c r="B431">
        <v>9</v>
      </c>
      <c r="C431" s="1">
        <f t="shared" si="55"/>
        <v>12298</v>
      </c>
      <c r="D431" s="38">
        <v>-8.7999999999999995E-2</v>
      </c>
      <c r="E431">
        <v>-0.126</v>
      </c>
      <c r="F431">
        <v>-0.12</v>
      </c>
      <c r="G431" s="52">
        <v>-0.13300000000000001</v>
      </c>
      <c r="H431" s="38">
        <f t="shared" si="48"/>
        <v>-0.28871391076115482</v>
      </c>
      <c r="I431" s="41">
        <f t="shared" si="49"/>
        <v>-0.41338582677165353</v>
      </c>
      <c r="J431" s="40">
        <f>'NOAA WLs'!$P$5+(D431/0.3048)</f>
        <v>4.0112860892388449</v>
      </c>
      <c r="K431" s="40">
        <f>'NOAA WLs'!$P$5+(E431/0.3048)</f>
        <v>3.8866141732283461</v>
      </c>
      <c r="L431" s="40">
        <f t="shared" si="50"/>
        <v>-0.39370078740157477</v>
      </c>
      <c r="M431" s="41">
        <f t="shared" si="51"/>
        <v>-0.43635170603674539</v>
      </c>
      <c r="O431">
        <v>1934</v>
      </c>
      <c r="P431">
        <v>9</v>
      </c>
      <c r="Q431" s="1">
        <f t="shared" si="52"/>
        <v>12663</v>
      </c>
      <c r="R431">
        <v>2.8610000000000002</v>
      </c>
      <c r="S431">
        <f t="shared" si="53"/>
        <v>9.3864829396325469</v>
      </c>
      <c r="T431">
        <f t="shared" si="54"/>
        <v>9.8864829396325469</v>
      </c>
    </row>
    <row r="432" spans="1:20" x14ac:dyDescent="0.25">
      <c r="A432" s="38">
        <v>1933</v>
      </c>
      <c r="B432">
        <v>10</v>
      </c>
      <c r="C432" s="1">
        <f t="shared" si="55"/>
        <v>12328</v>
      </c>
      <c r="D432" s="38">
        <v>-0.19900000000000001</v>
      </c>
      <c r="E432">
        <v>-0.126</v>
      </c>
      <c r="F432">
        <v>-0.12</v>
      </c>
      <c r="G432" s="52">
        <v>-0.13300000000000001</v>
      </c>
      <c r="H432" s="38">
        <f t="shared" si="48"/>
        <v>-0.65288713910761154</v>
      </c>
      <c r="I432" s="41">
        <f t="shared" si="49"/>
        <v>-0.41338582677165353</v>
      </c>
      <c r="J432" s="40">
        <f>'NOAA WLs'!$P$5+(D432/0.3048)</f>
        <v>3.6471128608923884</v>
      </c>
      <c r="K432" s="40">
        <f>'NOAA WLs'!$P$5+(E432/0.3048)</f>
        <v>3.8866141732283461</v>
      </c>
      <c r="L432" s="40">
        <f t="shared" si="50"/>
        <v>-0.39370078740157477</v>
      </c>
      <c r="M432" s="41">
        <f t="shared" si="51"/>
        <v>-0.43635170603674539</v>
      </c>
      <c r="O432">
        <v>1934</v>
      </c>
      <c r="P432">
        <v>10</v>
      </c>
      <c r="Q432" s="1">
        <f t="shared" si="52"/>
        <v>12693</v>
      </c>
      <c r="R432">
        <v>2.8919999999999999</v>
      </c>
      <c r="S432">
        <f t="shared" si="53"/>
        <v>9.4881889763779519</v>
      </c>
      <c r="T432">
        <f t="shared" si="54"/>
        <v>9.9881889763779519</v>
      </c>
    </row>
    <row r="433" spans="1:20" x14ac:dyDescent="0.25">
      <c r="A433" s="38">
        <v>1933</v>
      </c>
      <c r="B433">
        <v>11</v>
      </c>
      <c r="C433" s="1">
        <f t="shared" si="55"/>
        <v>12359</v>
      </c>
      <c r="D433" s="38">
        <v>-0.25700000000000001</v>
      </c>
      <c r="E433">
        <v>-0.126</v>
      </c>
      <c r="F433">
        <v>-0.12</v>
      </c>
      <c r="G433" s="52">
        <v>-0.13200000000000001</v>
      </c>
      <c r="H433" s="38">
        <f t="shared" si="48"/>
        <v>-0.84317585301837272</v>
      </c>
      <c r="I433" s="41">
        <f t="shared" si="49"/>
        <v>-0.41338582677165353</v>
      </c>
      <c r="J433" s="40">
        <f>'NOAA WLs'!$P$5+(D433/0.3048)</f>
        <v>3.456824146981627</v>
      </c>
      <c r="K433" s="40">
        <f>'NOAA WLs'!$P$5+(E433/0.3048)</f>
        <v>3.8866141732283461</v>
      </c>
      <c r="L433" s="40">
        <f t="shared" si="50"/>
        <v>-0.39370078740157477</v>
      </c>
      <c r="M433" s="41">
        <f t="shared" si="51"/>
        <v>-0.43307086614173229</v>
      </c>
      <c r="O433">
        <v>1934</v>
      </c>
      <c r="P433">
        <v>11</v>
      </c>
      <c r="Q433" s="1">
        <f t="shared" si="52"/>
        <v>12724</v>
      </c>
      <c r="R433">
        <v>3.0739999999999998</v>
      </c>
      <c r="S433">
        <f t="shared" si="53"/>
        <v>10.08530183727034</v>
      </c>
      <c r="T433">
        <f t="shared" si="54"/>
        <v>10.58530183727034</v>
      </c>
    </row>
    <row r="434" spans="1:20" x14ac:dyDescent="0.25">
      <c r="A434" s="38">
        <v>1933</v>
      </c>
      <c r="B434">
        <v>12</v>
      </c>
      <c r="C434" s="1">
        <f t="shared" si="55"/>
        <v>12389</v>
      </c>
      <c r="D434" s="38">
        <v>3.9E-2</v>
      </c>
      <c r="E434">
        <v>-0.126</v>
      </c>
      <c r="F434">
        <v>-0.12</v>
      </c>
      <c r="G434" s="52">
        <v>-0.13200000000000001</v>
      </c>
      <c r="H434" s="38">
        <f t="shared" si="48"/>
        <v>0.12795275590551181</v>
      </c>
      <c r="I434" s="41">
        <f t="shared" si="49"/>
        <v>-0.41338582677165353</v>
      </c>
      <c r="J434" s="40">
        <f>'NOAA WLs'!$P$5+(D434/0.3048)</f>
        <v>4.4279527559055119</v>
      </c>
      <c r="K434" s="40">
        <f>'NOAA WLs'!$P$5+(E434/0.3048)</f>
        <v>3.8866141732283461</v>
      </c>
      <c r="L434" s="40">
        <f t="shared" si="50"/>
        <v>-0.39370078740157477</v>
      </c>
      <c r="M434" s="41">
        <f t="shared" si="51"/>
        <v>-0.43307086614173229</v>
      </c>
      <c r="O434">
        <v>1934</v>
      </c>
      <c r="P434">
        <v>12</v>
      </c>
      <c r="Q434" s="1">
        <f t="shared" si="52"/>
        <v>12754</v>
      </c>
      <c r="R434">
        <v>3.1349999999999998</v>
      </c>
      <c r="S434">
        <f t="shared" si="53"/>
        <v>10.285433070866141</v>
      </c>
      <c r="T434">
        <f t="shared" si="54"/>
        <v>10.785433070866141</v>
      </c>
    </row>
    <row r="435" spans="1:20" x14ac:dyDescent="0.25">
      <c r="A435" s="38">
        <v>1934</v>
      </c>
      <c r="B435">
        <v>1</v>
      </c>
      <c r="C435" s="1">
        <f t="shared" si="55"/>
        <v>12420</v>
      </c>
      <c r="D435" s="38">
        <v>-9.9000000000000005E-2</v>
      </c>
      <c r="E435">
        <v>-0.126</v>
      </c>
      <c r="F435">
        <v>-0.11899999999999999</v>
      </c>
      <c r="G435" s="52">
        <v>-0.13200000000000001</v>
      </c>
      <c r="H435" s="38">
        <f t="shared" si="48"/>
        <v>-0.32480314960629919</v>
      </c>
      <c r="I435" s="41">
        <f t="shared" si="49"/>
        <v>-0.41338582677165353</v>
      </c>
      <c r="J435" s="40">
        <f>'NOAA WLs'!$P$5+(D435/0.3048)</f>
        <v>3.9751968503937007</v>
      </c>
      <c r="K435" s="40">
        <f>'NOAA WLs'!$P$5+(E435/0.3048)</f>
        <v>3.8866141732283461</v>
      </c>
      <c r="L435" s="40">
        <f t="shared" si="50"/>
        <v>-0.39041994750656162</v>
      </c>
      <c r="M435" s="41">
        <f t="shared" si="51"/>
        <v>-0.43307086614173229</v>
      </c>
      <c r="O435">
        <v>1935</v>
      </c>
      <c r="P435">
        <v>1</v>
      </c>
      <c r="Q435" s="1">
        <f t="shared" si="52"/>
        <v>12785</v>
      </c>
      <c r="R435">
        <v>3.1779999999999999</v>
      </c>
      <c r="S435">
        <f t="shared" si="53"/>
        <v>10.426509186351705</v>
      </c>
      <c r="T435">
        <f t="shared" si="54"/>
        <v>10.926509186351705</v>
      </c>
    </row>
    <row r="436" spans="1:20" x14ac:dyDescent="0.25">
      <c r="A436" s="38">
        <v>1934</v>
      </c>
      <c r="B436">
        <v>2</v>
      </c>
      <c r="C436" s="1">
        <f t="shared" si="55"/>
        <v>12451</v>
      </c>
      <c r="D436" s="38">
        <v>-0.122</v>
      </c>
      <c r="E436">
        <v>-0.126</v>
      </c>
      <c r="F436">
        <v>-0.11899999999999999</v>
      </c>
      <c r="G436" s="52">
        <v>-0.13200000000000001</v>
      </c>
      <c r="H436" s="38">
        <f t="shared" si="48"/>
        <v>-0.40026246719160102</v>
      </c>
      <c r="I436" s="41">
        <f t="shared" si="49"/>
        <v>-0.41338582677165353</v>
      </c>
      <c r="J436" s="40">
        <f>'NOAA WLs'!$P$5+(D436/0.3048)</f>
        <v>3.8997375328083987</v>
      </c>
      <c r="K436" s="40">
        <f>'NOAA WLs'!$P$5+(E436/0.3048)</f>
        <v>3.8866141732283461</v>
      </c>
      <c r="L436" s="40">
        <f t="shared" si="50"/>
        <v>-0.39041994750656162</v>
      </c>
      <c r="M436" s="41">
        <f t="shared" si="51"/>
        <v>-0.43307086614173229</v>
      </c>
      <c r="O436">
        <v>1935</v>
      </c>
      <c r="P436">
        <v>2</v>
      </c>
      <c r="Q436" s="1">
        <f t="shared" si="52"/>
        <v>12816</v>
      </c>
      <c r="R436">
        <v>3.117</v>
      </c>
      <c r="S436">
        <f t="shared" si="53"/>
        <v>10.226377952755906</v>
      </c>
      <c r="T436">
        <f t="shared" si="54"/>
        <v>10.726377952755906</v>
      </c>
    </row>
    <row r="437" spans="1:20" x14ac:dyDescent="0.25">
      <c r="A437" s="38">
        <v>1934</v>
      </c>
      <c r="B437">
        <v>3</v>
      </c>
      <c r="C437" s="1">
        <f t="shared" si="55"/>
        <v>12479</v>
      </c>
      <c r="D437" s="38">
        <v>-0.128</v>
      </c>
      <c r="E437">
        <v>-0.125</v>
      </c>
      <c r="F437">
        <v>-0.11899999999999999</v>
      </c>
      <c r="G437" s="52">
        <v>-0.13200000000000001</v>
      </c>
      <c r="H437" s="38">
        <f t="shared" si="48"/>
        <v>-0.41994750656167978</v>
      </c>
      <c r="I437" s="41">
        <f t="shared" si="49"/>
        <v>-0.41010498687664038</v>
      </c>
      <c r="J437" s="40">
        <f>'NOAA WLs'!$P$5+(D437/0.3048)</f>
        <v>3.88005249343832</v>
      </c>
      <c r="K437" s="40">
        <f>'NOAA WLs'!$P$5+(E437/0.3048)</f>
        <v>3.8898950131233594</v>
      </c>
      <c r="L437" s="40">
        <f t="shared" si="50"/>
        <v>-0.39041994750656162</v>
      </c>
      <c r="M437" s="41">
        <f t="shared" si="51"/>
        <v>-0.43307086614173229</v>
      </c>
      <c r="O437">
        <v>1935</v>
      </c>
      <c r="P437">
        <v>3</v>
      </c>
      <c r="Q437" s="1">
        <f t="shared" si="52"/>
        <v>12844</v>
      </c>
      <c r="R437">
        <v>3.2090000000000001</v>
      </c>
      <c r="S437">
        <f t="shared" si="53"/>
        <v>10.528215223097112</v>
      </c>
      <c r="T437">
        <f t="shared" si="54"/>
        <v>11.028215223097112</v>
      </c>
    </row>
    <row r="438" spans="1:20" x14ac:dyDescent="0.25">
      <c r="A438" s="38">
        <v>1934</v>
      </c>
      <c r="B438">
        <v>4</v>
      </c>
      <c r="C438" s="1">
        <f t="shared" si="55"/>
        <v>12510</v>
      </c>
      <c r="D438" s="38">
        <v>-0.14099999999999999</v>
      </c>
      <c r="E438">
        <v>-0.125</v>
      </c>
      <c r="F438">
        <v>-0.11899999999999999</v>
      </c>
      <c r="G438" s="52">
        <v>-0.13100000000000001</v>
      </c>
      <c r="H438" s="38">
        <f t="shared" si="48"/>
        <v>-0.46259842519685035</v>
      </c>
      <c r="I438" s="41">
        <f t="shared" si="49"/>
        <v>-0.41010498687664038</v>
      </c>
      <c r="J438" s="40">
        <f>'NOAA WLs'!$P$5+(D438/0.3048)</f>
        <v>3.8374015748031494</v>
      </c>
      <c r="K438" s="40">
        <f>'NOAA WLs'!$P$5+(E438/0.3048)</f>
        <v>3.8898950131233594</v>
      </c>
      <c r="L438" s="40">
        <f t="shared" si="50"/>
        <v>-0.39041994750656162</v>
      </c>
      <c r="M438" s="41">
        <f t="shared" si="51"/>
        <v>-0.42979002624671914</v>
      </c>
      <c r="O438">
        <v>1935</v>
      </c>
      <c r="P438">
        <v>4</v>
      </c>
      <c r="Q438" s="1">
        <f t="shared" si="52"/>
        <v>12875</v>
      </c>
      <c r="R438">
        <v>2.9039999999999999</v>
      </c>
      <c r="S438">
        <f t="shared" si="53"/>
        <v>9.5275590551181093</v>
      </c>
      <c r="T438">
        <f t="shared" si="54"/>
        <v>10.027559055118109</v>
      </c>
    </row>
    <row r="439" spans="1:20" x14ac:dyDescent="0.25">
      <c r="A439" s="38">
        <v>1934</v>
      </c>
      <c r="B439">
        <v>5</v>
      </c>
      <c r="C439" s="1">
        <f t="shared" si="55"/>
        <v>12540</v>
      </c>
      <c r="D439" s="38">
        <v>-7.1999999999999995E-2</v>
      </c>
      <c r="E439">
        <v>-0.125</v>
      </c>
      <c r="F439">
        <v>-0.11899999999999999</v>
      </c>
      <c r="G439" s="52">
        <v>-0.13100000000000001</v>
      </c>
      <c r="H439" s="38">
        <f t="shared" si="48"/>
        <v>-0.23622047244094485</v>
      </c>
      <c r="I439" s="41">
        <f t="shared" si="49"/>
        <v>-0.41010498687664038</v>
      </c>
      <c r="J439" s="40">
        <f>'NOAA WLs'!$P$5+(D439/0.3048)</f>
        <v>4.0637795275590554</v>
      </c>
      <c r="K439" s="40">
        <f>'NOAA WLs'!$P$5+(E439/0.3048)</f>
        <v>3.8898950131233594</v>
      </c>
      <c r="L439" s="40">
        <f t="shared" si="50"/>
        <v>-0.39041994750656162</v>
      </c>
      <c r="M439" s="41">
        <f t="shared" si="51"/>
        <v>-0.42979002624671914</v>
      </c>
      <c r="O439">
        <v>1935</v>
      </c>
      <c r="P439">
        <v>5</v>
      </c>
      <c r="Q439" s="1">
        <f t="shared" si="52"/>
        <v>12905</v>
      </c>
      <c r="R439">
        <v>2.8130000000000002</v>
      </c>
      <c r="S439">
        <f t="shared" si="53"/>
        <v>9.2290026246719155</v>
      </c>
      <c r="T439">
        <f t="shared" si="54"/>
        <v>9.7290026246719155</v>
      </c>
    </row>
    <row r="440" spans="1:20" x14ac:dyDescent="0.25">
      <c r="A440" s="38">
        <v>1934</v>
      </c>
      <c r="B440">
        <v>6</v>
      </c>
      <c r="C440" s="1">
        <f t="shared" si="55"/>
        <v>12571</v>
      </c>
      <c r="D440" s="38">
        <v>-0.154</v>
      </c>
      <c r="E440">
        <v>-0.125</v>
      </c>
      <c r="F440">
        <v>-0.11899999999999999</v>
      </c>
      <c r="G440" s="52">
        <v>-0.13100000000000001</v>
      </c>
      <c r="H440" s="38">
        <f t="shared" si="48"/>
        <v>-0.50524934383202091</v>
      </c>
      <c r="I440" s="41">
        <f t="shared" si="49"/>
        <v>-0.41010498687664038</v>
      </c>
      <c r="J440" s="40">
        <f>'NOAA WLs'!$P$5+(D440/0.3048)</f>
        <v>3.7947506561679791</v>
      </c>
      <c r="K440" s="40">
        <f>'NOAA WLs'!$P$5+(E440/0.3048)</f>
        <v>3.8898950131233594</v>
      </c>
      <c r="L440" s="40">
        <f t="shared" si="50"/>
        <v>-0.39041994750656162</v>
      </c>
      <c r="M440" s="41">
        <f t="shared" si="51"/>
        <v>-0.42979002624671914</v>
      </c>
      <c r="O440">
        <v>1935</v>
      </c>
      <c r="P440">
        <v>6</v>
      </c>
      <c r="Q440" s="1">
        <f t="shared" si="52"/>
        <v>12936</v>
      </c>
      <c r="R440">
        <v>2.8130000000000002</v>
      </c>
      <c r="S440">
        <f t="shared" si="53"/>
        <v>9.2290026246719155</v>
      </c>
      <c r="T440">
        <f t="shared" si="54"/>
        <v>9.7290026246719155</v>
      </c>
    </row>
    <row r="441" spans="1:20" x14ac:dyDescent="0.25">
      <c r="A441" s="38">
        <v>1934</v>
      </c>
      <c r="B441">
        <v>7</v>
      </c>
      <c r="C441" s="1">
        <f t="shared" si="55"/>
        <v>12601</v>
      </c>
      <c r="D441" s="38">
        <v>-0.152</v>
      </c>
      <c r="E441">
        <v>-0.125</v>
      </c>
      <c r="F441">
        <v>-0.11799999999999999</v>
      </c>
      <c r="G441" s="52">
        <v>-0.13100000000000001</v>
      </c>
      <c r="H441" s="38">
        <f t="shared" si="48"/>
        <v>-0.49868766404199472</v>
      </c>
      <c r="I441" s="41">
        <f t="shared" si="49"/>
        <v>-0.41010498687664038</v>
      </c>
      <c r="J441" s="40">
        <f>'NOAA WLs'!$P$5+(D441/0.3048)</f>
        <v>3.8013123359580052</v>
      </c>
      <c r="K441" s="40">
        <f>'NOAA WLs'!$P$5+(E441/0.3048)</f>
        <v>3.8898950131233594</v>
      </c>
      <c r="L441" s="40">
        <f t="shared" si="50"/>
        <v>-0.38713910761154852</v>
      </c>
      <c r="M441" s="41">
        <f t="shared" si="51"/>
        <v>-0.42979002624671914</v>
      </c>
      <c r="O441">
        <v>1935</v>
      </c>
      <c r="P441">
        <v>7</v>
      </c>
      <c r="Q441" s="1">
        <f t="shared" si="52"/>
        <v>12966</v>
      </c>
      <c r="R441">
        <v>2.996</v>
      </c>
      <c r="S441">
        <f t="shared" si="53"/>
        <v>9.8293963254593173</v>
      </c>
      <c r="T441">
        <f t="shared" si="54"/>
        <v>10.329396325459317</v>
      </c>
    </row>
    <row r="442" spans="1:20" x14ac:dyDescent="0.25">
      <c r="A442" s="38">
        <v>1934</v>
      </c>
      <c r="B442">
        <v>8</v>
      </c>
      <c r="C442" s="1">
        <f t="shared" si="55"/>
        <v>12632</v>
      </c>
      <c r="D442" s="38">
        <v>-0.16700000000000001</v>
      </c>
      <c r="E442">
        <v>-0.124</v>
      </c>
      <c r="F442">
        <v>-0.11799999999999999</v>
      </c>
      <c r="G442" s="52">
        <v>-0.13100000000000001</v>
      </c>
      <c r="H442" s="38">
        <f t="shared" si="48"/>
        <v>-0.54790026246719159</v>
      </c>
      <c r="I442" s="41">
        <f t="shared" si="49"/>
        <v>-0.40682414698162728</v>
      </c>
      <c r="J442" s="40">
        <f>'NOAA WLs'!$P$5+(D442/0.3048)</f>
        <v>3.7520997375328085</v>
      </c>
      <c r="K442" s="40">
        <f>'NOAA WLs'!$P$5+(E442/0.3048)</f>
        <v>3.8931758530183727</v>
      </c>
      <c r="L442" s="40">
        <f t="shared" si="50"/>
        <v>-0.38713910761154852</v>
      </c>
      <c r="M442" s="41">
        <f t="shared" si="51"/>
        <v>-0.42979002624671914</v>
      </c>
      <c r="O442">
        <v>1935</v>
      </c>
      <c r="P442">
        <v>8</v>
      </c>
      <c r="Q442" s="1">
        <f t="shared" si="52"/>
        <v>12997</v>
      </c>
      <c r="R442">
        <v>2.9649999999999999</v>
      </c>
      <c r="S442">
        <f t="shared" si="53"/>
        <v>9.7276902887139105</v>
      </c>
      <c r="T442">
        <f t="shared" si="54"/>
        <v>10.227690288713911</v>
      </c>
    </row>
    <row r="443" spans="1:20" x14ac:dyDescent="0.25">
      <c r="A443" s="38">
        <v>1934</v>
      </c>
      <c r="B443">
        <v>9</v>
      </c>
      <c r="C443" s="1">
        <f t="shared" si="55"/>
        <v>12663</v>
      </c>
      <c r="D443" s="38">
        <v>-0.16400000000000001</v>
      </c>
      <c r="E443">
        <v>-0.124</v>
      </c>
      <c r="F443">
        <v>-0.11799999999999999</v>
      </c>
      <c r="G443" s="52">
        <v>-0.13100000000000001</v>
      </c>
      <c r="H443" s="38">
        <f t="shared" si="48"/>
        <v>-0.53805774278215224</v>
      </c>
      <c r="I443" s="41">
        <f t="shared" si="49"/>
        <v>-0.40682414698162728</v>
      </c>
      <c r="J443" s="40">
        <f>'NOAA WLs'!$P$5+(D443/0.3048)</f>
        <v>3.7619422572178474</v>
      </c>
      <c r="K443" s="40">
        <f>'NOAA WLs'!$P$5+(E443/0.3048)</f>
        <v>3.8931758530183727</v>
      </c>
      <c r="L443" s="40">
        <f t="shared" si="50"/>
        <v>-0.38713910761154852</v>
      </c>
      <c r="M443" s="41">
        <f t="shared" si="51"/>
        <v>-0.42979002624671914</v>
      </c>
      <c r="O443">
        <v>1935</v>
      </c>
      <c r="P443">
        <v>9</v>
      </c>
      <c r="Q443" s="1">
        <f t="shared" si="52"/>
        <v>13028</v>
      </c>
      <c r="R443">
        <v>3.1480000000000001</v>
      </c>
      <c r="S443">
        <f t="shared" si="53"/>
        <v>10.328083989501312</v>
      </c>
      <c r="T443">
        <f t="shared" si="54"/>
        <v>10.828083989501312</v>
      </c>
    </row>
    <row r="444" spans="1:20" x14ac:dyDescent="0.25">
      <c r="A444" s="38">
        <v>1934</v>
      </c>
      <c r="B444">
        <v>10</v>
      </c>
      <c r="C444" s="1">
        <f t="shared" si="55"/>
        <v>12693</v>
      </c>
      <c r="D444" s="38">
        <v>-0.122</v>
      </c>
      <c r="E444">
        <v>-0.124</v>
      </c>
      <c r="F444">
        <v>-0.11799999999999999</v>
      </c>
      <c r="G444" s="52">
        <v>-0.13</v>
      </c>
      <c r="H444" s="38">
        <f t="shared" si="48"/>
        <v>-0.40026246719160102</v>
      </c>
      <c r="I444" s="41">
        <f t="shared" si="49"/>
        <v>-0.40682414698162728</v>
      </c>
      <c r="J444" s="40">
        <f>'NOAA WLs'!$P$5+(D444/0.3048)</f>
        <v>3.8997375328083987</v>
      </c>
      <c r="K444" s="40">
        <f>'NOAA WLs'!$P$5+(E444/0.3048)</f>
        <v>3.8931758530183727</v>
      </c>
      <c r="L444" s="40">
        <f t="shared" si="50"/>
        <v>-0.38713910761154852</v>
      </c>
      <c r="M444" s="41">
        <f t="shared" si="51"/>
        <v>-0.42650918635170604</v>
      </c>
      <c r="O444">
        <v>1935</v>
      </c>
      <c r="P444">
        <v>10</v>
      </c>
      <c r="Q444" s="1">
        <f t="shared" si="52"/>
        <v>13058</v>
      </c>
      <c r="R444">
        <v>3.056</v>
      </c>
      <c r="S444">
        <f t="shared" si="53"/>
        <v>10.026246719160104</v>
      </c>
      <c r="T444">
        <f t="shared" si="54"/>
        <v>10.526246719160104</v>
      </c>
    </row>
    <row r="445" spans="1:20" x14ac:dyDescent="0.25">
      <c r="A445" s="38">
        <v>1934</v>
      </c>
      <c r="B445">
        <v>11</v>
      </c>
      <c r="C445" s="1">
        <f t="shared" si="55"/>
        <v>12724</v>
      </c>
      <c r="D445" s="38">
        <v>-1.0999999999999999E-2</v>
      </c>
      <c r="E445">
        <v>-0.124</v>
      </c>
      <c r="F445">
        <v>-0.11799999999999999</v>
      </c>
      <c r="G445" s="52">
        <v>-0.13</v>
      </c>
      <c r="H445" s="38">
        <f t="shared" si="48"/>
        <v>-3.6089238845144353E-2</v>
      </c>
      <c r="I445" s="41">
        <f t="shared" si="49"/>
        <v>-0.40682414698162728</v>
      </c>
      <c r="J445" s="40">
        <f>'NOAA WLs'!$P$5+(D445/0.3048)</f>
        <v>4.2639107611548557</v>
      </c>
      <c r="K445" s="40">
        <f>'NOAA WLs'!$P$5+(E445/0.3048)</f>
        <v>3.8931758530183727</v>
      </c>
      <c r="L445" s="40">
        <f t="shared" si="50"/>
        <v>-0.38713910761154852</v>
      </c>
      <c r="M445" s="41">
        <f t="shared" si="51"/>
        <v>-0.42650918635170604</v>
      </c>
      <c r="O445">
        <v>1935</v>
      </c>
      <c r="P445">
        <v>11</v>
      </c>
      <c r="Q445" s="1">
        <f t="shared" si="52"/>
        <v>13089</v>
      </c>
      <c r="R445">
        <v>2.8740000000000001</v>
      </c>
      <c r="S445">
        <f t="shared" si="53"/>
        <v>9.4291338582677167</v>
      </c>
      <c r="T445">
        <f t="shared" si="54"/>
        <v>9.9291338582677167</v>
      </c>
    </row>
    <row r="446" spans="1:20" x14ac:dyDescent="0.25">
      <c r="A446" s="38">
        <v>1934</v>
      </c>
      <c r="B446">
        <v>12</v>
      </c>
      <c r="C446" s="1">
        <f t="shared" si="55"/>
        <v>12754</v>
      </c>
      <c r="D446" s="38">
        <v>-0.159</v>
      </c>
      <c r="E446">
        <v>-0.124</v>
      </c>
      <c r="F446">
        <v>-0.11799999999999999</v>
      </c>
      <c r="G446" s="52">
        <v>-0.13</v>
      </c>
      <c r="H446" s="38">
        <f t="shared" si="48"/>
        <v>-0.52165354330708658</v>
      </c>
      <c r="I446" s="41">
        <f t="shared" si="49"/>
        <v>-0.40682414698162728</v>
      </c>
      <c r="J446" s="40">
        <f>'NOAA WLs'!$P$5+(D446/0.3048)</f>
        <v>3.7783464566929132</v>
      </c>
      <c r="K446" s="40">
        <f>'NOAA WLs'!$P$5+(E446/0.3048)</f>
        <v>3.8931758530183727</v>
      </c>
      <c r="L446" s="40">
        <f t="shared" si="50"/>
        <v>-0.38713910761154852</v>
      </c>
      <c r="M446" s="41">
        <f t="shared" si="51"/>
        <v>-0.42650918635170604</v>
      </c>
      <c r="O446">
        <v>1935</v>
      </c>
      <c r="P446">
        <v>12</v>
      </c>
      <c r="Q446" s="1">
        <f t="shared" si="52"/>
        <v>13119</v>
      </c>
      <c r="R446">
        <v>3.3</v>
      </c>
      <c r="S446">
        <f t="shared" si="53"/>
        <v>10.826771653543306</v>
      </c>
      <c r="T446">
        <f t="shared" si="54"/>
        <v>11.326771653543306</v>
      </c>
    </row>
    <row r="447" spans="1:20" x14ac:dyDescent="0.25">
      <c r="A447" s="38">
        <v>1935</v>
      </c>
      <c r="B447">
        <v>1</v>
      </c>
      <c r="C447" s="1">
        <f t="shared" si="55"/>
        <v>12785</v>
      </c>
      <c r="D447" s="38">
        <v>-3.7999999999999999E-2</v>
      </c>
      <c r="E447">
        <v>-0.124</v>
      </c>
      <c r="F447">
        <v>-0.11700000000000001</v>
      </c>
      <c r="G447" s="52">
        <v>-0.13</v>
      </c>
      <c r="H447" s="38">
        <f t="shared" si="48"/>
        <v>-0.12467191601049868</v>
      </c>
      <c r="I447" s="41">
        <f t="shared" si="49"/>
        <v>-0.40682414698162728</v>
      </c>
      <c r="J447" s="40">
        <f>'NOAA WLs'!$P$5+(D447/0.3048)</f>
        <v>4.1753280839895011</v>
      </c>
      <c r="K447" s="40">
        <f>'NOAA WLs'!$P$5+(E447/0.3048)</f>
        <v>3.8931758530183727</v>
      </c>
      <c r="L447" s="40">
        <f t="shared" si="50"/>
        <v>-0.38385826771653542</v>
      </c>
      <c r="M447" s="41">
        <f t="shared" si="51"/>
        <v>-0.42650918635170604</v>
      </c>
      <c r="O447">
        <v>1936</v>
      </c>
      <c r="P447">
        <v>1</v>
      </c>
      <c r="Q447" s="1">
        <f t="shared" si="52"/>
        <v>13150</v>
      </c>
      <c r="R447">
        <v>3.2639999999999998</v>
      </c>
      <c r="S447">
        <f t="shared" si="53"/>
        <v>10.708661417322833</v>
      </c>
      <c r="T447">
        <f t="shared" si="54"/>
        <v>11.208661417322833</v>
      </c>
    </row>
    <row r="448" spans="1:20" x14ac:dyDescent="0.25">
      <c r="A448" s="38">
        <v>1935</v>
      </c>
      <c r="B448">
        <v>2</v>
      </c>
      <c r="C448" s="1">
        <f t="shared" si="55"/>
        <v>12816</v>
      </c>
      <c r="D448" s="38">
        <v>-0.11600000000000001</v>
      </c>
      <c r="E448">
        <v>-0.123</v>
      </c>
      <c r="F448">
        <v>-0.11700000000000001</v>
      </c>
      <c r="G448" s="52">
        <v>-0.13</v>
      </c>
      <c r="H448" s="38">
        <f t="shared" si="48"/>
        <v>-0.38057742782152232</v>
      </c>
      <c r="I448" s="41">
        <f t="shared" si="49"/>
        <v>-0.40354330708661412</v>
      </c>
      <c r="J448" s="40">
        <f>'NOAA WLs'!$P$5+(D448/0.3048)</f>
        <v>3.9194225721784774</v>
      </c>
      <c r="K448" s="40">
        <f>'NOAA WLs'!$P$5+(E448/0.3048)</f>
        <v>3.8964566929133859</v>
      </c>
      <c r="L448" s="40">
        <f t="shared" si="50"/>
        <v>-0.38385826771653542</v>
      </c>
      <c r="M448" s="41">
        <f t="shared" si="51"/>
        <v>-0.42650918635170604</v>
      </c>
      <c r="O448">
        <v>1936</v>
      </c>
      <c r="P448">
        <v>2</v>
      </c>
      <c r="Q448" s="1">
        <f t="shared" si="52"/>
        <v>13181</v>
      </c>
      <c r="R448">
        <v>3.1120000000000001</v>
      </c>
      <c r="S448">
        <f t="shared" si="53"/>
        <v>10.20997375328084</v>
      </c>
      <c r="T448">
        <f t="shared" si="54"/>
        <v>10.70997375328084</v>
      </c>
    </row>
    <row r="449" spans="1:20" x14ac:dyDescent="0.25">
      <c r="A449" s="38">
        <v>1935</v>
      </c>
      <c r="B449">
        <v>3</v>
      </c>
      <c r="C449" s="1">
        <f t="shared" si="55"/>
        <v>12844</v>
      </c>
      <c r="D449" s="38">
        <v>-6.0999999999999999E-2</v>
      </c>
      <c r="E449">
        <v>-0.123</v>
      </c>
      <c r="F449">
        <v>-0.11700000000000001</v>
      </c>
      <c r="G449" s="52">
        <v>-0.129</v>
      </c>
      <c r="H449" s="38">
        <f t="shared" si="48"/>
        <v>-0.20013123359580051</v>
      </c>
      <c r="I449" s="41">
        <f t="shared" si="49"/>
        <v>-0.40354330708661412</v>
      </c>
      <c r="J449" s="40">
        <f>'NOAA WLs'!$P$5+(D449/0.3048)</f>
        <v>4.0998687664041995</v>
      </c>
      <c r="K449" s="40">
        <f>'NOAA WLs'!$P$5+(E449/0.3048)</f>
        <v>3.8964566929133859</v>
      </c>
      <c r="L449" s="40">
        <f t="shared" si="50"/>
        <v>-0.38385826771653542</v>
      </c>
      <c r="M449" s="41">
        <f t="shared" si="51"/>
        <v>-0.42322834645669288</v>
      </c>
      <c r="O449">
        <v>1936</v>
      </c>
      <c r="P449">
        <v>3</v>
      </c>
      <c r="Q449" s="1">
        <f t="shared" si="52"/>
        <v>13210</v>
      </c>
      <c r="R449">
        <v>2.8980000000000001</v>
      </c>
      <c r="S449">
        <f t="shared" si="53"/>
        <v>9.5078740157480315</v>
      </c>
      <c r="T449">
        <f t="shared" si="54"/>
        <v>10.007874015748031</v>
      </c>
    </row>
    <row r="450" spans="1:20" x14ac:dyDescent="0.25">
      <c r="A450" s="38">
        <v>1935</v>
      </c>
      <c r="B450">
        <v>4</v>
      </c>
      <c r="C450" s="1">
        <f t="shared" si="55"/>
        <v>12875</v>
      </c>
      <c r="D450" s="38">
        <v>-0.13200000000000001</v>
      </c>
      <c r="E450">
        <v>-0.123</v>
      </c>
      <c r="F450">
        <v>-0.11700000000000001</v>
      </c>
      <c r="G450" s="52">
        <v>-0.129</v>
      </c>
      <c r="H450" s="38">
        <f t="shared" si="48"/>
        <v>-0.43307086614173229</v>
      </c>
      <c r="I450" s="41">
        <f t="shared" si="49"/>
        <v>-0.40354330708661412</v>
      </c>
      <c r="J450" s="40">
        <f>'NOAA WLs'!$P$5+(D450/0.3048)</f>
        <v>3.8669291338582674</v>
      </c>
      <c r="K450" s="40">
        <f>'NOAA WLs'!$P$5+(E450/0.3048)</f>
        <v>3.8964566929133859</v>
      </c>
      <c r="L450" s="40">
        <f t="shared" si="50"/>
        <v>-0.38385826771653542</v>
      </c>
      <c r="M450" s="41">
        <f t="shared" si="51"/>
        <v>-0.42322834645669288</v>
      </c>
      <c r="O450">
        <v>1936</v>
      </c>
      <c r="P450">
        <v>4</v>
      </c>
      <c r="Q450" s="1">
        <f t="shared" si="52"/>
        <v>13241</v>
      </c>
      <c r="R450">
        <v>2.8679999999999999</v>
      </c>
      <c r="S450">
        <f t="shared" si="53"/>
        <v>9.4094488188976371</v>
      </c>
      <c r="T450">
        <f t="shared" si="54"/>
        <v>9.9094488188976371</v>
      </c>
    </row>
    <row r="451" spans="1:20" x14ac:dyDescent="0.25">
      <c r="A451" s="38">
        <v>1935</v>
      </c>
      <c r="B451">
        <v>5</v>
      </c>
      <c r="C451" s="1">
        <f t="shared" si="55"/>
        <v>12905</v>
      </c>
      <c r="D451" s="38">
        <v>-0.19400000000000001</v>
      </c>
      <c r="E451">
        <v>-0.123</v>
      </c>
      <c r="F451">
        <v>-0.11700000000000001</v>
      </c>
      <c r="G451" s="52">
        <v>-0.129</v>
      </c>
      <c r="H451" s="38">
        <f t="shared" si="48"/>
        <v>-0.63648293963254587</v>
      </c>
      <c r="I451" s="41">
        <f t="shared" si="49"/>
        <v>-0.40354330708661412</v>
      </c>
      <c r="J451" s="40">
        <f>'NOAA WLs'!$P$5+(D451/0.3048)</f>
        <v>3.6635170603674538</v>
      </c>
      <c r="K451" s="40">
        <f>'NOAA WLs'!$P$5+(E451/0.3048)</f>
        <v>3.8964566929133859</v>
      </c>
      <c r="L451" s="40">
        <f t="shared" si="50"/>
        <v>-0.38385826771653542</v>
      </c>
      <c r="M451" s="41">
        <f t="shared" si="51"/>
        <v>-0.42322834645669288</v>
      </c>
      <c r="O451">
        <v>1936</v>
      </c>
      <c r="P451">
        <v>5</v>
      </c>
      <c r="Q451" s="1">
        <f t="shared" si="52"/>
        <v>13271</v>
      </c>
      <c r="R451">
        <v>2.8069999999999999</v>
      </c>
      <c r="S451">
        <f t="shared" si="53"/>
        <v>9.2093175853018359</v>
      </c>
      <c r="T451">
        <f t="shared" si="54"/>
        <v>9.7093175853018359</v>
      </c>
    </row>
    <row r="452" spans="1:20" x14ac:dyDescent="0.25">
      <c r="A452" s="38">
        <v>1935</v>
      </c>
      <c r="B452">
        <v>6</v>
      </c>
      <c r="C452" s="1">
        <f t="shared" si="55"/>
        <v>12936</v>
      </c>
      <c r="D452" s="38">
        <v>-0.16300000000000001</v>
      </c>
      <c r="E452">
        <v>-0.123</v>
      </c>
      <c r="F452">
        <v>-0.11700000000000001</v>
      </c>
      <c r="G452" s="52">
        <v>-0.129</v>
      </c>
      <c r="H452" s="38">
        <f t="shared" si="48"/>
        <v>-0.53477690288713908</v>
      </c>
      <c r="I452" s="41">
        <f t="shared" si="49"/>
        <v>-0.40354330708661412</v>
      </c>
      <c r="J452" s="40">
        <f>'NOAA WLs'!$P$5+(D452/0.3048)</f>
        <v>3.7652230971128606</v>
      </c>
      <c r="K452" s="40">
        <f>'NOAA WLs'!$P$5+(E452/0.3048)</f>
        <v>3.8964566929133859</v>
      </c>
      <c r="L452" s="40">
        <f t="shared" si="50"/>
        <v>-0.38385826771653542</v>
      </c>
      <c r="M452" s="41">
        <f t="shared" si="51"/>
        <v>-0.42322834645669288</v>
      </c>
      <c r="O452">
        <v>1936</v>
      </c>
      <c r="P452">
        <v>6</v>
      </c>
      <c r="Q452" s="1">
        <f t="shared" si="52"/>
        <v>13302</v>
      </c>
      <c r="R452">
        <v>2.9289999999999998</v>
      </c>
      <c r="S452">
        <f t="shared" si="53"/>
        <v>9.6095800524934365</v>
      </c>
      <c r="T452">
        <f t="shared" si="54"/>
        <v>10.109580052493436</v>
      </c>
    </row>
    <row r="453" spans="1:20" x14ac:dyDescent="0.25">
      <c r="A453" s="38">
        <v>1935</v>
      </c>
      <c r="B453">
        <v>7</v>
      </c>
      <c r="C453" s="1">
        <f t="shared" si="55"/>
        <v>12966</v>
      </c>
      <c r="D453" s="38">
        <v>-0.11600000000000001</v>
      </c>
      <c r="E453">
        <v>-0.123</v>
      </c>
      <c r="F453">
        <v>-0.11600000000000001</v>
      </c>
      <c r="G453" s="52">
        <v>-0.129</v>
      </c>
      <c r="H453" s="38">
        <f t="shared" si="48"/>
        <v>-0.38057742782152232</v>
      </c>
      <c r="I453" s="41">
        <f t="shared" si="49"/>
        <v>-0.40354330708661412</v>
      </c>
      <c r="J453" s="40">
        <f>'NOAA WLs'!$P$5+(D453/0.3048)</f>
        <v>3.9194225721784774</v>
      </c>
      <c r="K453" s="40">
        <f>'NOAA WLs'!$P$5+(E453/0.3048)</f>
        <v>3.8964566929133859</v>
      </c>
      <c r="L453" s="40">
        <f t="shared" si="50"/>
        <v>-0.38057742782152232</v>
      </c>
      <c r="M453" s="41">
        <f t="shared" si="51"/>
        <v>-0.42322834645669288</v>
      </c>
      <c r="O453">
        <v>1936</v>
      </c>
      <c r="P453">
        <v>7</v>
      </c>
      <c r="Q453" s="1">
        <f t="shared" si="52"/>
        <v>13332</v>
      </c>
      <c r="R453">
        <v>2.9289999999999998</v>
      </c>
      <c r="S453">
        <f t="shared" si="53"/>
        <v>9.6095800524934365</v>
      </c>
      <c r="T453">
        <f t="shared" si="54"/>
        <v>10.109580052493436</v>
      </c>
    </row>
    <row r="454" spans="1:20" x14ac:dyDescent="0.25">
      <c r="A454" s="38">
        <v>1935</v>
      </c>
      <c r="B454">
        <v>8</v>
      </c>
      <c r="C454" s="1">
        <f t="shared" si="55"/>
        <v>12997</v>
      </c>
      <c r="D454" s="38">
        <v>-0.14000000000000001</v>
      </c>
      <c r="E454">
        <v>-0.122</v>
      </c>
      <c r="F454">
        <v>-0.11600000000000001</v>
      </c>
      <c r="G454" s="52">
        <v>-0.129</v>
      </c>
      <c r="H454" s="38">
        <f t="shared" si="48"/>
        <v>-0.45931758530183731</v>
      </c>
      <c r="I454" s="41">
        <f t="shared" si="49"/>
        <v>-0.40026246719160102</v>
      </c>
      <c r="J454" s="40">
        <f>'NOAA WLs'!$P$5+(D454/0.3048)</f>
        <v>3.8406824146981626</v>
      </c>
      <c r="K454" s="40">
        <f>'NOAA WLs'!$P$5+(E454/0.3048)</f>
        <v>3.8997375328083987</v>
      </c>
      <c r="L454" s="40">
        <f t="shared" si="50"/>
        <v>-0.38057742782152232</v>
      </c>
      <c r="M454" s="41">
        <f t="shared" si="51"/>
        <v>-0.42322834645669288</v>
      </c>
      <c r="O454">
        <v>1936</v>
      </c>
      <c r="P454">
        <v>8</v>
      </c>
      <c r="Q454" s="1">
        <f t="shared" si="52"/>
        <v>13363</v>
      </c>
      <c r="R454">
        <v>2.8069999999999999</v>
      </c>
      <c r="S454">
        <f t="shared" si="53"/>
        <v>9.2093175853018359</v>
      </c>
      <c r="T454">
        <f t="shared" si="54"/>
        <v>9.7093175853018359</v>
      </c>
    </row>
    <row r="455" spans="1:20" x14ac:dyDescent="0.25">
      <c r="A455" s="38">
        <v>1935</v>
      </c>
      <c r="B455">
        <v>9</v>
      </c>
      <c r="C455" s="1">
        <f t="shared" si="55"/>
        <v>13028</v>
      </c>
      <c r="D455" s="38">
        <v>-0.13100000000000001</v>
      </c>
      <c r="E455">
        <v>-0.122</v>
      </c>
      <c r="F455">
        <v>-0.11600000000000001</v>
      </c>
      <c r="G455" s="52">
        <v>-0.128</v>
      </c>
      <c r="H455" s="38">
        <f t="shared" si="48"/>
        <v>-0.42979002624671914</v>
      </c>
      <c r="I455" s="41">
        <f t="shared" si="49"/>
        <v>-0.40026246719160102</v>
      </c>
      <c r="J455" s="40">
        <f>'NOAA WLs'!$P$5+(D455/0.3048)</f>
        <v>3.8702099737532807</v>
      </c>
      <c r="K455" s="40">
        <f>'NOAA WLs'!$P$5+(E455/0.3048)</f>
        <v>3.8997375328083987</v>
      </c>
      <c r="L455" s="40">
        <f t="shared" si="50"/>
        <v>-0.38057742782152232</v>
      </c>
      <c r="M455" s="41">
        <f t="shared" si="51"/>
        <v>-0.41994750656167978</v>
      </c>
      <c r="O455">
        <v>1936</v>
      </c>
      <c r="P455">
        <v>9</v>
      </c>
      <c r="Q455" s="1">
        <f t="shared" si="52"/>
        <v>13394</v>
      </c>
      <c r="R455">
        <v>2.8980000000000001</v>
      </c>
      <c r="S455">
        <f t="shared" si="53"/>
        <v>9.5078740157480315</v>
      </c>
      <c r="T455">
        <f t="shared" si="54"/>
        <v>10.007874015748031</v>
      </c>
    </row>
    <row r="456" spans="1:20" x14ac:dyDescent="0.25">
      <c r="A456" s="38">
        <v>1935</v>
      </c>
      <c r="B456">
        <v>10</v>
      </c>
      <c r="C456" s="1">
        <f t="shared" si="55"/>
        <v>13058</v>
      </c>
      <c r="D456" s="38">
        <v>-0.156</v>
      </c>
      <c r="E456">
        <v>-0.122</v>
      </c>
      <c r="F456">
        <v>-0.11600000000000001</v>
      </c>
      <c r="G456" s="52">
        <v>-0.128</v>
      </c>
      <c r="H456" s="38">
        <f t="shared" si="48"/>
        <v>-0.51181102362204722</v>
      </c>
      <c r="I456" s="41">
        <f t="shared" si="49"/>
        <v>-0.40026246719160102</v>
      </c>
      <c r="J456" s="40">
        <f>'NOAA WLs'!$P$5+(D456/0.3048)</f>
        <v>3.7881889763779526</v>
      </c>
      <c r="K456" s="40">
        <f>'NOAA WLs'!$P$5+(E456/0.3048)</f>
        <v>3.8997375328083987</v>
      </c>
      <c r="L456" s="40">
        <f t="shared" si="50"/>
        <v>-0.38057742782152232</v>
      </c>
      <c r="M456" s="41">
        <f t="shared" si="51"/>
        <v>-0.41994750656167978</v>
      </c>
      <c r="O456">
        <v>1936</v>
      </c>
      <c r="P456">
        <v>10</v>
      </c>
      <c r="Q456" s="1">
        <f t="shared" si="52"/>
        <v>13424</v>
      </c>
      <c r="R456">
        <v>2.8980000000000001</v>
      </c>
      <c r="S456">
        <f t="shared" si="53"/>
        <v>9.5078740157480315</v>
      </c>
      <c r="T456">
        <f t="shared" si="54"/>
        <v>10.007874015748031</v>
      </c>
    </row>
    <row r="457" spans="1:20" x14ac:dyDescent="0.25">
      <c r="A457" s="38">
        <v>1935</v>
      </c>
      <c r="B457">
        <v>11</v>
      </c>
      <c r="C457" s="1">
        <f t="shared" si="55"/>
        <v>13089</v>
      </c>
      <c r="D457" s="38">
        <v>-0.25700000000000001</v>
      </c>
      <c r="E457">
        <v>-0.122</v>
      </c>
      <c r="F457">
        <v>-0.11600000000000001</v>
      </c>
      <c r="G457" s="52">
        <v>-0.128</v>
      </c>
      <c r="H457" s="38">
        <f t="shared" si="48"/>
        <v>-0.84317585301837272</v>
      </c>
      <c r="I457" s="41">
        <f t="shared" si="49"/>
        <v>-0.40026246719160102</v>
      </c>
      <c r="J457" s="40">
        <f>'NOAA WLs'!$P$5+(D457/0.3048)</f>
        <v>3.456824146981627</v>
      </c>
      <c r="K457" s="40">
        <f>'NOAA WLs'!$P$5+(E457/0.3048)</f>
        <v>3.8997375328083987</v>
      </c>
      <c r="L457" s="40">
        <f t="shared" si="50"/>
        <v>-0.38057742782152232</v>
      </c>
      <c r="M457" s="41">
        <f t="shared" si="51"/>
        <v>-0.41994750656167978</v>
      </c>
      <c r="O457">
        <v>1936</v>
      </c>
      <c r="P457">
        <v>11</v>
      </c>
      <c r="Q457" s="1">
        <f t="shared" si="52"/>
        <v>13455</v>
      </c>
      <c r="R457">
        <v>2.746</v>
      </c>
      <c r="S457">
        <f t="shared" si="53"/>
        <v>9.0091863517060364</v>
      </c>
      <c r="T457">
        <f t="shared" si="54"/>
        <v>9.5091863517060364</v>
      </c>
    </row>
    <row r="458" spans="1:20" x14ac:dyDescent="0.25">
      <c r="A458" s="38">
        <v>1935</v>
      </c>
      <c r="B458">
        <v>12</v>
      </c>
      <c r="C458" s="1">
        <f t="shared" si="55"/>
        <v>13119</v>
      </c>
      <c r="D458" s="38">
        <v>-0.126</v>
      </c>
      <c r="E458">
        <v>-0.122</v>
      </c>
      <c r="F458">
        <v>-0.11600000000000001</v>
      </c>
      <c r="G458" s="52">
        <v>-0.128</v>
      </c>
      <c r="H458" s="38">
        <f t="shared" si="48"/>
        <v>-0.41338582677165353</v>
      </c>
      <c r="I458" s="41">
        <f t="shared" si="49"/>
        <v>-0.40026246719160102</v>
      </c>
      <c r="J458" s="40">
        <f>'NOAA WLs'!$P$5+(D458/0.3048)</f>
        <v>3.8866141732283461</v>
      </c>
      <c r="K458" s="40">
        <f>'NOAA WLs'!$P$5+(E458/0.3048)</f>
        <v>3.8997375328083987</v>
      </c>
      <c r="L458" s="40">
        <f t="shared" si="50"/>
        <v>-0.38057742782152232</v>
      </c>
      <c r="M458" s="41">
        <f t="shared" si="51"/>
        <v>-0.41994750656167978</v>
      </c>
      <c r="O458">
        <v>1936</v>
      </c>
      <c r="P458">
        <v>12</v>
      </c>
      <c r="Q458" s="1">
        <f t="shared" si="52"/>
        <v>13485</v>
      </c>
      <c r="R458">
        <v>3.0510000000000002</v>
      </c>
      <c r="S458">
        <f t="shared" si="53"/>
        <v>10.009842519685039</v>
      </c>
      <c r="T458">
        <f t="shared" si="54"/>
        <v>10.509842519685039</v>
      </c>
    </row>
    <row r="459" spans="1:20" x14ac:dyDescent="0.25">
      <c r="A459" s="38">
        <v>1936</v>
      </c>
      <c r="B459">
        <v>1</v>
      </c>
      <c r="C459" s="1">
        <f t="shared" si="55"/>
        <v>13150</v>
      </c>
      <c r="D459" s="38">
        <v>-0.105</v>
      </c>
      <c r="E459">
        <v>-0.122</v>
      </c>
      <c r="F459">
        <v>-0.115</v>
      </c>
      <c r="G459" s="52">
        <v>-0.128</v>
      </c>
      <c r="H459" s="38">
        <f t="shared" si="48"/>
        <v>-0.3444881889763779</v>
      </c>
      <c r="I459" s="41">
        <f t="shared" si="49"/>
        <v>-0.40026246719160102</v>
      </c>
      <c r="J459" s="40">
        <f>'NOAA WLs'!$P$5+(D459/0.3048)</f>
        <v>3.955511811023622</v>
      </c>
      <c r="K459" s="40">
        <f>'NOAA WLs'!$P$5+(E459/0.3048)</f>
        <v>3.8997375328083987</v>
      </c>
      <c r="L459" s="40">
        <f t="shared" si="50"/>
        <v>-0.37729658792650916</v>
      </c>
      <c r="M459" s="41">
        <f t="shared" si="51"/>
        <v>-0.41994750656167978</v>
      </c>
      <c r="O459">
        <v>1937</v>
      </c>
      <c r="P459">
        <v>1</v>
      </c>
      <c r="Q459" s="1">
        <f t="shared" si="52"/>
        <v>13516</v>
      </c>
      <c r="R459">
        <v>2.9860000000000002</v>
      </c>
      <c r="S459">
        <f t="shared" si="53"/>
        <v>9.7965879265091864</v>
      </c>
      <c r="T459">
        <f t="shared" si="54"/>
        <v>10.296587926509186</v>
      </c>
    </row>
    <row r="460" spans="1:20" x14ac:dyDescent="0.25">
      <c r="A460" s="38">
        <v>1936</v>
      </c>
      <c r="B460">
        <v>2</v>
      </c>
      <c r="C460" s="1">
        <f t="shared" si="55"/>
        <v>13181</v>
      </c>
      <c r="D460" s="38">
        <v>-0.11899999999999999</v>
      </c>
      <c r="E460">
        <v>-0.121</v>
      </c>
      <c r="F460">
        <v>-0.115</v>
      </c>
      <c r="G460" s="52">
        <v>-0.127</v>
      </c>
      <c r="H460" s="38">
        <f t="shared" si="48"/>
        <v>-0.39041994750656162</v>
      </c>
      <c r="I460" s="41">
        <f t="shared" si="49"/>
        <v>-0.39698162729658787</v>
      </c>
      <c r="J460" s="40">
        <f>'NOAA WLs'!$P$5+(D460/0.3048)</f>
        <v>3.9095800524934381</v>
      </c>
      <c r="K460" s="40">
        <f>'NOAA WLs'!$P$5+(E460/0.3048)</f>
        <v>3.903018372703412</v>
      </c>
      <c r="L460" s="40">
        <f t="shared" si="50"/>
        <v>-0.37729658792650916</v>
      </c>
      <c r="M460" s="41">
        <f t="shared" si="51"/>
        <v>-0.41666666666666663</v>
      </c>
      <c r="O460">
        <v>1937</v>
      </c>
      <c r="P460">
        <v>2</v>
      </c>
      <c r="Q460" s="1">
        <f t="shared" si="52"/>
        <v>13547</v>
      </c>
      <c r="R460">
        <v>3.2909999999999999</v>
      </c>
      <c r="S460">
        <f t="shared" si="53"/>
        <v>10.797244094488189</v>
      </c>
      <c r="T460">
        <f t="shared" si="54"/>
        <v>11.297244094488189</v>
      </c>
    </row>
    <row r="461" spans="1:20" x14ac:dyDescent="0.25">
      <c r="A461" s="38">
        <v>1936</v>
      </c>
      <c r="B461">
        <v>3</v>
      </c>
      <c r="C461" s="1">
        <f t="shared" si="55"/>
        <v>13210</v>
      </c>
      <c r="D461" s="38">
        <v>-0.219</v>
      </c>
      <c r="E461">
        <v>-0.121</v>
      </c>
      <c r="F461">
        <v>-0.115</v>
      </c>
      <c r="G461" s="52">
        <v>-0.127</v>
      </c>
      <c r="H461" s="38">
        <f t="shared" si="48"/>
        <v>-0.71850393700787396</v>
      </c>
      <c r="I461" s="41">
        <f t="shared" si="49"/>
        <v>-0.39698162729658787</v>
      </c>
      <c r="J461" s="40">
        <f>'NOAA WLs'!$P$5+(D461/0.3048)</f>
        <v>3.5814960629921258</v>
      </c>
      <c r="K461" s="40">
        <f>'NOAA WLs'!$P$5+(E461/0.3048)</f>
        <v>3.903018372703412</v>
      </c>
      <c r="L461" s="40">
        <f t="shared" si="50"/>
        <v>-0.37729658792650916</v>
      </c>
      <c r="M461" s="41">
        <f t="shared" si="51"/>
        <v>-0.41666666666666663</v>
      </c>
      <c r="O461">
        <v>1937</v>
      </c>
      <c r="P461">
        <v>3</v>
      </c>
      <c r="Q461" s="1">
        <f t="shared" si="52"/>
        <v>13575</v>
      </c>
      <c r="R461">
        <v>2.8940000000000001</v>
      </c>
      <c r="S461">
        <f t="shared" si="53"/>
        <v>9.4947506561679784</v>
      </c>
      <c r="T461">
        <f t="shared" si="54"/>
        <v>9.9947506561679784</v>
      </c>
    </row>
    <row r="462" spans="1:20" x14ac:dyDescent="0.25">
      <c r="A462" s="38">
        <v>1936</v>
      </c>
      <c r="B462">
        <v>4</v>
      </c>
      <c r="C462" s="1">
        <f t="shared" si="55"/>
        <v>13241</v>
      </c>
      <c r="D462" s="38">
        <v>-0.20499999999999999</v>
      </c>
      <c r="E462">
        <v>-0.121</v>
      </c>
      <c r="F462">
        <v>-0.115</v>
      </c>
      <c r="G462" s="52">
        <v>-0.127</v>
      </c>
      <c r="H462" s="38">
        <f t="shared" si="48"/>
        <v>-0.67257217847769024</v>
      </c>
      <c r="I462" s="41">
        <f t="shared" si="49"/>
        <v>-0.39698162729658787</v>
      </c>
      <c r="J462" s="40">
        <f>'NOAA WLs'!$P$5+(D462/0.3048)</f>
        <v>3.6274278215223097</v>
      </c>
      <c r="K462" s="40">
        <f>'NOAA WLs'!$P$5+(E462/0.3048)</f>
        <v>3.903018372703412</v>
      </c>
      <c r="L462" s="40">
        <f t="shared" si="50"/>
        <v>-0.37729658792650916</v>
      </c>
      <c r="M462" s="41">
        <f t="shared" si="51"/>
        <v>-0.41666666666666663</v>
      </c>
      <c r="O462">
        <v>1937</v>
      </c>
      <c r="P462">
        <v>4</v>
      </c>
      <c r="Q462" s="1">
        <f t="shared" si="52"/>
        <v>13606</v>
      </c>
      <c r="R462">
        <v>3.26</v>
      </c>
      <c r="S462">
        <f t="shared" si="53"/>
        <v>10.69553805774278</v>
      </c>
      <c r="T462">
        <f t="shared" si="54"/>
        <v>11.19553805774278</v>
      </c>
    </row>
    <row r="463" spans="1:20" x14ac:dyDescent="0.25">
      <c r="A463" s="38">
        <v>1936</v>
      </c>
      <c r="B463">
        <v>5</v>
      </c>
      <c r="C463" s="1">
        <f t="shared" si="55"/>
        <v>13271</v>
      </c>
      <c r="D463" s="38">
        <v>-8.6999999999999994E-2</v>
      </c>
      <c r="E463">
        <v>-0.121</v>
      </c>
      <c r="F463">
        <v>-0.115</v>
      </c>
      <c r="G463" s="52">
        <v>-0.127</v>
      </c>
      <c r="H463" s="38">
        <f t="shared" ref="H463:H526" si="56">D463/0.3048</f>
        <v>-0.28543307086614172</v>
      </c>
      <c r="I463" s="41">
        <f t="shared" ref="I463:I526" si="57">E463/0.3048</f>
        <v>-0.39698162729658787</v>
      </c>
      <c r="J463" s="40">
        <f>'NOAA WLs'!$P$5+(D463/0.3048)</f>
        <v>4.0145669291338582</v>
      </c>
      <c r="K463" s="40">
        <f>'NOAA WLs'!$P$5+(E463/0.3048)</f>
        <v>3.903018372703412</v>
      </c>
      <c r="L463" s="40">
        <f t="shared" ref="L463:L526" si="58">F463/0.3048</f>
        <v>-0.37729658792650916</v>
      </c>
      <c r="M463" s="41">
        <f t="shared" ref="M463:M526" si="59">G463/0.3048</f>
        <v>-0.41666666666666663</v>
      </c>
      <c r="O463">
        <v>1937</v>
      </c>
      <c r="P463">
        <v>5</v>
      </c>
      <c r="Q463" s="1">
        <f t="shared" ref="Q463:Q526" si="60">DATE(O463,P463,1)</f>
        <v>13636</v>
      </c>
      <c r="R463">
        <v>2.8639999999999999</v>
      </c>
      <c r="S463">
        <f t="shared" ref="S463:S526" si="61">R463/0.3048</f>
        <v>9.396325459317584</v>
      </c>
      <c r="T463">
        <f t="shared" si="54"/>
        <v>9.896325459317584</v>
      </c>
    </row>
    <row r="464" spans="1:20" x14ac:dyDescent="0.25">
      <c r="A464" s="38">
        <v>1936</v>
      </c>
      <c r="B464">
        <v>6</v>
      </c>
      <c r="C464" s="1">
        <f t="shared" si="55"/>
        <v>13302</v>
      </c>
      <c r="D464" s="38">
        <v>-4.8000000000000001E-2</v>
      </c>
      <c r="E464">
        <v>-0.121</v>
      </c>
      <c r="F464">
        <v>-0.115</v>
      </c>
      <c r="G464" s="52">
        <v>-0.127</v>
      </c>
      <c r="H464" s="38">
        <f t="shared" si="56"/>
        <v>-0.15748031496062992</v>
      </c>
      <c r="I464" s="41">
        <f t="shared" si="57"/>
        <v>-0.39698162729658787</v>
      </c>
      <c r="J464" s="40">
        <f>'NOAA WLs'!$P$5+(D464/0.3048)</f>
        <v>4.1425196850393702</v>
      </c>
      <c r="K464" s="40">
        <f>'NOAA WLs'!$P$5+(E464/0.3048)</f>
        <v>3.903018372703412</v>
      </c>
      <c r="L464" s="40">
        <f t="shared" si="58"/>
        <v>-0.37729658792650916</v>
      </c>
      <c r="M464" s="41">
        <f t="shared" si="59"/>
        <v>-0.41666666666666663</v>
      </c>
      <c r="O464">
        <v>1937</v>
      </c>
      <c r="P464">
        <v>6</v>
      </c>
      <c r="Q464" s="1">
        <f t="shared" si="60"/>
        <v>13667</v>
      </c>
      <c r="R464">
        <v>2.9249999999999998</v>
      </c>
      <c r="S464">
        <f t="shared" si="61"/>
        <v>9.5964566929133852</v>
      </c>
      <c r="T464">
        <f t="shared" ref="T464:T527" si="62">S464+0.5</f>
        <v>10.096456692913385</v>
      </c>
    </row>
    <row r="465" spans="1:20" x14ac:dyDescent="0.25">
      <c r="A465" s="38">
        <v>1936</v>
      </c>
      <c r="B465">
        <v>7</v>
      </c>
      <c r="C465" s="1">
        <f t="shared" si="55"/>
        <v>13332</v>
      </c>
      <c r="D465" s="38">
        <v>-0.125</v>
      </c>
      <c r="E465">
        <v>-0.121</v>
      </c>
      <c r="F465">
        <v>-0.114</v>
      </c>
      <c r="G465" s="52">
        <v>-0.127</v>
      </c>
      <c r="H465" s="38">
        <f t="shared" si="56"/>
        <v>-0.41010498687664038</v>
      </c>
      <c r="I465" s="41">
        <f t="shared" si="57"/>
        <v>-0.39698162729658787</v>
      </c>
      <c r="J465" s="40">
        <f>'NOAA WLs'!$P$5+(D465/0.3048)</f>
        <v>3.8898950131233594</v>
      </c>
      <c r="K465" s="40">
        <f>'NOAA WLs'!$P$5+(E465/0.3048)</f>
        <v>3.903018372703412</v>
      </c>
      <c r="L465" s="40">
        <f t="shared" si="58"/>
        <v>-0.37401574803149606</v>
      </c>
      <c r="M465" s="41">
        <f t="shared" si="59"/>
        <v>-0.41666666666666663</v>
      </c>
      <c r="O465">
        <v>1937</v>
      </c>
      <c r="P465">
        <v>7</v>
      </c>
      <c r="Q465" s="1">
        <f t="shared" si="60"/>
        <v>13697</v>
      </c>
      <c r="R465">
        <v>2.8029999999999999</v>
      </c>
      <c r="S465">
        <f t="shared" si="61"/>
        <v>9.1961942257217846</v>
      </c>
      <c r="T465">
        <f t="shared" si="62"/>
        <v>9.6961942257217846</v>
      </c>
    </row>
    <row r="466" spans="1:20" x14ac:dyDescent="0.25">
      <c r="A466" s="38">
        <v>1936</v>
      </c>
      <c r="B466">
        <v>8</v>
      </c>
      <c r="C466" s="1">
        <f t="shared" si="55"/>
        <v>13363</v>
      </c>
      <c r="D466" s="38">
        <v>-0.14599999999999999</v>
      </c>
      <c r="E466">
        <v>-0.12</v>
      </c>
      <c r="F466">
        <v>-0.114</v>
      </c>
      <c r="G466" s="52">
        <v>-0.126</v>
      </c>
      <c r="H466" s="38">
        <f t="shared" si="56"/>
        <v>-0.47900262467191596</v>
      </c>
      <c r="I466" s="41">
        <f t="shared" si="57"/>
        <v>-0.39370078740157477</v>
      </c>
      <c r="J466" s="40">
        <f>'NOAA WLs'!$P$5+(D466/0.3048)</f>
        <v>3.8209973753280839</v>
      </c>
      <c r="K466" s="40">
        <f>'NOAA WLs'!$P$5+(E466/0.3048)</f>
        <v>3.9062992125984248</v>
      </c>
      <c r="L466" s="40">
        <f t="shared" si="58"/>
        <v>-0.37401574803149606</v>
      </c>
      <c r="M466" s="41">
        <f t="shared" si="59"/>
        <v>-0.41338582677165353</v>
      </c>
      <c r="O466">
        <v>1937</v>
      </c>
      <c r="P466">
        <v>8</v>
      </c>
      <c r="Q466" s="1">
        <f t="shared" si="60"/>
        <v>13728</v>
      </c>
      <c r="R466">
        <v>2.7120000000000002</v>
      </c>
      <c r="S466">
        <f t="shared" si="61"/>
        <v>8.8976377952755907</v>
      </c>
      <c r="T466">
        <f t="shared" si="62"/>
        <v>9.3976377952755907</v>
      </c>
    </row>
    <row r="467" spans="1:20" x14ac:dyDescent="0.25">
      <c r="A467" s="38">
        <v>1936</v>
      </c>
      <c r="B467">
        <v>9</v>
      </c>
      <c r="C467" s="1">
        <f t="shared" si="55"/>
        <v>13394</v>
      </c>
      <c r="D467" s="38">
        <v>-0.183</v>
      </c>
      <c r="E467">
        <v>-0.12</v>
      </c>
      <c r="F467">
        <v>-0.114</v>
      </c>
      <c r="G467" s="52">
        <v>-0.126</v>
      </c>
      <c r="H467" s="38">
        <f t="shared" si="56"/>
        <v>-0.60039370078740151</v>
      </c>
      <c r="I467" s="41">
        <f t="shared" si="57"/>
        <v>-0.39370078740157477</v>
      </c>
      <c r="J467" s="40">
        <f>'NOAA WLs'!$P$5+(D467/0.3048)</f>
        <v>3.6996062992125984</v>
      </c>
      <c r="K467" s="40">
        <f>'NOAA WLs'!$P$5+(E467/0.3048)</f>
        <v>3.9062992125984248</v>
      </c>
      <c r="L467" s="40">
        <f t="shared" si="58"/>
        <v>-0.37401574803149606</v>
      </c>
      <c r="M467" s="41">
        <f t="shared" si="59"/>
        <v>-0.41338582677165353</v>
      </c>
      <c r="O467">
        <v>1937</v>
      </c>
      <c r="P467">
        <v>9</v>
      </c>
      <c r="Q467" s="1">
        <f t="shared" si="60"/>
        <v>13759</v>
      </c>
      <c r="R467">
        <v>2.681</v>
      </c>
      <c r="S467">
        <f t="shared" si="61"/>
        <v>8.7959317585301839</v>
      </c>
      <c r="T467">
        <f t="shared" si="62"/>
        <v>9.2959317585301839</v>
      </c>
    </row>
    <row r="468" spans="1:20" x14ac:dyDescent="0.25">
      <c r="A468" s="38">
        <v>1936</v>
      </c>
      <c r="B468">
        <v>10</v>
      </c>
      <c r="C468" s="1">
        <f t="shared" si="55"/>
        <v>13424</v>
      </c>
      <c r="D468" s="38">
        <v>-0.20799999999999999</v>
      </c>
      <c r="E468">
        <v>-0.12</v>
      </c>
      <c r="F468">
        <v>-0.114</v>
      </c>
      <c r="G468" s="52">
        <v>-0.126</v>
      </c>
      <c r="H468" s="38">
        <f t="shared" si="56"/>
        <v>-0.68241469816272959</v>
      </c>
      <c r="I468" s="41">
        <f t="shared" si="57"/>
        <v>-0.39370078740157477</v>
      </c>
      <c r="J468" s="40">
        <f>'NOAA WLs'!$P$5+(D468/0.3048)</f>
        <v>3.6175853018372703</v>
      </c>
      <c r="K468" s="40">
        <f>'NOAA WLs'!$P$5+(E468/0.3048)</f>
        <v>3.9062992125984248</v>
      </c>
      <c r="L468" s="40">
        <f t="shared" si="58"/>
        <v>-0.37401574803149606</v>
      </c>
      <c r="M468" s="41">
        <f t="shared" si="59"/>
        <v>-0.41338582677165353</v>
      </c>
      <c r="O468">
        <v>1937</v>
      </c>
      <c r="P468">
        <v>10</v>
      </c>
      <c r="Q468" s="1">
        <f t="shared" si="60"/>
        <v>13789</v>
      </c>
      <c r="R468">
        <v>2.7730000000000001</v>
      </c>
      <c r="S468">
        <f t="shared" si="61"/>
        <v>9.0977690288713902</v>
      </c>
      <c r="T468">
        <f t="shared" si="62"/>
        <v>9.5977690288713902</v>
      </c>
    </row>
    <row r="469" spans="1:20" x14ac:dyDescent="0.25">
      <c r="A469" s="38">
        <v>1936</v>
      </c>
      <c r="B469">
        <v>11</v>
      </c>
      <c r="C469" s="1">
        <f t="shared" si="55"/>
        <v>13455</v>
      </c>
      <c r="D469" s="38">
        <v>-0.29399999999999998</v>
      </c>
      <c r="E469">
        <v>-0.12</v>
      </c>
      <c r="F469">
        <v>-0.114</v>
      </c>
      <c r="G469" s="52">
        <v>-0.126</v>
      </c>
      <c r="H469" s="38">
        <f t="shared" si="56"/>
        <v>-0.96456692913385822</v>
      </c>
      <c r="I469" s="41">
        <f t="shared" si="57"/>
        <v>-0.39370078740157477</v>
      </c>
      <c r="J469" s="40">
        <f>'NOAA WLs'!$P$5+(D469/0.3048)</f>
        <v>3.3354330708661415</v>
      </c>
      <c r="K469" s="40">
        <f>'NOAA WLs'!$P$5+(E469/0.3048)</f>
        <v>3.9062992125984248</v>
      </c>
      <c r="L469" s="40">
        <f t="shared" si="58"/>
        <v>-0.37401574803149606</v>
      </c>
      <c r="M469" s="41">
        <f t="shared" si="59"/>
        <v>-0.41338582677165353</v>
      </c>
      <c r="O469">
        <v>1937</v>
      </c>
      <c r="P469">
        <v>11</v>
      </c>
      <c r="Q469" s="1">
        <f t="shared" si="60"/>
        <v>13820</v>
      </c>
      <c r="R469">
        <v>3.2909999999999999</v>
      </c>
      <c r="S469">
        <f t="shared" si="61"/>
        <v>10.797244094488189</v>
      </c>
      <c r="T469">
        <f t="shared" si="62"/>
        <v>11.297244094488189</v>
      </c>
    </row>
    <row r="470" spans="1:20" x14ac:dyDescent="0.25">
      <c r="A470" s="38">
        <v>1936</v>
      </c>
      <c r="B470">
        <v>12</v>
      </c>
      <c r="C470" s="1">
        <f t="shared" si="55"/>
        <v>13485</v>
      </c>
      <c r="D470" s="38">
        <v>-0.193</v>
      </c>
      <c r="E470">
        <v>-0.12</v>
      </c>
      <c r="F470">
        <v>-0.114</v>
      </c>
      <c r="G470" s="52">
        <v>-0.126</v>
      </c>
      <c r="H470" s="38">
        <f t="shared" si="56"/>
        <v>-0.63320209973753283</v>
      </c>
      <c r="I470" s="41">
        <f t="shared" si="57"/>
        <v>-0.39370078740157477</v>
      </c>
      <c r="J470" s="40">
        <f>'NOAA WLs'!$P$5+(D470/0.3048)</f>
        <v>3.6667979002624671</v>
      </c>
      <c r="K470" s="40">
        <f>'NOAA WLs'!$P$5+(E470/0.3048)</f>
        <v>3.9062992125984248</v>
      </c>
      <c r="L470" s="40">
        <f t="shared" si="58"/>
        <v>-0.37401574803149606</v>
      </c>
      <c r="M470" s="41">
        <f t="shared" si="59"/>
        <v>-0.41338582677165353</v>
      </c>
      <c r="O470">
        <v>1937</v>
      </c>
      <c r="P470">
        <v>12</v>
      </c>
      <c r="Q470" s="1">
        <f t="shared" si="60"/>
        <v>13850</v>
      </c>
      <c r="R470">
        <v>3.23</v>
      </c>
      <c r="S470">
        <f t="shared" si="61"/>
        <v>10.597112860892388</v>
      </c>
      <c r="T470">
        <f t="shared" si="62"/>
        <v>11.097112860892388</v>
      </c>
    </row>
    <row r="471" spans="1:20" x14ac:dyDescent="0.25">
      <c r="A471" s="38">
        <v>1937</v>
      </c>
      <c r="B471">
        <v>1</v>
      </c>
      <c r="C471" s="1">
        <f t="shared" si="55"/>
        <v>13516</v>
      </c>
      <c r="D471" s="38">
        <v>-0.30599999999999999</v>
      </c>
      <c r="E471">
        <v>-0.11899999999999999</v>
      </c>
      <c r="F471">
        <v>-0.113</v>
      </c>
      <c r="G471" s="52">
        <v>-0.126</v>
      </c>
      <c r="H471" s="38">
        <f t="shared" si="56"/>
        <v>-1.0039370078740157</v>
      </c>
      <c r="I471" s="41">
        <f t="shared" si="57"/>
        <v>-0.39041994750656162</v>
      </c>
      <c r="J471" s="40">
        <f>'NOAA WLs'!$P$5+(D471/0.3048)</f>
        <v>3.2960629921259841</v>
      </c>
      <c r="K471" s="40">
        <f>'NOAA WLs'!$P$5+(E471/0.3048)</f>
        <v>3.9095800524934381</v>
      </c>
      <c r="L471" s="40">
        <f t="shared" si="58"/>
        <v>-0.37073490813648291</v>
      </c>
      <c r="M471" s="41">
        <f t="shared" si="59"/>
        <v>-0.41338582677165353</v>
      </c>
      <c r="O471">
        <v>1938</v>
      </c>
      <c r="P471">
        <v>1</v>
      </c>
      <c r="Q471" s="1">
        <f t="shared" si="60"/>
        <v>13881</v>
      </c>
      <c r="R471">
        <v>3.169</v>
      </c>
      <c r="S471">
        <f t="shared" si="61"/>
        <v>10.396981627296588</v>
      </c>
      <c r="T471">
        <f t="shared" si="62"/>
        <v>10.896981627296588</v>
      </c>
    </row>
    <row r="472" spans="1:20" x14ac:dyDescent="0.25">
      <c r="A472" s="38">
        <v>1937</v>
      </c>
      <c r="B472">
        <v>2</v>
      </c>
      <c r="C472" s="1">
        <f t="shared" si="55"/>
        <v>13547</v>
      </c>
      <c r="D472" s="38">
        <v>-0.104</v>
      </c>
      <c r="E472">
        <v>-0.11899999999999999</v>
      </c>
      <c r="F472">
        <v>-0.113</v>
      </c>
      <c r="G472" s="52">
        <v>-0.125</v>
      </c>
      <c r="H472" s="38">
        <f t="shared" si="56"/>
        <v>-0.3412073490813648</v>
      </c>
      <c r="I472" s="41">
        <f t="shared" si="57"/>
        <v>-0.39041994750656162</v>
      </c>
      <c r="J472" s="40">
        <f>'NOAA WLs'!$P$5+(D472/0.3048)</f>
        <v>3.9587926509186349</v>
      </c>
      <c r="K472" s="40">
        <f>'NOAA WLs'!$P$5+(E472/0.3048)</f>
        <v>3.9095800524934381</v>
      </c>
      <c r="L472" s="40">
        <f t="shared" si="58"/>
        <v>-0.37073490813648291</v>
      </c>
      <c r="M472" s="41">
        <f t="shared" si="59"/>
        <v>-0.41010498687664038</v>
      </c>
      <c r="O472">
        <v>1938</v>
      </c>
      <c r="P472">
        <v>2</v>
      </c>
      <c r="Q472" s="1">
        <f t="shared" si="60"/>
        <v>13912</v>
      </c>
      <c r="R472">
        <v>3.1379999999999999</v>
      </c>
      <c r="S472">
        <f t="shared" si="61"/>
        <v>10.29527559055118</v>
      </c>
      <c r="T472">
        <f t="shared" si="62"/>
        <v>10.79527559055118</v>
      </c>
    </row>
    <row r="473" spans="1:20" x14ac:dyDescent="0.25">
      <c r="A473" s="38">
        <v>1937</v>
      </c>
      <c r="B473">
        <v>3</v>
      </c>
      <c r="C473" s="1">
        <f t="shared" si="55"/>
        <v>13575</v>
      </c>
      <c r="D473" s="38">
        <v>-0.125</v>
      </c>
      <c r="E473">
        <v>-0.11899999999999999</v>
      </c>
      <c r="F473">
        <v>-0.113</v>
      </c>
      <c r="G473" s="52">
        <v>-0.125</v>
      </c>
      <c r="H473" s="38">
        <f t="shared" si="56"/>
        <v>-0.41010498687664038</v>
      </c>
      <c r="I473" s="41">
        <f t="shared" si="57"/>
        <v>-0.39041994750656162</v>
      </c>
      <c r="J473" s="40">
        <f>'NOAA WLs'!$P$5+(D473/0.3048)</f>
        <v>3.8898950131233594</v>
      </c>
      <c r="K473" s="40">
        <f>'NOAA WLs'!$P$5+(E473/0.3048)</f>
        <v>3.9095800524934381</v>
      </c>
      <c r="L473" s="40">
        <f t="shared" si="58"/>
        <v>-0.37073490813648291</v>
      </c>
      <c r="M473" s="41">
        <f t="shared" si="59"/>
        <v>-0.41010498687664038</v>
      </c>
      <c r="O473">
        <v>1938</v>
      </c>
      <c r="P473">
        <v>3</v>
      </c>
      <c r="Q473" s="1">
        <f t="shared" si="60"/>
        <v>13940</v>
      </c>
      <c r="R473">
        <v>3.26</v>
      </c>
      <c r="S473">
        <f t="shared" si="61"/>
        <v>10.69553805774278</v>
      </c>
      <c r="T473">
        <f t="shared" si="62"/>
        <v>11.19553805774278</v>
      </c>
    </row>
    <row r="474" spans="1:20" x14ac:dyDescent="0.25">
      <c r="A474" s="38">
        <v>1937</v>
      </c>
      <c r="B474">
        <v>4</v>
      </c>
      <c r="C474" s="1">
        <f t="shared" si="55"/>
        <v>13606</v>
      </c>
      <c r="D474" s="38">
        <v>-9.8000000000000004E-2</v>
      </c>
      <c r="E474">
        <v>-0.11899999999999999</v>
      </c>
      <c r="F474">
        <v>-0.113</v>
      </c>
      <c r="G474" s="52">
        <v>-0.125</v>
      </c>
      <c r="H474" s="38">
        <f t="shared" si="56"/>
        <v>-0.32152230971128609</v>
      </c>
      <c r="I474" s="41">
        <f t="shared" si="57"/>
        <v>-0.39041994750656162</v>
      </c>
      <c r="J474" s="40">
        <f>'NOAA WLs'!$P$5+(D474/0.3048)</f>
        <v>3.9784776902887136</v>
      </c>
      <c r="K474" s="40">
        <f>'NOAA WLs'!$P$5+(E474/0.3048)</f>
        <v>3.9095800524934381</v>
      </c>
      <c r="L474" s="40">
        <f t="shared" si="58"/>
        <v>-0.37073490813648291</v>
      </c>
      <c r="M474" s="41">
        <f t="shared" si="59"/>
        <v>-0.41010498687664038</v>
      </c>
      <c r="O474">
        <v>1938</v>
      </c>
      <c r="P474">
        <v>4</v>
      </c>
      <c r="Q474" s="1">
        <f t="shared" si="60"/>
        <v>13971</v>
      </c>
      <c r="R474">
        <v>2.6509999999999998</v>
      </c>
      <c r="S474">
        <f t="shared" si="61"/>
        <v>8.6975065616797895</v>
      </c>
      <c r="T474">
        <f t="shared" si="62"/>
        <v>9.1975065616797895</v>
      </c>
    </row>
    <row r="475" spans="1:20" x14ac:dyDescent="0.25">
      <c r="A475" s="38">
        <v>1937</v>
      </c>
      <c r="B475">
        <v>5</v>
      </c>
      <c r="C475" s="1">
        <f t="shared" ref="C475:C538" si="63">DATE(A475,B475,1)</f>
        <v>13636</v>
      </c>
      <c r="D475" s="38">
        <v>-0.11799999999999999</v>
      </c>
      <c r="E475">
        <v>-0.11899999999999999</v>
      </c>
      <c r="F475">
        <v>-0.113</v>
      </c>
      <c r="G475" s="52">
        <v>-0.125</v>
      </c>
      <c r="H475" s="38">
        <f t="shared" si="56"/>
        <v>-0.38713910761154852</v>
      </c>
      <c r="I475" s="41">
        <f t="shared" si="57"/>
        <v>-0.39041994750656162</v>
      </c>
      <c r="J475" s="40">
        <f>'NOAA WLs'!$P$5+(D475/0.3048)</f>
        <v>3.9128608923884514</v>
      </c>
      <c r="K475" s="40">
        <f>'NOAA WLs'!$P$5+(E475/0.3048)</f>
        <v>3.9095800524934381</v>
      </c>
      <c r="L475" s="40">
        <f t="shared" si="58"/>
        <v>-0.37073490813648291</v>
      </c>
      <c r="M475" s="41">
        <f t="shared" si="59"/>
        <v>-0.41010498687664038</v>
      </c>
      <c r="O475">
        <v>1938</v>
      </c>
      <c r="P475">
        <v>5</v>
      </c>
      <c r="Q475" s="1">
        <f t="shared" si="60"/>
        <v>14001</v>
      </c>
      <c r="R475">
        <v>2.742</v>
      </c>
      <c r="S475">
        <f t="shared" si="61"/>
        <v>8.9960629921259834</v>
      </c>
      <c r="T475">
        <f t="shared" si="62"/>
        <v>9.4960629921259834</v>
      </c>
    </row>
    <row r="476" spans="1:20" x14ac:dyDescent="0.25">
      <c r="A476" s="38">
        <v>1937</v>
      </c>
      <c r="B476">
        <v>6</v>
      </c>
      <c r="C476" s="1">
        <f t="shared" si="63"/>
        <v>13667</v>
      </c>
      <c r="D476" s="38">
        <v>-8.1000000000000003E-2</v>
      </c>
      <c r="E476">
        <v>-0.11899999999999999</v>
      </c>
      <c r="F476">
        <v>-0.113</v>
      </c>
      <c r="G476" s="52">
        <v>-0.125</v>
      </c>
      <c r="H476" s="38">
        <f t="shared" si="56"/>
        <v>-0.26574803149606296</v>
      </c>
      <c r="I476" s="41">
        <f t="shared" si="57"/>
        <v>-0.39041994750656162</v>
      </c>
      <c r="J476" s="40">
        <f>'NOAA WLs'!$P$5+(D476/0.3048)</f>
        <v>4.0342519685039369</v>
      </c>
      <c r="K476" s="40">
        <f>'NOAA WLs'!$P$5+(E476/0.3048)</f>
        <v>3.9095800524934381</v>
      </c>
      <c r="L476" s="40">
        <f t="shared" si="58"/>
        <v>-0.37073490813648291</v>
      </c>
      <c r="M476" s="41">
        <f t="shared" si="59"/>
        <v>-0.41010498687664038</v>
      </c>
      <c r="O476">
        <v>1938</v>
      </c>
      <c r="P476">
        <v>6</v>
      </c>
      <c r="Q476" s="1">
        <f t="shared" si="60"/>
        <v>14032</v>
      </c>
      <c r="R476">
        <v>2.8340000000000001</v>
      </c>
      <c r="S476">
        <f t="shared" si="61"/>
        <v>9.2979002624671914</v>
      </c>
      <c r="T476">
        <f t="shared" si="62"/>
        <v>9.7979002624671914</v>
      </c>
    </row>
    <row r="477" spans="1:20" x14ac:dyDescent="0.25">
      <c r="A477" s="38">
        <v>1937</v>
      </c>
      <c r="B477">
        <v>7</v>
      </c>
      <c r="C477" s="1">
        <f t="shared" si="63"/>
        <v>13697</v>
      </c>
      <c r="D477" s="38">
        <v>-0.128</v>
      </c>
      <c r="E477">
        <v>-0.11799999999999999</v>
      </c>
      <c r="F477">
        <v>-0.112</v>
      </c>
      <c r="G477" s="52">
        <v>-0.124</v>
      </c>
      <c r="H477" s="38">
        <f t="shared" si="56"/>
        <v>-0.41994750656167978</v>
      </c>
      <c r="I477" s="41">
        <f t="shared" si="57"/>
        <v>-0.38713910761154852</v>
      </c>
      <c r="J477" s="40">
        <f>'NOAA WLs'!$P$5+(D477/0.3048)</f>
        <v>3.88005249343832</v>
      </c>
      <c r="K477" s="40">
        <f>'NOAA WLs'!$P$5+(E477/0.3048)</f>
        <v>3.9128608923884514</v>
      </c>
      <c r="L477" s="40">
        <f t="shared" si="58"/>
        <v>-0.36745406824146981</v>
      </c>
      <c r="M477" s="41">
        <f t="shared" si="59"/>
        <v>-0.40682414698162728</v>
      </c>
      <c r="O477">
        <v>1938</v>
      </c>
      <c r="P477">
        <v>7</v>
      </c>
      <c r="Q477" s="1">
        <f t="shared" si="60"/>
        <v>14062</v>
      </c>
      <c r="R477">
        <v>2.9249999999999998</v>
      </c>
      <c r="S477">
        <f t="shared" si="61"/>
        <v>9.5964566929133852</v>
      </c>
      <c r="T477">
        <f t="shared" si="62"/>
        <v>10.096456692913385</v>
      </c>
    </row>
    <row r="478" spans="1:20" x14ac:dyDescent="0.25">
      <c r="A478" s="38">
        <v>1937</v>
      </c>
      <c r="B478">
        <v>8</v>
      </c>
      <c r="C478" s="1">
        <f t="shared" si="63"/>
        <v>13728</v>
      </c>
      <c r="D478" s="38">
        <v>-0.158</v>
      </c>
      <c r="E478">
        <v>-0.11799999999999999</v>
      </c>
      <c r="F478">
        <v>-0.112</v>
      </c>
      <c r="G478" s="52">
        <v>-0.124</v>
      </c>
      <c r="H478" s="38">
        <f t="shared" si="56"/>
        <v>-0.51837270341207342</v>
      </c>
      <c r="I478" s="41">
        <f t="shared" si="57"/>
        <v>-0.38713910761154852</v>
      </c>
      <c r="J478" s="40">
        <f>'NOAA WLs'!$P$5+(D478/0.3048)</f>
        <v>3.7816272965879265</v>
      </c>
      <c r="K478" s="40">
        <f>'NOAA WLs'!$P$5+(E478/0.3048)</f>
        <v>3.9128608923884514</v>
      </c>
      <c r="L478" s="40">
        <f t="shared" si="58"/>
        <v>-0.36745406824146981</v>
      </c>
      <c r="M478" s="41">
        <f t="shared" si="59"/>
        <v>-0.40682414698162728</v>
      </c>
      <c r="O478">
        <v>1938</v>
      </c>
      <c r="P478">
        <v>8</v>
      </c>
      <c r="Q478" s="1">
        <f t="shared" si="60"/>
        <v>14093</v>
      </c>
      <c r="R478">
        <v>2.7730000000000001</v>
      </c>
      <c r="S478">
        <f t="shared" si="61"/>
        <v>9.0977690288713902</v>
      </c>
      <c r="T478">
        <f t="shared" si="62"/>
        <v>9.5977690288713902</v>
      </c>
    </row>
    <row r="479" spans="1:20" x14ac:dyDescent="0.25">
      <c r="A479" s="38">
        <v>1937</v>
      </c>
      <c r="B479">
        <v>9</v>
      </c>
      <c r="C479" s="1">
        <f t="shared" si="63"/>
        <v>13759</v>
      </c>
      <c r="D479" s="38">
        <v>-0.16700000000000001</v>
      </c>
      <c r="E479">
        <v>-0.11799999999999999</v>
      </c>
      <c r="F479">
        <v>-0.112</v>
      </c>
      <c r="G479" s="52">
        <v>-0.124</v>
      </c>
      <c r="H479" s="38">
        <f t="shared" si="56"/>
        <v>-0.54790026246719159</v>
      </c>
      <c r="I479" s="41">
        <f t="shared" si="57"/>
        <v>-0.38713910761154852</v>
      </c>
      <c r="J479" s="40">
        <f>'NOAA WLs'!$P$5+(D479/0.3048)</f>
        <v>3.7520997375328085</v>
      </c>
      <c r="K479" s="40">
        <f>'NOAA WLs'!$P$5+(E479/0.3048)</f>
        <v>3.9128608923884514</v>
      </c>
      <c r="L479" s="40">
        <f t="shared" si="58"/>
        <v>-0.36745406824146981</v>
      </c>
      <c r="M479" s="41">
        <f t="shared" si="59"/>
        <v>-0.40682414698162728</v>
      </c>
      <c r="O479">
        <v>1938</v>
      </c>
      <c r="P479">
        <v>9</v>
      </c>
      <c r="Q479" s="1">
        <f t="shared" si="60"/>
        <v>14124</v>
      </c>
      <c r="R479">
        <v>2.8029999999999999</v>
      </c>
      <c r="S479">
        <f t="shared" si="61"/>
        <v>9.1961942257217846</v>
      </c>
      <c r="T479">
        <f t="shared" si="62"/>
        <v>9.6961942257217846</v>
      </c>
    </row>
    <row r="480" spans="1:20" x14ac:dyDescent="0.25">
      <c r="A480" s="38">
        <v>1937</v>
      </c>
      <c r="B480">
        <v>10</v>
      </c>
      <c r="C480" s="1">
        <f t="shared" si="63"/>
        <v>13789</v>
      </c>
      <c r="D480" s="38">
        <v>-0.122</v>
      </c>
      <c r="E480">
        <v>-0.11799999999999999</v>
      </c>
      <c r="F480">
        <v>-0.112</v>
      </c>
      <c r="G480" s="52">
        <v>-0.124</v>
      </c>
      <c r="H480" s="38">
        <f t="shared" si="56"/>
        <v>-0.40026246719160102</v>
      </c>
      <c r="I480" s="41">
        <f t="shared" si="57"/>
        <v>-0.38713910761154852</v>
      </c>
      <c r="J480" s="40">
        <f>'NOAA WLs'!$P$5+(D480/0.3048)</f>
        <v>3.8997375328083987</v>
      </c>
      <c r="K480" s="40">
        <f>'NOAA WLs'!$P$5+(E480/0.3048)</f>
        <v>3.9128608923884514</v>
      </c>
      <c r="L480" s="40">
        <f t="shared" si="58"/>
        <v>-0.36745406824146981</v>
      </c>
      <c r="M480" s="41">
        <f t="shared" si="59"/>
        <v>-0.40682414698162728</v>
      </c>
      <c r="O480">
        <v>1938</v>
      </c>
      <c r="P480">
        <v>10</v>
      </c>
      <c r="Q480" s="1">
        <f t="shared" si="60"/>
        <v>14154</v>
      </c>
      <c r="R480">
        <v>2.7120000000000002</v>
      </c>
      <c r="S480">
        <f t="shared" si="61"/>
        <v>8.8976377952755907</v>
      </c>
      <c r="T480">
        <f t="shared" si="62"/>
        <v>9.3976377952755907</v>
      </c>
    </row>
    <row r="481" spans="1:20" x14ac:dyDescent="0.25">
      <c r="A481" s="38">
        <v>1937</v>
      </c>
      <c r="B481">
        <v>11</v>
      </c>
      <c r="C481" s="1">
        <f t="shared" si="63"/>
        <v>13820</v>
      </c>
      <c r="D481" s="38">
        <v>-4.1000000000000002E-2</v>
      </c>
      <c r="E481">
        <v>-0.11799999999999999</v>
      </c>
      <c r="F481">
        <v>-0.112</v>
      </c>
      <c r="G481" s="52">
        <v>-0.124</v>
      </c>
      <c r="H481" s="38">
        <f t="shared" si="56"/>
        <v>-0.13451443569553806</v>
      </c>
      <c r="I481" s="41">
        <f t="shared" si="57"/>
        <v>-0.38713910761154852</v>
      </c>
      <c r="J481" s="40">
        <f>'NOAA WLs'!$P$5+(D481/0.3048)</f>
        <v>4.1654855643044622</v>
      </c>
      <c r="K481" s="40">
        <f>'NOAA WLs'!$P$5+(E481/0.3048)</f>
        <v>3.9128608923884514</v>
      </c>
      <c r="L481" s="40">
        <f t="shared" si="58"/>
        <v>-0.36745406824146981</v>
      </c>
      <c r="M481" s="41">
        <f t="shared" si="59"/>
        <v>-0.40682414698162728</v>
      </c>
      <c r="O481">
        <v>1938</v>
      </c>
      <c r="P481">
        <v>11</v>
      </c>
      <c r="Q481" s="1">
        <f t="shared" si="60"/>
        <v>14185</v>
      </c>
      <c r="R481">
        <v>2.8639999999999999</v>
      </c>
      <c r="S481">
        <f t="shared" si="61"/>
        <v>9.396325459317584</v>
      </c>
      <c r="T481">
        <f t="shared" si="62"/>
        <v>9.896325459317584</v>
      </c>
    </row>
    <row r="482" spans="1:20" x14ac:dyDescent="0.25">
      <c r="A482" s="38">
        <v>1937</v>
      </c>
      <c r="B482">
        <v>12</v>
      </c>
      <c r="C482" s="1">
        <f t="shared" si="63"/>
        <v>13850</v>
      </c>
      <c r="D482" s="38">
        <v>-0.104</v>
      </c>
      <c r="E482">
        <v>-0.11799999999999999</v>
      </c>
      <c r="F482">
        <v>-0.112</v>
      </c>
      <c r="G482" s="52">
        <v>-0.124</v>
      </c>
      <c r="H482" s="38">
        <f t="shared" si="56"/>
        <v>-0.3412073490813648</v>
      </c>
      <c r="I482" s="41">
        <f t="shared" si="57"/>
        <v>-0.38713910761154852</v>
      </c>
      <c r="J482" s="40">
        <f>'NOAA WLs'!$P$5+(D482/0.3048)</f>
        <v>3.9587926509186349</v>
      </c>
      <c r="K482" s="40">
        <f>'NOAA WLs'!$P$5+(E482/0.3048)</f>
        <v>3.9128608923884514</v>
      </c>
      <c r="L482" s="40">
        <f t="shared" si="58"/>
        <v>-0.36745406824146981</v>
      </c>
      <c r="M482" s="41">
        <f t="shared" si="59"/>
        <v>-0.40682414698162728</v>
      </c>
      <c r="O482">
        <v>1938</v>
      </c>
      <c r="P482">
        <v>12</v>
      </c>
      <c r="Q482" s="1">
        <f t="shared" si="60"/>
        <v>14215</v>
      </c>
      <c r="R482">
        <v>2.8639999999999999</v>
      </c>
      <c r="S482">
        <f t="shared" si="61"/>
        <v>9.396325459317584</v>
      </c>
      <c r="T482">
        <f t="shared" si="62"/>
        <v>9.896325459317584</v>
      </c>
    </row>
    <row r="483" spans="1:20" x14ac:dyDescent="0.25">
      <c r="A483" s="38">
        <v>1938</v>
      </c>
      <c r="B483">
        <v>1</v>
      </c>
      <c r="C483" s="1">
        <f t="shared" si="63"/>
        <v>13881</v>
      </c>
      <c r="D483" s="38">
        <v>-0.13600000000000001</v>
      </c>
      <c r="E483">
        <v>-0.11700000000000001</v>
      </c>
      <c r="F483">
        <v>-0.111</v>
      </c>
      <c r="G483" s="52">
        <v>-0.123</v>
      </c>
      <c r="H483" s="38">
        <f t="shared" si="56"/>
        <v>-0.4461942257217848</v>
      </c>
      <c r="I483" s="41">
        <f t="shared" si="57"/>
        <v>-0.38385826771653542</v>
      </c>
      <c r="J483" s="40">
        <f>'NOAA WLs'!$P$5+(D483/0.3048)</f>
        <v>3.8538057742782152</v>
      </c>
      <c r="K483" s="40">
        <f>'NOAA WLs'!$P$5+(E483/0.3048)</f>
        <v>3.9161417322834646</v>
      </c>
      <c r="L483" s="40">
        <f t="shared" si="58"/>
        <v>-0.36417322834645666</v>
      </c>
      <c r="M483" s="41">
        <f t="shared" si="59"/>
        <v>-0.40354330708661412</v>
      </c>
      <c r="O483">
        <v>1939</v>
      </c>
      <c r="P483">
        <v>1</v>
      </c>
      <c r="Q483" s="1">
        <f t="shared" si="60"/>
        <v>14246</v>
      </c>
      <c r="R483">
        <v>3.1139999999999999</v>
      </c>
      <c r="S483">
        <f t="shared" si="61"/>
        <v>10.216535433070865</v>
      </c>
      <c r="T483">
        <f t="shared" si="62"/>
        <v>10.716535433070865</v>
      </c>
    </row>
    <row r="484" spans="1:20" x14ac:dyDescent="0.25">
      <c r="A484" s="38">
        <v>1938</v>
      </c>
      <c r="B484">
        <v>2</v>
      </c>
      <c r="C484" s="1">
        <f t="shared" si="63"/>
        <v>13912</v>
      </c>
      <c r="D484" s="38">
        <v>3.0000000000000001E-3</v>
      </c>
      <c r="E484">
        <v>-0.11700000000000001</v>
      </c>
      <c r="F484">
        <v>-0.111</v>
      </c>
      <c r="G484" s="52">
        <v>-0.123</v>
      </c>
      <c r="H484" s="38">
        <f t="shared" si="56"/>
        <v>9.8425196850393699E-3</v>
      </c>
      <c r="I484" s="41">
        <f t="shared" si="57"/>
        <v>-0.38385826771653542</v>
      </c>
      <c r="J484" s="40">
        <f>'NOAA WLs'!$P$5+(D484/0.3048)</f>
        <v>4.3098425196850396</v>
      </c>
      <c r="K484" s="40">
        <f>'NOAA WLs'!$P$5+(E484/0.3048)</f>
        <v>3.9161417322834646</v>
      </c>
      <c r="L484" s="40">
        <f t="shared" si="58"/>
        <v>-0.36417322834645666</v>
      </c>
      <c r="M484" s="41">
        <f t="shared" si="59"/>
        <v>-0.40354330708661412</v>
      </c>
      <c r="O484">
        <v>1939</v>
      </c>
      <c r="P484">
        <v>2</v>
      </c>
      <c r="Q484" s="1">
        <f t="shared" si="60"/>
        <v>14277</v>
      </c>
      <c r="R484">
        <v>3.1139999999999999</v>
      </c>
      <c r="S484">
        <f t="shared" si="61"/>
        <v>10.216535433070865</v>
      </c>
      <c r="T484">
        <f t="shared" si="62"/>
        <v>10.716535433070865</v>
      </c>
    </row>
    <row r="485" spans="1:20" x14ac:dyDescent="0.25">
      <c r="A485" s="38">
        <v>1938</v>
      </c>
      <c r="B485">
        <v>3</v>
      </c>
      <c r="C485" s="1">
        <f t="shared" si="63"/>
        <v>13940</v>
      </c>
      <c r="D485" s="38">
        <v>-1.4999999999999999E-2</v>
      </c>
      <c r="E485">
        <v>-0.11700000000000001</v>
      </c>
      <c r="F485">
        <v>-0.111</v>
      </c>
      <c r="G485" s="52">
        <v>-0.123</v>
      </c>
      <c r="H485" s="38">
        <f t="shared" si="56"/>
        <v>-4.9212598425196846E-2</v>
      </c>
      <c r="I485" s="41">
        <f t="shared" si="57"/>
        <v>-0.38385826771653542</v>
      </c>
      <c r="J485" s="40">
        <f>'NOAA WLs'!$P$5+(D485/0.3048)</f>
        <v>4.2507874015748026</v>
      </c>
      <c r="K485" s="40">
        <f>'NOAA WLs'!$P$5+(E485/0.3048)</f>
        <v>3.9161417322834646</v>
      </c>
      <c r="L485" s="40">
        <f t="shared" si="58"/>
        <v>-0.36417322834645666</v>
      </c>
      <c r="M485" s="41">
        <f t="shared" si="59"/>
        <v>-0.40354330708661412</v>
      </c>
      <c r="O485">
        <v>1939</v>
      </c>
      <c r="P485">
        <v>3</v>
      </c>
      <c r="Q485" s="1">
        <f t="shared" si="60"/>
        <v>14305</v>
      </c>
      <c r="R485">
        <v>2.81</v>
      </c>
      <c r="S485">
        <f t="shared" si="61"/>
        <v>9.2191601049868765</v>
      </c>
      <c r="T485">
        <f t="shared" si="62"/>
        <v>9.7191601049868765</v>
      </c>
    </row>
    <row r="486" spans="1:20" x14ac:dyDescent="0.25">
      <c r="A486" s="38">
        <v>1938</v>
      </c>
      <c r="B486">
        <v>4</v>
      </c>
      <c r="C486" s="1">
        <f t="shared" si="63"/>
        <v>13971</v>
      </c>
      <c r="D486" s="38">
        <v>-0.129</v>
      </c>
      <c r="E486">
        <v>-0.11700000000000001</v>
      </c>
      <c r="F486">
        <v>-0.111</v>
      </c>
      <c r="G486" s="52">
        <v>-0.123</v>
      </c>
      <c r="H486" s="38">
        <f t="shared" si="56"/>
        <v>-0.42322834645669288</v>
      </c>
      <c r="I486" s="41">
        <f t="shared" si="57"/>
        <v>-0.38385826771653542</v>
      </c>
      <c r="J486" s="40">
        <f>'NOAA WLs'!$P$5+(D486/0.3048)</f>
        <v>3.8767716535433068</v>
      </c>
      <c r="K486" s="40">
        <f>'NOAA WLs'!$P$5+(E486/0.3048)</f>
        <v>3.9161417322834646</v>
      </c>
      <c r="L486" s="40">
        <f t="shared" si="58"/>
        <v>-0.36417322834645666</v>
      </c>
      <c r="M486" s="41">
        <f t="shared" si="59"/>
        <v>-0.40354330708661412</v>
      </c>
      <c r="O486">
        <v>1939</v>
      </c>
      <c r="P486">
        <v>4</v>
      </c>
      <c r="Q486" s="1">
        <f t="shared" si="60"/>
        <v>14336</v>
      </c>
      <c r="R486">
        <v>2.7789999999999999</v>
      </c>
      <c r="S486">
        <f t="shared" si="61"/>
        <v>9.1174540682414698</v>
      </c>
      <c r="T486">
        <f t="shared" si="62"/>
        <v>9.6174540682414698</v>
      </c>
    </row>
    <row r="487" spans="1:20" x14ac:dyDescent="0.25">
      <c r="A487" s="38">
        <v>1938</v>
      </c>
      <c r="B487">
        <v>5</v>
      </c>
      <c r="C487" s="1">
        <f t="shared" si="63"/>
        <v>14001</v>
      </c>
      <c r="D487" s="38">
        <v>-0.16300000000000001</v>
      </c>
      <c r="E487">
        <v>-0.11700000000000001</v>
      </c>
      <c r="F487">
        <v>-0.111</v>
      </c>
      <c r="G487" s="52">
        <v>-0.123</v>
      </c>
      <c r="H487" s="38">
        <f t="shared" si="56"/>
        <v>-0.53477690288713908</v>
      </c>
      <c r="I487" s="41">
        <f t="shared" si="57"/>
        <v>-0.38385826771653542</v>
      </c>
      <c r="J487" s="40">
        <f>'NOAA WLs'!$P$5+(D487/0.3048)</f>
        <v>3.7652230971128606</v>
      </c>
      <c r="K487" s="40">
        <f>'NOAA WLs'!$P$5+(E487/0.3048)</f>
        <v>3.9161417322834646</v>
      </c>
      <c r="L487" s="40">
        <f t="shared" si="58"/>
        <v>-0.36417322834645666</v>
      </c>
      <c r="M487" s="41">
        <f t="shared" si="59"/>
        <v>-0.40354330708661412</v>
      </c>
      <c r="O487">
        <v>1939</v>
      </c>
      <c r="P487">
        <v>5</v>
      </c>
      <c r="Q487" s="1">
        <f t="shared" si="60"/>
        <v>14366</v>
      </c>
      <c r="R487">
        <v>2.7789999999999999</v>
      </c>
      <c r="S487">
        <f t="shared" si="61"/>
        <v>9.1174540682414698</v>
      </c>
      <c r="T487">
        <f t="shared" si="62"/>
        <v>9.6174540682414698</v>
      </c>
    </row>
    <row r="488" spans="1:20" x14ac:dyDescent="0.25">
      <c r="A488" s="38">
        <v>1938</v>
      </c>
      <c r="B488">
        <v>6</v>
      </c>
      <c r="C488" s="1">
        <f t="shared" si="63"/>
        <v>14032</v>
      </c>
      <c r="D488" s="38">
        <v>-0.16600000000000001</v>
      </c>
      <c r="E488">
        <v>-0.11700000000000001</v>
      </c>
      <c r="F488">
        <v>-0.111</v>
      </c>
      <c r="G488" s="52">
        <v>-0.122</v>
      </c>
      <c r="H488" s="38">
        <f t="shared" si="56"/>
        <v>-0.54461942257217844</v>
      </c>
      <c r="I488" s="41">
        <f t="shared" si="57"/>
        <v>-0.38385826771653542</v>
      </c>
      <c r="J488" s="40">
        <f>'NOAA WLs'!$P$5+(D488/0.3048)</f>
        <v>3.7553805774278213</v>
      </c>
      <c r="K488" s="40">
        <f>'NOAA WLs'!$P$5+(E488/0.3048)</f>
        <v>3.9161417322834646</v>
      </c>
      <c r="L488" s="40">
        <f t="shared" si="58"/>
        <v>-0.36417322834645666</v>
      </c>
      <c r="M488" s="41">
        <f t="shared" si="59"/>
        <v>-0.40026246719160102</v>
      </c>
      <c r="O488">
        <v>1939</v>
      </c>
      <c r="P488">
        <v>6</v>
      </c>
      <c r="Q488" s="1">
        <f t="shared" si="60"/>
        <v>14397</v>
      </c>
      <c r="R488">
        <v>2.84</v>
      </c>
      <c r="S488">
        <f t="shared" si="61"/>
        <v>9.3175853018372692</v>
      </c>
      <c r="T488">
        <f t="shared" si="62"/>
        <v>9.8175853018372692</v>
      </c>
    </row>
    <row r="489" spans="1:20" x14ac:dyDescent="0.25">
      <c r="A489" s="38">
        <v>1938</v>
      </c>
      <c r="B489">
        <v>7</v>
      </c>
      <c r="C489" s="1">
        <f t="shared" si="63"/>
        <v>14062</v>
      </c>
      <c r="D489" s="38">
        <v>-0.13100000000000001</v>
      </c>
      <c r="E489">
        <v>-0.11600000000000001</v>
      </c>
      <c r="F489">
        <v>-0.11</v>
      </c>
      <c r="G489" s="52">
        <v>-0.122</v>
      </c>
      <c r="H489" s="38">
        <f t="shared" si="56"/>
        <v>-0.42979002624671914</v>
      </c>
      <c r="I489" s="41">
        <f t="shared" si="57"/>
        <v>-0.38057742782152232</v>
      </c>
      <c r="J489" s="40">
        <f>'NOAA WLs'!$P$5+(D489/0.3048)</f>
        <v>3.8702099737532807</v>
      </c>
      <c r="K489" s="40">
        <f>'NOAA WLs'!$P$5+(E489/0.3048)</f>
        <v>3.9194225721784774</v>
      </c>
      <c r="L489" s="40">
        <f t="shared" si="58"/>
        <v>-0.36089238845144356</v>
      </c>
      <c r="M489" s="41">
        <f t="shared" si="59"/>
        <v>-0.40026246719160102</v>
      </c>
      <c r="O489">
        <v>1939</v>
      </c>
      <c r="P489">
        <v>7</v>
      </c>
      <c r="Q489" s="1">
        <f t="shared" si="60"/>
        <v>14427</v>
      </c>
      <c r="R489">
        <v>2.84</v>
      </c>
      <c r="S489">
        <f t="shared" si="61"/>
        <v>9.3175853018372692</v>
      </c>
      <c r="T489">
        <f t="shared" si="62"/>
        <v>9.8175853018372692</v>
      </c>
    </row>
    <row r="490" spans="1:20" x14ac:dyDescent="0.25">
      <c r="A490" s="38">
        <v>1938</v>
      </c>
      <c r="B490">
        <v>8</v>
      </c>
      <c r="C490" s="1">
        <f t="shared" si="63"/>
        <v>14093</v>
      </c>
      <c r="D490" s="38">
        <v>-0.17399999999999999</v>
      </c>
      <c r="E490">
        <v>-0.11600000000000001</v>
      </c>
      <c r="F490">
        <v>-0.11</v>
      </c>
      <c r="G490" s="52">
        <v>-0.122</v>
      </c>
      <c r="H490" s="38">
        <f t="shared" si="56"/>
        <v>-0.57086614173228345</v>
      </c>
      <c r="I490" s="41">
        <f t="shared" si="57"/>
        <v>-0.38057742782152232</v>
      </c>
      <c r="J490" s="40">
        <f>'NOAA WLs'!$P$5+(D490/0.3048)</f>
        <v>3.7291338582677165</v>
      </c>
      <c r="K490" s="40">
        <f>'NOAA WLs'!$P$5+(E490/0.3048)</f>
        <v>3.9194225721784774</v>
      </c>
      <c r="L490" s="40">
        <f t="shared" si="58"/>
        <v>-0.36089238845144356</v>
      </c>
      <c r="M490" s="41">
        <f t="shared" si="59"/>
        <v>-0.40026246719160102</v>
      </c>
      <c r="O490">
        <v>1939</v>
      </c>
      <c r="P490">
        <v>8</v>
      </c>
      <c r="Q490" s="1">
        <f t="shared" si="60"/>
        <v>14458</v>
      </c>
      <c r="R490">
        <v>2.81</v>
      </c>
      <c r="S490">
        <f t="shared" si="61"/>
        <v>9.2191601049868765</v>
      </c>
      <c r="T490">
        <f t="shared" si="62"/>
        <v>9.7191601049868765</v>
      </c>
    </row>
    <row r="491" spans="1:20" x14ac:dyDescent="0.25">
      <c r="A491" s="38">
        <v>1938</v>
      </c>
      <c r="B491">
        <v>9</v>
      </c>
      <c r="C491" s="1">
        <f t="shared" si="63"/>
        <v>14124</v>
      </c>
      <c r="D491" s="38">
        <v>-0.155</v>
      </c>
      <c r="E491">
        <v>-0.11600000000000001</v>
      </c>
      <c r="F491">
        <v>-0.11</v>
      </c>
      <c r="G491" s="52">
        <v>-0.122</v>
      </c>
      <c r="H491" s="38">
        <f t="shared" si="56"/>
        <v>-0.50853018372703407</v>
      </c>
      <c r="I491" s="41">
        <f t="shared" si="57"/>
        <v>-0.38057742782152232</v>
      </c>
      <c r="J491" s="40">
        <f>'NOAA WLs'!$P$5+(D491/0.3048)</f>
        <v>3.7914698162729659</v>
      </c>
      <c r="K491" s="40">
        <f>'NOAA WLs'!$P$5+(E491/0.3048)</f>
        <v>3.9194225721784774</v>
      </c>
      <c r="L491" s="40">
        <f t="shared" si="58"/>
        <v>-0.36089238845144356</v>
      </c>
      <c r="M491" s="41">
        <f t="shared" si="59"/>
        <v>-0.40026246719160102</v>
      </c>
      <c r="O491">
        <v>1939</v>
      </c>
      <c r="P491">
        <v>9</v>
      </c>
      <c r="Q491" s="1">
        <f t="shared" si="60"/>
        <v>14489</v>
      </c>
      <c r="R491">
        <v>2.81</v>
      </c>
      <c r="S491">
        <f t="shared" si="61"/>
        <v>9.2191601049868765</v>
      </c>
      <c r="T491">
        <f t="shared" si="62"/>
        <v>9.7191601049868765</v>
      </c>
    </row>
    <row r="492" spans="1:20" x14ac:dyDescent="0.25">
      <c r="A492" s="38">
        <v>1938</v>
      </c>
      <c r="B492">
        <v>10</v>
      </c>
      <c r="C492" s="1">
        <f t="shared" si="63"/>
        <v>14154</v>
      </c>
      <c r="D492" s="38">
        <v>-0.13200000000000001</v>
      </c>
      <c r="E492">
        <v>-0.11600000000000001</v>
      </c>
      <c r="F492">
        <v>-0.11</v>
      </c>
      <c r="G492" s="52">
        <v>-0.122</v>
      </c>
      <c r="H492" s="38">
        <f t="shared" si="56"/>
        <v>-0.43307086614173229</v>
      </c>
      <c r="I492" s="41">
        <f t="shared" si="57"/>
        <v>-0.38057742782152232</v>
      </c>
      <c r="J492" s="40">
        <f>'NOAA WLs'!$P$5+(D492/0.3048)</f>
        <v>3.8669291338582674</v>
      </c>
      <c r="K492" s="40">
        <f>'NOAA WLs'!$P$5+(E492/0.3048)</f>
        <v>3.9194225721784774</v>
      </c>
      <c r="L492" s="40">
        <f t="shared" si="58"/>
        <v>-0.36089238845144356</v>
      </c>
      <c r="M492" s="41">
        <f t="shared" si="59"/>
        <v>-0.40026246719160102</v>
      </c>
      <c r="O492">
        <v>1939</v>
      </c>
      <c r="P492">
        <v>10</v>
      </c>
      <c r="Q492" s="1">
        <f t="shared" si="60"/>
        <v>14519</v>
      </c>
      <c r="R492">
        <v>2.7490000000000001</v>
      </c>
      <c r="S492">
        <f t="shared" si="61"/>
        <v>9.0190288713910753</v>
      </c>
      <c r="T492">
        <f t="shared" si="62"/>
        <v>9.5190288713910753</v>
      </c>
    </row>
    <row r="493" spans="1:20" x14ac:dyDescent="0.25">
      <c r="A493" s="38">
        <v>1938</v>
      </c>
      <c r="B493">
        <v>11</v>
      </c>
      <c r="C493" s="1">
        <f t="shared" si="63"/>
        <v>14185</v>
      </c>
      <c r="D493" s="38">
        <v>-0.245</v>
      </c>
      <c r="E493">
        <v>-0.11600000000000001</v>
      </c>
      <c r="F493">
        <v>-0.11</v>
      </c>
      <c r="G493" s="52">
        <v>-0.122</v>
      </c>
      <c r="H493" s="38">
        <f t="shared" si="56"/>
        <v>-0.8038057742782152</v>
      </c>
      <c r="I493" s="41">
        <f t="shared" si="57"/>
        <v>-0.38057742782152232</v>
      </c>
      <c r="J493" s="40">
        <f>'NOAA WLs'!$P$5+(D493/0.3048)</f>
        <v>3.4961942257217844</v>
      </c>
      <c r="K493" s="40">
        <f>'NOAA WLs'!$P$5+(E493/0.3048)</f>
        <v>3.9194225721784774</v>
      </c>
      <c r="L493" s="40">
        <f t="shared" si="58"/>
        <v>-0.36089238845144356</v>
      </c>
      <c r="M493" s="41">
        <f t="shared" si="59"/>
        <v>-0.40026246719160102</v>
      </c>
      <c r="O493">
        <v>1939</v>
      </c>
      <c r="P493">
        <v>11</v>
      </c>
      <c r="Q493" s="1">
        <f t="shared" si="60"/>
        <v>14550</v>
      </c>
      <c r="R493">
        <v>2.992</v>
      </c>
      <c r="S493">
        <f t="shared" si="61"/>
        <v>9.8162729658792642</v>
      </c>
      <c r="T493">
        <f t="shared" si="62"/>
        <v>10.316272965879264</v>
      </c>
    </row>
    <row r="494" spans="1:20" x14ac:dyDescent="0.25">
      <c r="A494" s="38">
        <v>1938</v>
      </c>
      <c r="B494">
        <v>12</v>
      </c>
      <c r="C494" s="1">
        <f t="shared" si="63"/>
        <v>14215</v>
      </c>
      <c r="D494" s="38">
        <v>-0.22900000000000001</v>
      </c>
      <c r="E494">
        <v>-0.11600000000000001</v>
      </c>
      <c r="F494">
        <v>-0.11</v>
      </c>
      <c r="G494" s="52">
        <v>-0.121</v>
      </c>
      <c r="H494" s="38">
        <f t="shared" si="56"/>
        <v>-0.75131233595800528</v>
      </c>
      <c r="I494" s="41">
        <f t="shared" si="57"/>
        <v>-0.38057742782152232</v>
      </c>
      <c r="J494" s="40">
        <f>'NOAA WLs'!$P$5+(D494/0.3048)</f>
        <v>3.5486876640419944</v>
      </c>
      <c r="K494" s="40">
        <f>'NOAA WLs'!$P$5+(E494/0.3048)</f>
        <v>3.9194225721784774</v>
      </c>
      <c r="L494" s="40">
        <f t="shared" si="58"/>
        <v>-0.36089238845144356</v>
      </c>
      <c r="M494" s="41">
        <f t="shared" si="59"/>
        <v>-0.39698162729658787</v>
      </c>
      <c r="O494">
        <v>1939</v>
      </c>
      <c r="P494">
        <v>12</v>
      </c>
      <c r="Q494" s="1">
        <f t="shared" si="60"/>
        <v>14580</v>
      </c>
      <c r="R494">
        <v>3.3580000000000001</v>
      </c>
      <c r="S494">
        <f t="shared" si="61"/>
        <v>11.017060367454068</v>
      </c>
      <c r="T494">
        <f t="shared" si="62"/>
        <v>11.517060367454068</v>
      </c>
    </row>
    <row r="495" spans="1:20" x14ac:dyDescent="0.25">
      <c r="A495" s="38">
        <v>1939</v>
      </c>
      <c r="B495">
        <v>1</v>
      </c>
      <c r="C495" s="1">
        <f t="shared" si="63"/>
        <v>14246</v>
      </c>
      <c r="D495" s="38">
        <v>-0.16</v>
      </c>
      <c r="E495">
        <v>-0.115</v>
      </c>
      <c r="F495">
        <v>-0.109</v>
      </c>
      <c r="G495" s="52">
        <v>-0.121</v>
      </c>
      <c r="H495" s="38">
        <f t="shared" si="56"/>
        <v>-0.52493438320209973</v>
      </c>
      <c r="I495" s="41">
        <f t="shared" si="57"/>
        <v>-0.37729658792650916</v>
      </c>
      <c r="J495" s="40">
        <f>'NOAA WLs'!$P$5+(D495/0.3048)</f>
        <v>3.7750656167979</v>
      </c>
      <c r="K495" s="40">
        <f>'NOAA WLs'!$P$5+(E495/0.3048)</f>
        <v>3.9227034120734907</v>
      </c>
      <c r="L495" s="40">
        <f t="shared" si="58"/>
        <v>-0.3576115485564304</v>
      </c>
      <c r="M495" s="41">
        <f t="shared" si="59"/>
        <v>-0.39698162729658787</v>
      </c>
      <c r="O495">
        <v>1940</v>
      </c>
      <c r="P495">
        <v>1</v>
      </c>
      <c r="Q495" s="1">
        <f t="shared" si="60"/>
        <v>14611</v>
      </c>
      <c r="R495">
        <v>3.2360000000000002</v>
      </c>
      <c r="S495">
        <f t="shared" si="61"/>
        <v>10.616797900262467</v>
      </c>
      <c r="T495">
        <f t="shared" si="62"/>
        <v>11.116797900262467</v>
      </c>
    </row>
    <row r="496" spans="1:20" x14ac:dyDescent="0.25">
      <c r="A496" s="38">
        <v>1939</v>
      </c>
      <c r="B496">
        <v>2</v>
      </c>
      <c r="C496" s="1">
        <f t="shared" si="63"/>
        <v>14277</v>
      </c>
      <c r="D496" s="38">
        <v>-0.25900000000000001</v>
      </c>
      <c r="E496">
        <v>-0.115</v>
      </c>
      <c r="F496">
        <v>-0.109</v>
      </c>
      <c r="G496" s="52">
        <v>-0.121</v>
      </c>
      <c r="H496" s="38">
        <f t="shared" si="56"/>
        <v>-0.84973753280839892</v>
      </c>
      <c r="I496" s="41">
        <f t="shared" si="57"/>
        <v>-0.37729658792650916</v>
      </c>
      <c r="J496" s="40">
        <f>'NOAA WLs'!$P$5+(D496/0.3048)</f>
        <v>3.4502624671916009</v>
      </c>
      <c r="K496" s="40">
        <f>'NOAA WLs'!$P$5+(E496/0.3048)</f>
        <v>3.9227034120734907</v>
      </c>
      <c r="L496" s="40">
        <f t="shared" si="58"/>
        <v>-0.3576115485564304</v>
      </c>
      <c r="M496" s="41">
        <f t="shared" si="59"/>
        <v>-0.39698162729658787</v>
      </c>
      <c r="O496">
        <v>1940</v>
      </c>
      <c r="P496">
        <v>2</v>
      </c>
      <c r="Q496" s="1">
        <f t="shared" si="60"/>
        <v>14642</v>
      </c>
      <c r="R496">
        <v>3.2669999999999999</v>
      </c>
      <c r="S496">
        <f t="shared" si="61"/>
        <v>10.718503937007872</v>
      </c>
      <c r="T496">
        <f t="shared" si="62"/>
        <v>11.218503937007872</v>
      </c>
    </row>
    <row r="497" spans="1:20" x14ac:dyDescent="0.25">
      <c r="A497" s="38">
        <v>1939</v>
      </c>
      <c r="B497">
        <v>3</v>
      </c>
      <c r="C497" s="1">
        <f t="shared" si="63"/>
        <v>14305</v>
      </c>
      <c r="D497" s="38">
        <v>-0.24299999999999999</v>
      </c>
      <c r="E497">
        <v>-0.115</v>
      </c>
      <c r="F497">
        <v>-0.109</v>
      </c>
      <c r="G497" s="52">
        <v>-0.121</v>
      </c>
      <c r="H497" s="38">
        <f t="shared" si="56"/>
        <v>-0.79724409448818889</v>
      </c>
      <c r="I497" s="41">
        <f t="shared" si="57"/>
        <v>-0.37729658792650916</v>
      </c>
      <c r="J497" s="40">
        <f>'NOAA WLs'!$P$5+(D497/0.3048)</f>
        <v>3.5027559055118109</v>
      </c>
      <c r="K497" s="40">
        <f>'NOAA WLs'!$P$5+(E497/0.3048)</f>
        <v>3.9227034120734907</v>
      </c>
      <c r="L497" s="40">
        <f t="shared" si="58"/>
        <v>-0.3576115485564304</v>
      </c>
      <c r="M497" s="41">
        <f t="shared" si="59"/>
        <v>-0.39698162729658787</v>
      </c>
      <c r="O497">
        <v>1940</v>
      </c>
      <c r="P497">
        <v>3</v>
      </c>
      <c r="Q497" s="1">
        <f t="shared" si="60"/>
        <v>14671</v>
      </c>
      <c r="R497">
        <v>3.1139999999999999</v>
      </c>
      <c r="S497">
        <f t="shared" si="61"/>
        <v>10.216535433070865</v>
      </c>
      <c r="T497">
        <f t="shared" si="62"/>
        <v>10.716535433070865</v>
      </c>
    </row>
    <row r="498" spans="1:20" x14ac:dyDescent="0.25">
      <c r="A498" s="38">
        <v>1939</v>
      </c>
      <c r="B498">
        <v>4</v>
      </c>
      <c r="C498" s="1">
        <f t="shared" si="63"/>
        <v>14336</v>
      </c>
      <c r="D498" s="38">
        <v>-0.217</v>
      </c>
      <c r="E498">
        <v>-0.115</v>
      </c>
      <c r="F498">
        <v>-0.109</v>
      </c>
      <c r="G498" s="52">
        <v>-0.121</v>
      </c>
      <c r="H498" s="38">
        <f t="shared" si="56"/>
        <v>-0.71194225721784776</v>
      </c>
      <c r="I498" s="41">
        <f t="shared" si="57"/>
        <v>-0.37729658792650916</v>
      </c>
      <c r="J498" s="40">
        <f>'NOAA WLs'!$P$5+(D498/0.3048)</f>
        <v>3.5880577427821523</v>
      </c>
      <c r="K498" s="40">
        <f>'NOAA WLs'!$P$5+(E498/0.3048)</f>
        <v>3.9227034120734907</v>
      </c>
      <c r="L498" s="40">
        <f t="shared" si="58"/>
        <v>-0.3576115485564304</v>
      </c>
      <c r="M498" s="41">
        <f t="shared" si="59"/>
        <v>-0.39698162729658787</v>
      </c>
      <c r="O498">
        <v>1940</v>
      </c>
      <c r="P498">
        <v>4</v>
      </c>
      <c r="Q498" s="1">
        <f t="shared" si="60"/>
        <v>14702</v>
      </c>
      <c r="R498">
        <v>2.84</v>
      </c>
      <c r="S498">
        <f t="shared" si="61"/>
        <v>9.3175853018372692</v>
      </c>
      <c r="T498">
        <f t="shared" si="62"/>
        <v>9.8175853018372692</v>
      </c>
    </row>
    <row r="499" spans="1:20" x14ac:dyDescent="0.25">
      <c r="A499" s="38">
        <v>1939</v>
      </c>
      <c r="B499">
        <v>5</v>
      </c>
      <c r="C499" s="1">
        <f t="shared" si="63"/>
        <v>14366</v>
      </c>
      <c r="D499" s="38">
        <v>-0.13</v>
      </c>
      <c r="E499">
        <v>-0.115</v>
      </c>
      <c r="F499">
        <v>-0.109</v>
      </c>
      <c r="G499" s="52">
        <v>-0.121</v>
      </c>
      <c r="H499" s="38">
        <f t="shared" si="56"/>
        <v>-0.42650918635170604</v>
      </c>
      <c r="I499" s="41">
        <f t="shared" si="57"/>
        <v>-0.37729658792650916</v>
      </c>
      <c r="J499" s="40">
        <f>'NOAA WLs'!$P$5+(D499/0.3048)</f>
        <v>3.873490813648294</v>
      </c>
      <c r="K499" s="40">
        <f>'NOAA WLs'!$P$5+(E499/0.3048)</f>
        <v>3.9227034120734907</v>
      </c>
      <c r="L499" s="40">
        <f t="shared" si="58"/>
        <v>-0.3576115485564304</v>
      </c>
      <c r="M499" s="41">
        <f t="shared" si="59"/>
        <v>-0.39698162729658787</v>
      </c>
      <c r="O499">
        <v>1940</v>
      </c>
      <c r="P499">
        <v>5</v>
      </c>
      <c r="Q499" s="1">
        <f t="shared" si="60"/>
        <v>14732</v>
      </c>
      <c r="R499">
        <v>2.81</v>
      </c>
      <c r="S499">
        <f t="shared" si="61"/>
        <v>9.2191601049868765</v>
      </c>
      <c r="T499">
        <f t="shared" si="62"/>
        <v>9.7191601049868765</v>
      </c>
    </row>
    <row r="500" spans="1:20" x14ac:dyDescent="0.25">
      <c r="A500" s="38">
        <v>1939</v>
      </c>
      <c r="B500">
        <v>6</v>
      </c>
      <c r="C500" s="1">
        <f t="shared" si="63"/>
        <v>14397</v>
      </c>
      <c r="D500" s="38">
        <v>-0.151</v>
      </c>
      <c r="E500">
        <v>-0.114</v>
      </c>
      <c r="F500">
        <v>-0.109</v>
      </c>
      <c r="G500" s="52">
        <v>-0.12</v>
      </c>
      <c r="H500" s="38">
        <f t="shared" si="56"/>
        <v>-0.49540682414698156</v>
      </c>
      <c r="I500" s="41">
        <f t="shared" si="57"/>
        <v>-0.37401574803149606</v>
      </c>
      <c r="J500" s="40">
        <f>'NOAA WLs'!$P$5+(D500/0.3048)</f>
        <v>3.804593175853018</v>
      </c>
      <c r="K500" s="40">
        <f>'NOAA WLs'!$P$5+(E500/0.3048)</f>
        <v>3.9259842519685035</v>
      </c>
      <c r="L500" s="40">
        <f t="shared" si="58"/>
        <v>-0.3576115485564304</v>
      </c>
      <c r="M500" s="41">
        <f t="shared" si="59"/>
        <v>-0.39370078740157477</v>
      </c>
      <c r="O500">
        <v>1940</v>
      </c>
      <c r="P500">
        <v>6</v>
      </c>
      <c r="Q500" s="1">
        <f t="shared" si="60"/>
        <v>14763</v>
      </c>
      <c r="R500">
        <v>2.7789999999999999</v>
      </c>
      <c r="S500">
        <f t="shared" si="61"/>
        <v>9.1174540682414698</v>
      </c>
      <c r="T500">
        <f t="shared" si="62"/>
        <v>9.6174540682414698</v>
      </c>
    </row>
    <row r="501" spans="1:20" x14ac:dyDescent="0.25">
      <c r="A501" s="38">
        <v>1939</v>
      </c>
      <c r="B501">
        <v>7</v>
      </c>
      <c r="C501" s="1">
        <f t="shared" si="63"/>
        <v>14427</v>
      </c>
      <c r="D501" s="38">
        <v>-0.152</v>
      </c>
      <c r="E501">
        <v>-0.114</v>
      </c>
      <c r="F501">
        <v>-0.108</v>
      </c>
      <c r="G501" s="52">
        <v>-0.12</v>
      </c>
      <c r="H501" s="38">
        <f t="shared" si="56"/>
        <v>-0.49868766404199472</v>
      </c>
      <c r="I501" s="41">
        <f t="shared" si="57"/>
        <v>-0.37401574803149606</v>
      </c>
      <c r="J501" s="40">
        <f>'NOAA WLs'!$P$5+(D501/0.3048)</f>
        <v>3.8013123359580052</v>
      </c>
      <c r="K501" s="40">
        <f>'NOAA WLs'!$P$5+(E501/0.3048)</f>
        <v>3.9259842519685035</v>
      </c>
      <c r="L501" s="40">
        <f t="shared" si="58"/>
        <v>-0.3543307086614173</v>
      </c>
      <c r="M501" s="41">
        <f t="shared" si="59"/>
        <v>-0.39370078740157477</v>
      </c>
      <c r="O501">
        <v>1940</v>
      </c>
      <c r="P501">
        <v>7</v>
      </c>
      <c r="Q501" s="1">
        <f t="shared" si="60"/>
        <v>14793</v>
      </c>
      <c r="R501">
        <v>2.871</v>
      </c>
      <c r="S501">
        <f t="shared" si="61"/>
        <v>9.419291338582676</v>
      </c>
      <c r="T501">
        <f t="shared" si="62"/>
        <v>9.919291338582676</v>
      </c>
    </row>
    <row r="502" spans="1:20" x14ac:dyDescent="0.25">
      <c r="A502" s="38">
        <v>1939</v>
      </c>
      <c r="B502">
        <v>8</v>
      </c>
      <c r="C502" s="1">
        <f t="shared" si="63"/>
        <v>14458</v>
      </c>
      <c r="D502" s="38">
        <v>-0.122</v>
      </c>
      <c r="E502">
        <v>-0.114</v>
      </c>
      <c r="F502">
        <v>-0.108</v>
      </c>
      <c r="G502" s="52">
        <v>-0.12</v>
      </c>
      <c r="H502" s="38">
        <f t="shared" si="56"/>
        <v>-0.40026246719160102</v>
      </c>
      <c r="I502" s="41">
        <f t="shared" si="57"/>
        <v>-0.37401574803149606</v>
      </c>
      <c r="J502" s="40">
        <f>'NOAA WLs'!$P$5+(D502/0.3048)</f>
        <v>3.8997375328083987</v>
      </c>
      <c r="K502" s="40">
        <f>'NOAA WLs'!$P$5+(E502/0.3048)</f>
        <v>3.9259842519685035</v>
      </c>
      <c r="L502" s="40">
        <f t="shared" si="58"/>
        <v>-0.3543307086614173</v>
      </c>
      <c r="M502" s="41">
        <f t="shared" si="59"/>
        <v>-0.39370078740157477</v>
      </c>
      <c r="O502">
        <v>1940</v>
      </c>
      <c r="P502">
        <v>8</v>
      </c>
      <c r="Q502" s="1">
        <f t="shared" si="60"/>
        <v>14824</v>
      </c>
      <c r="R502">
        <v>2.9009999999999998</v>
      </c>
      <c r="S502">
        <f t="shared" si="61"/>
        <v>9.5177165354330704</v>
      </c>
      <c r="T502">
        <f t="shared" si="62"/>
        <v>10.01771653543307</v>
      </c>
    </row>
    <row r="503" spans="1:20" x14ac:dyDescent="0.25">
      <c r="A503" s="38">
        <v>1939</v>
      </c>
      <c r="B503">
        <v>9</v>
      </c>
      <c r="C503" s="1">
        <f t="shared" si="63"/>
        <v>14489</v>
      </c>
      <c r="D503" s="38">
        <v>-0.125</v>
      </c>
      <c r="E503">
        <v>-0.114</v>
      </c>
      <c r="F503">
        <v>-0.108</v>
      </c>
      <c r="G503" s="52">
        <v>-0.12</v>
      </c>
      <c r="H503" s="38">
        <f t="shared" si="56"/>
        <v>-0.41010498687664038</v>
      </c>
      <c r="I503" s="41">
        <f t="shared" si="57"/>
        <v>-0.37401574803149606</v>
      </c>
      <c r="J503" s="40">
        <f>'NOAA WLs'!$P$5+(D503/0.3048)</f>
        <v>3.8898950131233594</v>
      </c>
      <c r="K503" s="40">
        <f>'NOAA WLs'!$P$5+(E503/0.3048)</f>
        <v>3.9259842519685035</v>
      </c>
      <c r="L503" s="40">
        <f t="shared" si="58"/>
        <v>-0.3543307086614173</v>
      </c>
      <c r="M503" s="41">
        <f t="shared" si="59"/>
        <v>-0.39370078740157477</v>
      </c>
      <c r="O503">
        <v>1940</v>
      </c>
      <c r="P503">
        <v>9</v>
      </c>
      <c r="Q503" s="1">
        <f t="shared" si="60"/>
        <v>14855</v>
      </c>
      <c r="R503">
        <v>2.9009999999999998</v>
      </c>
      <c r="S503">
        <f t="shared" si="61"/>
        <v>9.5177165354330704</v>
      </c>
      <c r="T503">
        <f t="shared" si="62"/>
        <v>10.01771653543307</v>
      </c>
    </row>
    <row r="504" spans="1:20" x14ac:dyDescent="0.25">
      <c r="A504" s="38">
        <v>1939</v>
      </c>
      <c r="B504">
        <v>10</v>
      </c>
      <c r="C504" s="1">
        <f t="shared" si="63"/>
        <v>14519</v>
      </c>
      <c r="D504" s="38">
        <v>-0.15</v>
      </c>
      <c r="E504">
        <v>-0.114</v>
      </c>
      <c r="F504">
        <v>-0.108</v>
      </c>
      <c r="G504" s="52">
        <v>-0.12</v>
      </c>
      <c r="H504" s="38">
        <f t="shared" si="56"/>
        <v>-0.49212598425196846</v>
      </c>
      <c r="I504" s="41">
        <f t="shared" si="57"/>
        <v>-0.37401574803149606</v>
      </c>
      <c r="J504" s="40">
        <f>'NOAA WLs'!$P$5+(D504/0.3048)</f>
        <v>3.8078740157480313</v>
      </c>
      <c r="K504" s="40">
        <f>'NOAA WLs'!$P$5+(E504/0.3048)</f>
        <v>3.9259842519685035</v>
      </c>
      <c r="L504" s="40">
        <f t="shared" si="58"/>
        <v>-0.3543307086614173</v>
      </c>
      <c r="M504" s="41">
        <f t="shared" si="59"/>
        <v>-0.39370078740157477</v>
      </c>
      <c r="O504">
        <v>1940</v>
      </c>
      <c r="P504">
        <v>10</v>
      </c>
      <c r="Q504" s="1">
        <f t="shared" si="60"/>
        <v>14885</v>
      </c>
      <c r="R504">
        <v>3.0840000000000001</v>
      </c>
      <c r="S504">
        <f t="shared" si="61"/>
        <v>10.118110236220472</v>
      </c>
      <c r="T504">
        <f t="shared" si="62"/>
        <v>10.618110236220472</v>
      </c>
    </row>
    <row r="505" spans="1:20" x14ac:dyDescent="0.25">
      <c r="A505" s="38">
        <v>1939</v>
      </c>
      <c r="B505">
        <v>11</v>
      </c>
      <c r="C505" s="1">
        <f t="shared" si="63"/>
        <v>14550</v>
      </c>
      <c r="D505" s="38">
        <v>-0.151</v>
      </c>
      <c r="E505">
        <v>-0.114</v>
      </c>
      <c r="F505">
        <v>-0.108</v>
      </c>
      <c r="G505" s="52">
        <v>-0.11899999999999999</v>
      </c>
      <c r="H505" s="38">
        <f t="shared" si="56"/>
        <v>-0.49540682414698156</v>
      </c>
      <c r="I505" s="41">
        <f t="shared" si="57"/>
        <v>-0.37401574803149606</v>
      </c>
      <c r="J505" s="40">
        <f>'NOAA WLs'!$P$5+(D505/0.3048)</f>
        <v>3.804593175853018</v>
      </c>
      <c r="K505" s="40">
        <f>'NOAA WLs'!$P$5+(E505/0.3048)</f>
        <v>3.9259842519685035</v>
      </c>
      <c r="L505" s="40">
        <f t="shared" si="58"/>
        <v>-0.3543307086614173</v>
      </c>
      <c r="M505" s="41">
        <f t="shared" si="59"/>
        <v>-0.39041994750656162</v>
      </c>
      <c r="O505">
        <v>1940</v>
      </c>
      <c r="P505">
        <v>11</v>
      </c>
      <c r="Q505" s="1">
        <f t="shared" si="60"/>
        <v>14916</v>
      </c>
      <c r="R505">
        <v>3.1139999999999999</v>
      </c>
      <c r="S505">
        <f t="shared" si="61"/>
        <v>10.216535433070865</v>
      </c>
      <c r="T505">
        <f t="shared" si="62"/>
        <v>10.716535433070865</v>
      </c>
    </row>
    <row r="506" spans="1:20" x14ac:dyDescent="0.25">
      <c r="A506" s="38">
        <v>1939</v>
      </c>
      <c r="B506">
        <v>12</v>
      </c>
      <c r="C506" s="1">
        <f t="shared" si="63"/>
        <v>14580</v>
      </c>
      <c r="D506" s="38">
        <v>-4.5999999999999999E-2</v>
      </c>
      <c r="E506">
        <v>-0.113</v>
      </c>
      <c r="F506">
        <v>-0.108</v>
      </c>
      <c r="G506" s="52">
        <v>-0.11899999999999999</v>
      </c>
      <c r="H506" s="38">
        <f t="shared" si="56"/>
        <v>-0.15091863517060367</v>
      </c>
      <c r="I506" s="41">
        <f t="shared" si="57"/>
        <v>-0.37073490813648291</v>
      </c>
      <c r="J506" s="40">
        <f>'NOAA WLs'!$P$5+(D506/0.3048)</f>
        <v>4.1490813648293958</v>
      </c>
      <c r="K506" s="40">
        <f>'NOAA WLs'!$P$5+(E506/0.3048)</f>
        <v>3.9292650918635168</v>
      </c>
      <c r="L506" s="40">
        <f t="shared" si="58"/>
        <v>-0.3543307086614173</v>
      </c>
      <c r="M506" s="41">
        <f t="shared" si="59"/>
        <v>-0.39041994750656162</v>
      </c>
      <c r="O506">
        <v>1940</v>
      </c>
      <c r="P506">
        <v>12</v>
      </c>
      <c r="Q506" s="1">
        <f t="shared" si="60"/>
        <v>14946</v>
      </c>
      <c r="R506">
        <v>3.48</v>
      </c>
      <c r="S506">
        <f t="shared" si="61"/>
        <v>11.417322834645669</v>
      </c>
      <c r="T506">
        <f t="shared" si="62"/>
        <v>11.917322834645669</v>
      </c>
    </row>
    <row r="507" spans="1:20" x14ac:dyDescent="0.25">
      <c r="A507" s="38">
        <v>1940</v>
      </c>
      <c r="B507">
        <v>1</v>
      </c>
      <c r="C507" s="1">
        <f t="shared" si="63"/>
        <v>14611</v>
      </c>
      <c r="D507" s="38">
        <v>-8.4000000000000005E-2</v>
      </c>
      <c r="E507">
        <v>-0.113</v>
      </c>
      <c r="F507">
        <v>-0.107</v>
      </c>
      <c r="G507" s="52">
        <v>-0.11899999999999999</v>
      </c>
      <c r="H507" s="38">
        <f t="shared" si="56"/>
        <v>-0.27559055118110237</v>
      </c>
      <c r="I507" s="41">
        <f t="shared" si="57"/>
        <v>-0.37073490813648291</v>
      </c>
      <c r="J507" s="40">
        <f>'NOAA WLs'!$P$5+(D507/0.3048)</f>
        <v>4.0244094488188971</v>
      </c>
      <c r="K507" s="40">
        <f>'NOAA WLs'!$P$5+(E507/0.3048)</f>
        <v>3.9292650918635168</v>
      </c>
      <c r="L507" s="40">
        <f t="shared" si="58"/>
        <v>-0.35104986876640415</v>
      </c>
      <c r="M507" s="41">
        <f t="shared" si="59"/>
        <v>-0.39041994750656162</v>
      </c>
      <c r="O507">
        <v>1941</v>
      </c>
      <c r="P507">
        <v>1</v>
      </c>
      <c r="Q507" s="1">
        <f t="shared" si="60"/>
        <v>14977</v>
      </c>
      <c r="R507">
        <v>3.2669999999999999</v>
      </c>
      <c r="S507">
        <f t="shared" si="61"/>
        <v>10.718503937007872</v>
      </c>
      <c r="T507">
        <f t="shared" si="62"/>
        <v>11.218503937007872</v>
      </c>
    </row>
    <row r="508" spans="1:20" x14ac:dyDescent="0.25">
      <c r="A508" s="38">
        <v>1940</v>
      </c>
      <c r="B508">
        <v>2</v>
      </c>
      <c r="C508" s="1">
        <f t="shared" si="63"/>
        <v>14642</v>
      </c>
      <c r="D508" s="38">
        <v>-3.0000000000000001E-3</v>
      </c>
      <c r="E508">
        <v>-0.113</v>
      </c>
      <c r="F508">
        <v>-0.107</v>
      </c>
      <c r="G508" s="52">
        <v>-0.11899999999999999</v>
      </c>
      <c r="H508" s="38">
        <f t="shared" si="56"/>
        <v>-9.8425196850393699E-3</v>
      </c>
      <c r="I508" s="41">
        <f t="shared" si="57"/>
        <v>-0.37073490813648291</v>
      </c>
      <c r="J508" s="40">
        <f>'NOAA WLs'!$P$5+(D508/0.3048)</f>
        <v>4.29015748031496</v>
      </c>
      <c r="K508" s="40">
        <f>'NOAA WLs'!$P$5+(E508/0.3048)</f>
        <v>3.9292650918635168</v>
      </c>
      <c r="L508" s="40">
        <f t="shared" si="58"/>
        <v>-0.35104986876640415</v>
      </c>
      <c r="M508" s="41">
        <f t="shared" si="59"/>
        <v>-0.39041994750656162</v>
      </c>
      <c r="O508">
        <v>1941</v>
      </c>
      <c r="P508">
        <v>2</v>
      </c>
      <c r="Q508" s="1">
        <f t="shared" si="60"/>
        <v>15008</v>
      </c>
      <c r="R508">
        <v>3.0230000000000001</v>
      </c>
      <c r="S508">
        <f t="shared" si="61"/>
        <v>9.917979002624671</v>
      </c>
      <c r="T508">
        <f t="shared" si="62"/>
        <v>10.417979002624671</v>
      </c>
    </row>
    <row r="509" spans="1:20" x14ac:dyDescent="0.25">
      <c r="A509" s="38">
        <v>1940</v>
      </c>
      <c r="B509">
        <v>3</v>
      </c>
      <c r="C509" s="1">
        <f t="shared" si="63"/>
        <v>14671</v>
      </c>
      <c r="D509" s="38">
        <v>-5.3999999999999999E-2</v>
      </c>
      <c r="E509">
        <v>-0.113</v>
      </c>
      <c r="F509">
        <v>-0.107</v>
      </c>
      <c r="G509" s="52">
        <v>-0.11899999999999999</v>
      </c>
      <c r="H509" s="38">
        <f t="shared" si="56"/>
        <v>-0.17716535433070865</v>
      </c>
      <c r="I509" s="41">
        <f t="shared" si="57"/>
        <v>-0.37073490813648291</v>
      </c>
      <c r="J509" s="40">
        <f>'NOAA WLs'!$P$5+(D509/0.3048)</f>
        <v>4.1228346456692915</v>
      </c>
      <c r="K509" s="40">
        <f>'NOAA WLs'!$P$5+(E509/0.3048)</f>
        <v>3.9292650918635168</v>
      </c>
      <c r="L509" s="40">
        <f t="shared" si="58"/>
        <v>-0.35104986876640415</v>
      </c>
      <c r="M509" s="41">
        <f t="shared" si="59"/>
        <v>-0.39041994750656162</v>
      </c>
      <c r="O509">
        <v>1941</v>
      </c>
      <c r="P509">
        <v>3</v>
      </c>
      <c r="Q509" s="1">
        <f t="shared" si="60"/>
        <v>15036</v>
      </c>
      <c r="R509">
        <v>3.1139999999999999</v>
      </c>
      <c r="S509">
        <f t="shared" si="61"/>
        <v>10.216535433070865</v>
      </c>
      <c r="T509">
        <f t="shared" si="62"/>
        <v>10.716535433070865</v>
      </c>
    </row>
    <row r="510" spans="1:20" x14ac:dyDescent="0.25">
      <c r="A510" s="38">
        <v>1940</v>
      </c>
      <c r="B510">
        <v>4</v>
      </c>
      <c r="C510" s="1">
        <f t="shared" si="63"/>
        <v>14702</v>
      </c>
      <c r="D510" s="38">
        <v>-0.129</v>
      </c>
      <c r="E510">
        <v>-0.113</v>
      </c>
      <c r="F510">
        <v>-0.107</v>
      </c>
      <c r="G510" s="52">
        <v>-0.11899999999999999</v>
      </c>
      <c r="H510" s="38">
        <f t="shared" si="56"/>
        <v>-0.42322834645669288</v>
      </c>
      <c r="I510" s="41">
        <f t="shared" si="57"/>
        <v>-0.37073490813648291</v>
      </c>
      <c r="J510" s="40">
        <f>'NOAA WLs'!$P$5+(D510/0.3048)</f>
        <v>3.8767716535433068</v>
      </c>
      <c r="K510" s="40">
        <f>'NOAA WLs'!$P$5+(E510/0.3048)</f>
        <v>3.9292650918635168</v>
      </c>
      <c r="L510" s="40">
        <f t="shared" si="58"/>
        <v>-0.35104986876640415</v>
      </c>
      <c r="M510" s="41">
        <f t="shared" si="59"/>
        <v>-0.39041994750656162</v>
      </c>
      <c r="O510">
        <v>1941</v>
      </c>
      <c r="P510">
        <v>4</v>
      </c>
      <c r="Q510" s="1">
        <f t="shared" si="60"/>
        <v>15067</v>
      </c>
      <c r="R510">
        <v>2.9620000000000002</v>
      </c>
      <c r="S510">
        <f t="shared" si="61"/>
        <v>9.7178477690288716</v>
      </c>
      <c r="T510">
        <f t="shared" si="62"/>
        <v>10.217847769028872</v>
      </c>
    </row>
    <row r="511" spans="1:20" x14ac:dyDescent="0.25">
      <c r="A511" s="38">
        <v>1940</v>
      </c>
      <c r="B511">
        <v>5</v>
      </c>
      <c r="C511" s="1">
        <f t="shared" si="63"/>
        <v>14732</v>
      </c>
      <c r="D511" s="38">
        <v>-9.2999999999999999E-2</v>
      </c>
      <c r="E511">
        <v>-0.113</v>
      </c>
      <c r="F511">
        <v>-0.107</v>
      </c>
      <c r="G511" s="52">
        <v>-0.11799999999999999</v>
      </c>
      <c r="H511" s="38">
        <f t="shared" si="56"/>
        <v>-0.30511811023622043</v>
      </c>
      <c r="I511" s="41">
        <f t="shared" si="57"/>
        <v>-0.37073490813648291</v>
      </c>
      <c r="J511" s="40">
        <f>'NOAA WLs'!$P$5+(D511/0.3048)</f>
        <v>3.9948818897637794</v>
      </c>
      <c r="K511" s="40">
        <f>'NOAA WLs'!$P$5+(E511/0.3048)</f>
        <v>3.9292650918635168</v>
      </c>
      <c r="L511" s="40">
        <f t="shared" si="58"/>
        <v>-0.35104986876640415</v>
      </c>
      <c r="M511" s="41">
        <f t="shared" si="59"/>
        <v>-0.38713910761154852</v>
      </c>
      <c r="O511">
        <v>1941</v>
      </c>
      <c r="P511">
        <v>5</v>
      </c>
      <c r="Q511" s="1">
        <f t="shared" si="60"/>
        <v>15097</v>
      </c>
      <c r="R511">
        <v>3.0230000000000001</v>
      </c>
      <c r="S511">
        <f t="shared" si="61"/>
        <v>9.917979002624671</v>
      </c>
      <c r="T511">
        <f t="shared" si="62"/>
        <v>10.417979002624671</v>
      </c>
    </row>
    <row r="512" spans="1:20" x14ac:dyDescent="0.25">
      <c r="A512" s="38">
        <v>1940</v>
      </c>
      <c r="B512">
        <v>6</v>
      </c>
      <c r="C512" s="1">
        <f t="shared" si="63"/>
        <v>14763</v>
      </c>
      <c r="D512" s="38">
        <v>-0.16</v>
      </c>
      <c r="E512">
        <v>-0.112</v>
      </c>
      <c r="F512">
        <v>-0.107</v>
      </c>
      <c r="G512" s="52">
        <v>-0.11799999999999999</v>
      </c>
      <c r="H512" s="38">
        <f t="shared" si="56"/>
        <v>-0.52493438320209973</v>
      </c>
      <c r="I512" s="41">
        <f t="shared" si="57"/>
        <v>-0.36745406824146981</v>
      </c>
      <c r="J512" s="40">
        <f>'NOAA WLs'!$P$5+(D512/0.3048)</f>
        <v>3.7750656167979</v>
      </c>
      <c r="K512" s="40">
        <f>'NOAA WLs'!$P$5+(E512/0.3048)</f>
        <v>3.9325459317585301</v>
      </c>
      <c r="L512" s="40">
        <f t="shared" si="58"/>
        <v>-0.35104986876640415</v>
      </c>
      <c r="M512" s="41">
        <f t="shared" si="59"/>
        <v>-0.38713910761154852</v>
      </c>
      <c r="O512">
        <v>1941</v>
      </c>
      <c r="P512">
        <v>6</v>
      </c>
      <c r="Q512" s="1">
        <f t="shared" si="60"/>
        <v>15128</v>
      </c>
      <c r="R512">
        <v>2.7789999999999999</v>
      </c>
      <c r="S512">
        <f t="shared" si="61"/>
        <v>9.1174540682414698</v>
      </c>
      <c r="T512">
        <f t="shared" si="62"/>
        <v>9.6174540682414698</v>
      </c>
    </row>
    <row r="513" spans="1:20" x14ac:dyDescent="0.25">
      <c r="A513" s="38">
        <v>1940</v>
      </c>
      <c r="B513">
        <v>7</v>
      </c>
      <c r="C513" s="1">
        <f t="shared" si="63"/>
        <v>14793</v>
      </c>
      <c r="D513" s="38">
        <v>-0.125</v>
      </c>
      <c r="E513">
        <v>-0.112</v>
      </c>
      <c r="F513">
        <v>-0.106</v>
      </c>
      <c r="G513" s="52">
        <v>-0.11799999999999999</v>
      </c>
      <c r="H513" s="38">
        <f t="shared" si="56"/>
        <v>-0.41010498687664038</v>
      </c>
      <c r="I513" s="41">
        <f t="shared" si="57"/>
        <v>-0.36745406824146981</v>
      </c>
      <c r="J513" s="40">
        <f>'NOAA WLs'!$P$5+(D513/0.3048)</f>
        <v>3.8898950131233594</v>
      </c>
      <c r="K513" s="40">
        <f>'NOAA WLs'!$P$5+(E513/0.3048)</f>
        <v>3.9325459317585301</v>
      </c>
      <c r="L513" s="40">
        <f t="shared" si="58"/>
        <v>-0.34776902887139105</v>
      </c>
      <c r="M513" s="41">
        <f t="shared" si="59"/>
        <v>-0.38713910761154852</v>
      </c>
      <c r="O513">
        <v>1941</v>
      </c>
      <c r="P513">
        <v>7</v>
      </c>
      <c r="Q513" s="1">
        <f t="shared" si="60"/>
        <v>15158</v>
      </c>
      <c r="R513">
        <v>2.7789999999999999</v>
      </c>
      <c r="S513">
        <f t="shared" si="61"/>
        <v>9.1174540682414698</v>
      </c>
      <c r="T513">
        <f t="shared" si="62"/>
        <v>9.6174540682414698</v>
      </c>
    </row>
    <row r="514" spans="1:20" x14ac:dyDescent="0.25">
      <c r="A514" s="38">
        <v>1940</v>
      </c>
      <c r="B514">
        <v>8</v>
      </c>
      <c r="C514" s="1">
        <f t="shared" si="63"/>
        <v>14824</v>
      </c>
      <c r="D514" s="38">
        <v>-0.14899999999999999</v>
      </c>
      <c r="E514">
        <v>-0.112</v>
      </c>
      <c r="F514">
        <v>-0.106</v>
      </c>
      <c r="G514" s="52">
        <v>-0.11799999999999999</v>
      </c>
      <c r="H514" s="38">
        <f t="shared" si="56"/>
        <v>-0.48884514435695531</v>
      </c>
      <c r="I514" s="41">
        <f t="shared" si="57"/>
        <v>-0.36745406824146981</v>
      </c>
      <c r="J514" s="40">
        <f>'NOAA WLs'!$P$5+(D514/0.3048)</f>
        <v>3.8111548556430446</v>
      </c>
      <c r="K514" s="40">
        <f>'NOAA WLs'!$P$5+(E514/0.3048)</f>
        <v>3.9325459317585301</v>
      </c>
      <c r="L514" s="40">
        <f t="shared" si="58"/>
        <v>-0.34776902887139105</v>
      </c>
      <c r="M514" s="41">
        <f t="shared" si="59"/>
        <v>-0.38713910761154852</v>
      </c>
      <c r="O514">
        <v>1941</v>
      </c>
      <c r="P514">
        <v>8</v>
      </c>
      <c r="Q514" s="1">
        <f t="shared" si="60"/>
        <v>15189</v>
      </c>
      <c r="R514">
        <v>2.81</v>
      </c>
      <c r="S514">
        <f t="shared" si="61"/>
        <v>9.2191601049868765</v>
      </c>
      <c r="T514">
        <f t="shared" si="62"/>
        <v>9.7191601049868765</v>
      </c>
    </row>
    <row r="515" spans="1:20" x14ac:dyDescent="0.25">
      <c r="A515" s="38">
        <v>1940</v>
      </c>
      <c r="B515">
        <v>9</v>
      </c>
      <c r="C515" s="1">
        <f t="shared" si="63"/>
        <v>14855</v>
      </c>
      <c r="D515" s="38">
        <v>-6.7000000000000004E-2</v>
      </c>
      <c r="E515">
        <v>-0.112</v>
      </c>
      <c r="F515">
        <v>-0.106</v>
      </c>
      <c r="G515" s="52">
        <v>-0.11799999999999999</v>
      </c>
      <c r="H515" s="38">
        <f t="shared" si="56"/>
        <v>-0.21981627296587927</v>
      </c>
      <c r="I515" s="41">
        <f t="shared" si="57"/>
        <v>-0.36745406824146981</v>
      </c>
      <c r="J515" s="40">
        <f>'NOAA WLs'!$P$5+(D515/0.3048)</f>
        <v>4.0801837270341208</v>
      </c>
      <c r="K515" s="40">
        <f>'NOAA WLs'!$P$5+(E515/0.3048)</f>
        <v>3.9325459317585301</v>
      </c>
      <c r="L515" s="40">
        <f t="shared" si="58"/>
        <v>-0.34776902887139105</v>
      </c>
      <c r="M515" s="41">
        <f t="shared" si="59"/>
        <v>-0.38713910761154852</v>
      </c>
      <c r="O515">
        <v>1941</v>
      </c>
      <c r="P515">
        <v>9</v>
      </c>
      <c r="Q515" s="1">
        <f t="shared" si="60"/>
        <v>15220</v>
      </c>
      <c r="R515">
        <v>2.7789999999999999</v>
      </c>
      <c r="S515">
        <f t="shared" si="61"/>
        <v>9.1174540682414698</v>
      </c>
      <c r="T515">
        <f t="shared" si="62"/>
        <v>9.6174540682414698</v>
      </c>
    </row>
    <row r="516" spans="1:20" x14ac:dyDescent="0.25">
      <c r="A516" s="38">
        <v>1940</v>
      </c>
      <c r="B516">
        <v>10</v>
      </c>
      <c r="C516" s="1">
        <f t="shared" si="63"/>
        <v>14885</v>
      </c>
      <c r="D516" s="38">
        <v>-2.5000000000000001E-2</v>
      </c>
      <c r="E516">
        <v>-0.112</v>
      </c>
      <c r="F516">
        <v>-0.106</v>
      </c>
      <c r="G516" s="52">
        <v>-0.11799999999999999</v>
      </c>
      <c r="H516" s="38">
        <f t="shared" si="56"/>
        <v>-8.2020997375328086E-2</v>
      </c>
      <c r="I516" s="41">
        <f t="shared" si="57"/>
        <v>-0.36745406824146981</v>
      </c>
      <c r="J516" s="40">
        <f>'NOAA WLs'!$P$5+(D516/0.3048)</f>
        <v>4.2179790026246717</v>
      </c>
      <c r="K516" s="40">
        <f>'NOAA WLs'!$P$5+(E516/0.3048)</f>
        <v>3.9325459317585301</v>
      </c>
      <c r="L516" s="40">
        <f t="shared" si="58"/>
        <v>-0.34776902887139105</v>
      </c>
      <c r="M516" s="41">
        <f t="shared" si="59"/>
        <v>-0.38713910761154852</v>
      </c>
      <c r="O516">
        <v>1941</v>
      </c>
      <c r="P516">
        <v>10</v>
      </c>
      <c r="Q516" s="1">
        <f t="shared" si="60"/>
        <v>15250</v>
      </c>
      <c r="R516">
        <v>2.7490000000000001</v>
      </c>
      <c r="S516">
        <f t="shared" si="61"/>
        <v>9.0190288713910753</v>
      </c>
      <c r="T516">
        <f t="shared" si="62"/>
        <v>9.5190288713910753</v>
      </c>
    </row>
    <row r="517" spans="1:20" x14ac:dyDescent="0.25">
      <c r="A517" s="38">
        <v>1940</v>
      </c>
      <c r="B517">
        <v>11</v>
      </c>
      <c r="C517" s="1">
        <f t="shared" si="63"/>
        <v>14916</v>
      </c>
      <c r="D517" s="38">
        <v>-0.126</v>
      </c>
      <c r="E517">
        <v>-0.112</v>
      </c>
      <c r="F517">
        <v>-0.106</v>
      </c>
      <c r="G517" s="52">
        <v>-0.11700000000000001</v>
      </c>
      <c r="H517" s="38">
        <f t="shared" si="56"/>
        <v>-0.41338582677165353</v>
      </c>
      <c r="I517" s="41">
        <f t="shared" si="57"/>
        <v>-0.36745406824146981</v>
      </c>
      <c r="J517" s="40">
        <f>'NOAA WLs'!$P$5+(D517/0.3048)</f>
        <v>3.8866141732283461</v>
      </c>
      <c r="K517" s="40">
        <f>'NOAA WLs'!$P$5+(E517/0.3048)</f>
        <v>3.9325459317585301</v>
      </c>
      <c r="L517" s="40">
        <f t="shared" si="58"/>
        <v>-0.34776902887139105</v>
      </c>
      <c r="M517" s="41">
        <f t="shared" si="59"/>
        <v>-0.38385826771653542</v>
      </c>
      <c r="O517">
        <v>1941</v>
      </c>
      <c r="P517">
        <v>11</v>
      </c>
      <c r="Q517" s="1">
        <f t="shared" si="60"/>
        <v>15281</v>
      </c>
      <c r="R517">
        <v>3.145</v>
      </c>
      <c r="S517">
        <f t="shared" si="61"/>
        <v>10.318241469816272</v>
      </c>
      <c r="T517">
        <f t="shared" si="62"/>
        <v>10.818241469816272</v>
      </c>
    </row>
    <row r="518" spans="1:20" x14ac:dyDescent="0.25">
      <c r="A518" s="38">
        <v>1940</v>
      </c>
      <c r="B518">
        <v>12</v>
      </c>
      <c r="C518" s="1">
        <f t="shared" si="63"/>
        <v>14946</v>
      </c>
      <c r="D518" s="38">
        <v>5.0000000000000001E-3</v>
      </c>
      <c r="E518">
        <v>-0.111</v>
      </c>
      <c r="F518">
        <v>-0.106</v>
      </c>
      <c r="G518" s="52">
        <v>-0.11700000000000001</v>
      </c>
      <c r="H518" s="38">
        <f t="shared" si="56"/>
        <v>1.6404199475065617E-2</v>
      </c>
      <c r="I518" s="41">
        <f t="shared" si="57"/>
        <v>-0.36417322834645666</v>
      </c>
      <c r="J518" s="40">
        <f>'NOAA WLs'!$P$5+(D518/0.3048)</f>
        <v>4.3164041994750653</v>
      </c>
      <c r="K518" s="40">
        <f>'NOAA WLs'!$P$5+(E518/0.3048)</f>
        <v>3.9358267716535433</v>
      </c>
      <c r="L518" s="40">
        <f t="shared" si="58"/>
        <v>-0.34776902887139105</v>
      </c>
      <c r="M518" s="41">
        <f t="shared" si="59"/>
        <v>-0.38385826771653542</v>
      </c>
      <c r="O518">
        <v>1941</v>
      </c>
      <c r="P518">
        <v>12</v>
      </c>
      <c r="Q518" s="1">
        <f t="shared" si="60"/>
        <v>15311</v>
      </c>
      <c r="R518">
        <v>3.3279999999999998</v>
      </c>
      <c r="S518">
        <f t="shared" si="61"/>
        <v>10.918635170603674</v>
      </c>
      <c r="T518">
        <f t="shared" si="62"/>
        <v>11.418635170603674</v>
      </c>
    </row>
    <row r="519" spans="1:20" x14ac:dyDescent="0.25">
      <c r="A519" s="38">
        <v>1941</v>
      </c>
      <c r="B519">
        <v>1</v>
      </c>
      <c r="C519" s="1">
        <f t="shared" si="63"/>
        <v>14977</v>
      </c>
      <c r="D519" s="38">
        <v>-1.0999999999999999E-2</v>
      </c>
      <c r="E519">
        <v>-0.111</v>
      </c>
      <c r="F519">
        <v>-0.105</v>
      </c>
      <c r="G519" s="52">
        <v>-0.11700000000000001</v>
      </c>
      <c r="H519" s="38">
        <f t="shared" si="56"/>
        <v>-3.6089238845144353E-2</v>
      </c>
      <c r="I519" s="41">
        <f t="shared" si="57"/>
        <v>-0.36417322834645666</v>
      </c>
      <c r="J519" s="40">
        <f>'NOAA WLs'!$P$5+(D519/0.3048)</f>
        <v>4.2639107611548557</v>
      </c>
      <c r="K519" s="40">
        <f>'NOAA WLs'!$P$5+(E519/0.3048)</f>
        <v>3.9358267716535433</v>
      </c>
      <c r="L519" s="40">
        <f t="shared" si="58"/>
        <v>-0.3444881889763779</v>
      </c>
      <c r="M519" s="41">
        <f t="shared" si="59"/>
        <v>-0.38385826771653542</v>
      </c>
      <c r="O519">
        <v>1942</v>
      </c>
      <c r="P519">
        <v>1</v>
      </c>
      <c r="Q519" s="1">
        <f t="shared" si="60"/>
        <v>15342</v>
      </c>
      <c r="R519">
        <v>3.0750000000000002</v>
      </c>
      <c r="S519">
        <f t="shared" si="61"/>
        <v>10.088582677165354</v>
      </c>
      <c r="T519">
        <f t="shared" si="62"/>
        <v>10.588582677165354</v>
      </c>
    </row>
    <row r="520" spans="1:20" x14ac:dyDescent="0.25">
      <c r="A520" s="38">
        <v>1941</v>
      </c>
      <c r="B520">
        <v>2</v>
      </c>
      <c r="C520" s="1">
        <f t="shared" si="63"/>
        <v>15008</v>
      </c>
      <c r="D520" s="38">
        <v>6.0000000000000001E-3</v>
      </c>
      <c r="E520">
        <v>-0.111</v>
      </c>
      <c r="F520">
        <v>-0.105</v>
      </c>
      <c r="G520" s="52">
        <v>-0.11700000000000001</v>
      </c>
      <c r="H520" s="38">
        <f t="shared" si="56"/>
        <v>1.968503937007874E-2</v>
      </c>
      <c r="I520" s="41">
        <f t="shared" si="57"/>
        <v>-0.36417322834645666</v>
      </c>
      <c r="J520" s="40">
        <f>'NOAA WLs'!$P$5+(D520/0.3048)</f>
        <v>4.3196850393700785</v>
      </c>
      <c r="K520" s="40">
        <f>'NOAA WLs'!$P$5+(E520/0.3048)</f>
        <v>3.9358267716535433</v>
      </c>
      <c r="L520" s="40">
        <f t="shared" si="58"/>
        <v>-0.3444881889763779</v>
      </c>
      <c r="M520" s="41">
        <f t="shared" si="59"/>
        <v>-0.38385826771653542</v>
      </c>
      <c r="O520">
        <v>1942</v>
      </c>
      <c r="P520">
        <v>2</v>
      </c>
      <c r="Q520" s="1">
        <f t="shared" si="60"/>
        <v>15373</v>
      </c>
      <c r="R520">
        <v>3.1659999999999999</v>
      </c>
      <c r="S520">
        <f t="shared" si="61"/>
        <v>10.387139107611548</v>
      </c>
      <c r="T520">
        <f t="shared" si="62"/>
        <v>10.887139107611548</v>
      </c>
    </row>
    <row r="521" spans="1:20" x14ac:dyDescent="0.25">
      <c r="A521" s="38">
        <v>1941</v>
      </c>
      <c r="B521">
        <v>3</v>
      </c>
      <c r="C521" s="1">
        <f t="shared" si="63"/>
        <v>15036</v>
      </c>
      <c r="D521" s="38">
        <v>-6.0000000000000001E-3</v>
      </c>
      <c r="E521">
        <v>-0.111</v>
      </c>
      <c r="F521">
        <v>-0.105</v>
      </c>
      <c r="G521" s="52">
        <v>-0.11700000000000001</v>
      </c>
      <c r="H521" s="38">
        <f t="shared" si="56"/>
        <v>-1.968503937007874E-2</v>
      </c>
      <c r="I521" s="41">
        <f t="shared" si="57"/>
        <v>-0.36417322834645666</v>
      </c>
      <c r="J521" s="40">
        <f>'NOAA WLs'!$P$5+(D521/0.3048)</f>
        <v>4.2803149606299211</v>
      </c>
      <c r="K521" s="40">
        <f>'NOAA WLs'!$P$5+(E521/0.3048)</f>
        <v>3.9358267716535433</v>
      </c>
      <c r="L521" s="40">
        <f t="shared" si="58"/>
        <v>-0.3444881889763779</v>
      </c>
      <c r="M521" s="41">
        <f t="shared" si="59"/>
        <v>-0.38385826771653542</v>
      </c>
      <c r="O521">
        <v>1942</v>
      </c>
      <c r="P521">
        <v>3</v>
      </c>
      <c r="Q521" s="1">
        <f t="shared" si="60"/>
        <v>15401</v>
      </c>
      <c r="R521">
        <v>2.77</v>
      </c>
      <c r="S521">
        <f t="shared" si="61"/>
        <v>9.0879265091863513</v>
      </c>
      <c r="T521">
        <f t="shared" si="62"/>
        <v>9.5879265091863513</v>
      </c>
    </row>
    <row r="522" spans="1:20" x14ac:dyDescent="0.25">
      <c r="A522" s="38">
        <v>1941</v>
      </c>
      <c r="B522">
        <v>4</v>
      </c>
      <c r="C522" s="1">
        <f t="shared" si="63"/>
        <v>15067</v>
      </c>
      <c r="D522" s="38">
        <v>-6.2E-2</v>
      </c>
      <c r="E522">
        <v>-0.111</v>
      </c>
      <c r="F522">
        <v>-0.105</v>
      </c>
      <c r="G522" s="52">
        <v>-0.11600000000000001</v>
      </c>
      <c r="H522" s="38">
        <f t="shared" si="56"/>
        <v>-0.20341207349081364</v>
      </c>
      <c r="I522" s="41">
        <f t="shared" si="57"/>
        <v>-0.36417322834645666</v>
      </c>
      <c r="J522" s="40">
        <f>'NOAA WLs'!$P$5+(D522/0.3048)</f>
        <v>4.0965879265091862</v>
      </c>
      <c r="K522" s="40">
        <f>'NOAA WLs'!$P$5+(E522/0.3048)</f>
        <v>3.9358267716535433</v>
      </c>
      <c r="L522" s="40">
        <f t="shared" si="58"/>
        <v>-0.3444881889763779</v>
      </c>
      <c r="M522" s="41">
        <f t="shared" si="59"/>
        <v>-0.38057742782152232</v>
      </c>
      <c r="O522">
        <v>1942</v>
      </c>
      <c r="P522">
        <v>4</v>
      </c>
      <c r="Q522" s="1">
        <f t="shared" si="60"/>
        <v>15432</v>
      </c>
      <c r="R522">
        <v>2.8919999999999999</v>
      </c>
      <c r="S522">
        <f t="shared" si="61"/>
        <v>9.4881889763779519</v>
      </c>
      <c r="T522">
        <f t="shared" si="62"/>
        <v>9.9881889763779519</v>
      </c>
    </row>
    <row r="523" spans="1:20" x14ac:dyDescent="0.25">
      <c r="A523" s="38">
        <v>1941</v>
      </c>
      <c r="B523">
        <v>5</v>
      </c>
      <c r="C523" s="1">
        <f t="shared" si="63"/>
        <v>15097</v>
      </c>
      <c r="D523" s="38">
        <v>-3.9E-2</v>
      </c>
      <c r="E523">
        <v>-0.111</v>
      </c>
      <c r="F523">
        <v>-0.105</v>
      </c>
      <c r="G523" s="52">
        <v>-0.11600000000000001</v>
      </c>
      <c r="H523" s="38">
        <f t="shared" si="56"/>
        <v>-0.12795275590551181</v>
      </c>
      <c r="I523" s="41">
        <f t="shared" si="57"/>
        <v>-0.36417322834645666</v>
      </c>
      <c r="J523" s="40">
        <f>'NOAA WLs'!$P$5+(D523/0.3048)</f>
        <v>4.1720472440944878</v>
      </c>
      <c r="K523" s="40">
        <f>'NOAA WLs'!$P$5+(E523/0.3048)</f>
        <v>3.9358267716535433</v>
      </c>
      <c r="L523" s="40">
        <f t="shared" si="58"/>
        <v>-0.3444881889763779</v>
      </c>
      <c r="M523" s="41">
        <f t="shared" si="59"/>
        <v>-0.38057742782152232</v>
      </c>
      <c r="O523">
        <v>1942</v>
      </c>
      <c r="P523">
        <v>5</v>
      </c>
      <c r="Q523" s="1">
        <f t="shared" si="60"/>
        <v>15462</v>
      </c>
      <c r="R523">
        <v>2.8919999999999999</v>
      </c>
      <c r="S523">
        <f t="shared" si="61"/>
        <v>9.4881889763779519</v>
      </c>
      <c r="T523">
        <f t="shared" si="62"/>
        <v>9.9881889763779519</v>
      </c>
    </row>
    <row r="524" spans="1:20" x14ac:dyDescent="0.25">
      <c r="A524" s="38">
        <v>1941</v>
      </c>
      <c r="B524">
        <v>6</v>
      </c>
      <c r="C524" s="1">
        <f t="shared" si="63"/>
        <v>15128</v>
      </c>
      <c r="D524" s="38">
        <v>-0.11799999999999999</v>
      </c>
      <c r="E524">
        <v>-0.11</v>
      </c>
      <c r="F524">
        <v>-0.105</v>
      </c>
      <c r="G524" s="52">
        <v>-0.11600000000000001</v>
      </c>
      <c r="H524" s="38">
        <f t="shared" si="56"/>
        <v>-0.38713910761154852</v>
      </c>
      <c r="I524" s="41">
        <f t="shared" si="57"/>
        <v>-0.36089238845144356</v>
      </c>
      <c r="J524" s="40">
        <f>'NOAA WLs'!$P$5+(D524/0.3048)</f>
        <v>3.9128608923884514</v>
      </c>
      <c r="K524" s="40">
        <f>'NOAA WLs'!$P$5+(E524/0.3048)</f>
        <v>3.9391076115485562</v>
      </c>
      <c r="L524" s="40">
        <f t="shared" si="58"/>
        <v>-0.3444881889763779</v>
      </c>
      <c r="M524" s="41">
        <f t="shared" si="59"/>
        <v>-0.38057742782152232</v>
      </c>
      <c r="O524">
        <v>1942</v>
      </c>
      <c r="P524">
        <v>6</v>
      </c>
      <c r="Q524" s="1">
        <f t="shared" si="60"/>
        <v>15493</v>
      </c>
      <c r="R524">
        <v>2.8620000000000001</v>
      </c>
      <c r="S524">
        <f t="shared" si="61"/>
        <v>9.3897637795275593</v>
      </c>
      <c r="T524">
        <f t="shared" si="62"/>
        <v>9.8897637795275593</v>
      </c>
    </row>
    <row r="525" spans="1:20" x14ac:dyDescent="0.25">
      <c r="A525" s="38">
        <v>1941</v>
      </c>
      <c r="B525">
        <v>7</v>
      </c>
      <c r="C525" s="1">
        <f t="shared" si="63"/>
        <v>15158</v>
      </c>
      <c r="D525" s="38">
        <v>-0.10299999999999999</v>
      </c>
      <c r="E525">
        <v>-0.11</v>
      </c>
      <c r="F525">
        <v>-0.104</v>
      </c>
      <c r="G525" s="52">
        <v>-0.11600000000000001</v>
      </c>
      <c r="H525" s="38">
        <f t="shared" si="56"/>
        <v>-0.3379265091863517</v>
      </c>
      <c r="I525" s="41">
        <f t="shared" si="57"/>
        <v>-0.36089238845144356</v>
      </c>
      <c r="J525" s="40">
        <f>'NOAA WLs'!$P$5+(D525/0.3048)</f>
        <v>3.9620734908136481</v>
      </c>
      <c r="K525" s="40">
        <f>'NOAA WLs'!$P$5+(E525/0.3048)</f>
        <v>3.9391076115485562</v>
      </c>
      <c r="L525" s="40">
        <f t="shared" si="58"/>
        <v>-0.3412073490813648</v>
      </c>
      <c r="M525" s="41">
        <f t="shared" si="59"/>
        <v>-0.38057742782152232</v>
      </c>
      <c r="O525">
        <v>1942</v>
      </c>
      <c r="P525">
        <v>7</v>
      </c>
      <c r="Q525" s="1">
        <f t="shared" si="60"/>
        <v>15523</v>
      </c>
      <c r="R525">
        <v>2.9830000000000001</v>
      </c>
      <c r="S525">
        <f t="shared" si="61"/>
        <v>9.7867454068241475</v>
      </c>
      <c r="T525">
        <f t="shared" si="62"/>
        <v>10.286745406824148</v>
      </c>
    </row>
    <row r="526" spans="1:20" x14ac:dyDescent="0.25">
      <c r="A526" s="38">
        <v>1941</v>
      </c>
      <c r="B526">
        <v>8</v>
      </c>
      <c r="C526" s="1">
        <f t="shared" si="63"/>
        <v>15189</v>
      </c>
      <c r="D526" s="38">
        <v>-8.5000000000000006E-2</v>
      </c>
      <c r="E526">
        <v>-0.11</v>
      </c>
      <c r="F526">
        <v>-0.104</v>
      </c>
      <c r="G526" s="52">
        <v>-0.11600000000000001</v>
      </c>
      <c r="H526" s="38">
        <f t="shared" si="56"/>
        <v>-0.27887139107611547</v>
      </c>
      <c r="I526" s="41">
        <f t="shared" si="57"/>
        <v>-0.36089238845144356</v>
      </c>
      <c r="J526" s="40">
        <f>'NOAA WLs'!$P$5+(D526/0.3048)</f>
        <v>4.0211286089238847</v>
      </c>
      <c r="K526" s="40">
        <f>'NOAA WLs'!$P$5+(E526/0.3048)</f>
        <v>3.9391076115485562</v>
      </c>
      <c r="L526" s="40">
        <f t="shared" si="58"/>
        <v>-0.3412073490813648</v>
      </c>
      <c r="M526" s="41">
        <f t="shared" si="59"/>
        <v>-0.38057742782152232</v>
      </c>
      <c r="O526">
        <v>1942</v>
      </c>
      <c r="P526">
        <v>8</v>
      </c>
      <c r="Q526" s="1">
        <f t="shared" si="60"/>
        <v>15554</v>
      </c>
      <c r="R526">
        <v>2.74</v>
      </c>
      <c r="S526">
        <f t="shared" si="61"/>
        <v>8.9895013123359586</v>
      </c>
      <c r="T526">
        <f t="shared" si="62"/>
        <v>9.4895013123359586</v>
      </c>
    </row>
    <row r="527" spans="1:20" x14ac:dyDescent="0.25">
      <c r="A527" s="38">
        <v>1941</v>
      </c>
      <c r="B527">
        <v>9</v>
      </c>
      <c r="C527" s="1">
        <f t="shared" si="63"/>
        <v>15220</v>
      </c>
      <c r="D527" s="38">
        <v>-6.0999999999999999E-2</v>
      </c>
      <c r="E527">
        <v>-0.11</v>
      </c>
      <c r="F527">
        <v>-0.104</v>
      </c>
      <c r="G527" s="52">
        <v>-0.11600000000000001</v>
      </c>
      <c r="H527" s="38">
        <f t="shared" ref="H527:H590" si="64">D527/0.3048</f>
        <v>-0.20013123359580051</v>
      </c>
      <c r="I527" s="41">
        <f t="shared" ref="I527:I590" si="65">E527/0.3048</f>
        <v>-0.36089238845144356</v>
      </c>
      <c r="J527" s="40">
        <f>'NOAA WLs'!$P$5+(D527/0.3048)</f>
        <v>4.0998687664041995</v>
      </c>
      <c r="K527" s="40">
        <f>'NOAA WLs'!$P$5+(E527/0.3048)</f>
        <v>3.9391076115485562</v>
      </c>
      <c r="L527" s="40">
        <f t="shared" ref="L527:L590" si="66">F527/0.3048</f>
        <v>-0.3412073490813648</v>
      </c>
      <c r="M527" s="41">
        <f t="shared" ref="M527:M590" si="67">G527/0.3048</f>
        <v>-0.38057742782152232</v>
      </c>
      <c r="O527">
        <v>1942</v>
      </c>
      <c r="P527">
        <v>9</v>
      </c>
      <c r="Q527" s="1">
        <f t="shared" ref="Q527:Q590" si="68">DATE(O527,P527,1)</f>
        <v>15585</v>
      </c>
      <c r="R527">
        <v>2.6789999999999998</v>
      </c>
      <c r="S527">
        <f t="shared" ref="S527:S590" si="69">R527/0.3048</f>
        <v>8.7893700787401556</v>
      </c>
      <c r="T527">
        <f t="shared" si="62"/>
        <v>9.2893700787401556</v>
      </c>
    </row>
    <row r="528" spans="1:20" x14ac:dyDescent="0.25">
      <c r="A528" s="38">
        <v>1941</v>
      </c>
      <c r="B528">
        <v>10</v>
      </c>
      <c r="C528" s="1">
        <f t="shared" si="63"/>
        <v>15250</v>
      </c>
      <c r="D528" s="38">
        <v>-0.113</v>
      </c>
      <c r="E528">
        <v>-0.11</v>
      </c>
      <c r="F528">
        <v>-0.104</v>
      </c>
      <c r="G528" s="52">
        <v>-0.115</v>
      </c>
      <c r="H528" s="38">
        <f t="shared" si="64"/>
        <v>-0.37073490813648291</v>
      </c>
      <c r="I528" s="41">
        <f t="shared" si="65"/>
        <v>-0.36089238845144356</v>
      </c>
      <c r="J528" s="40">
        <f>'NOAA WLs'!$P$5+(D528/0.3048)</f>
        <v>3.9292650918635168</v>
      </c>
      <c r="K528" s="40">
        <f>'NOAA WLs'!$P$5+(E528/0.3048)</f>
        <v>3.9391076115485562</v>
      </c>
      <c r="L528" s="40">
        <f t="shared" si="66"/>
        <v>-0.3412073490813648</v>
      </c>
      <c r="M528" s="41">
        <f t="shared" si="67"/>
        <v>-0.37729658792650916</v>
      </c>
      <c r="O528">
        <v>1942</v>
      </c>
      <c r="P528">
        <v>10</v>
      </c>
      <c r="Q528" s="1">
        <f t="shared" si="68"/>
        <v>15615</v>
      </c>
      <c r="R528">
        <v>2.8010000000000002</v>
      </c>
      <c r="S528">
        <f t="shared" si="69"/>
        <v>9.189632545931758</v>
      </c>
      <c r="T528">
        <f t="shared" ref="T528:T591" si="70">S528+0.5</f>
        <v>9.689632545931758</v>
      </c>
    </row>
    <row r="529" spans="1:20" x14ac:dyDescent="0.25">
      <c r="A529" s="38">
        <v>1941</v>
      </c>
      <c r="B529">
        <v>11</v>
      </c>
      <c r="C529" s="1">
        <f t="shared" si="63"/>
        <v>15281</v>
      </c>
      <c r="D529" s="38">
        <v>-0.05</v>
      </c>
      <c r="E529">
        <v>-0.11</v>
      </c>
      <c r="F529">
        <v>-0.104</v>
      </c>
      <c r="G529" s="52">
        <v>-0.115</v>
      </c>
      <c r="H529" s="38">
        <f t="shared" si="64"/>
        <v>-0.16404199475065617</v>
      </c>
      <c r="I529" s="41">
        <f t="shared" si="65"/>
        <v>-0.36089238845144356</v>
      </c>
      <c r="J529" s="40">
        <f>'NOAA WLs'!$P$5+(D529/0.3048)</f>
        <v>4.1359580052493436</v>
      </c>
      <c r="K529" s="40">
        <f>'NOAA WLs'!$P$5+(E529/0.3048)</f>
        <v>3.9391076115485562</v>
      </c>
      <c r="L529" s="40">
        <f t="shared" si="66"/>
        <v>-0.3412073490813648</v>
      </c>
      <c r="M529" s="41">
        <f t="shared" si="67"/>
        <v>-0.37729658792650916</v>
      </c>
      <c r="O529">
        <v>1942</v>
      </c>
      <c r="P529">
        <v>11</v>
      </c>
      <c r="Q529" s="1">
        <f t="shared" si="68"/>
        <v>15646</v>
      </c>
      <c r="R529">
        <v>3.1659999999999999</v>
      </c>
      <c r="S529">
        <f t="shared" si="69"/>
        <v>10.387139107611548</v>
      </c>
      <c r="T529">
        <f t="shared" si="70"/>
        <v>10.887139107611548</v>
      </c>
    </row>
    <row r="530" spans="1:20" x14ac:dyDescent="0.25">
      <c r="A530" s="38">
        <v>1941</v>
      </c>
      <c r="B530">
        <v>12</v>
      </c>
      <c r="C530" s="1">
        <f t="shared" si="63"/>
        <v>15311</v>
      </c>
      <c r="D530" s="38">
        <v>2.4E-2</v>
      </c>
      <c r="E530">
        <v>-0.109</v>
      </c>
      <c r="F530">
        <v>-0.104</v>
      </c>
      <c r="G530" s="52">
        <v>-0.115</v>
      </c>
      <c r="H530" s="38">
        <f t="shared" si="64"/>
        <v>7.874015748031496E-2</v>
      </c>
      <c r="I530" s="41">
        <f t="shared" si="65"/>
        <v>-0.3576115485564304</v>
      </c>
      <c r="J530" s="40">
        <f>'NOAA WLs'!$P$5+(D530/0.3048)</f>
        <v>4.3787401574803146</v>
      </c>
      <c r="K530" s="40">
        <f>'NOAA WLs'!$P$5+(E530/0.3048)</f>
        <v>3.9423884514435694</v>
      </c>
      <c r="L530" s="40">
        <f t="shared" si="66"/>
        <v>-0.3412073490813648</v>
      </c>
      <c r="M530" s="41">
        <f t="shared" si="67"/>
        <v>-0.37729658792650916</v>
      </c>
      <c r="O530">
        <v>1942</v>
      </c>
      <c r="P530">
        <v>12</v>
      </c>
      <c r="Q530" s="1">
        <f t="shared" si="68"/>
        <v>15676</v>
      </c>
      <c r="R530">
        <v>3.044</v>
      </c>
      <c r="S530">
        <f t="shared" si="69"/>
        <v>9.9868766404199469</v>
      </c>
      <c r="T530">
        <f t="shared" si="70"/>
        <v>10.486876640419947</v>
      </c>
    </row>
    <row r="531" spans="1:20" x14ac:dyDescent="0.25">
      <c r="A531" s="38">
        <v>1942</v>
      </c>
      <c r="B531">
        <v>1</v>
      </c>
      <c r="C531" s="1">
        <f t="shared" si="63"/>
        <v>15342</v>
      </c>
      <c r="D531" s="38">
        <v>-0.12</v>
      </c>
      <c r="E531">
        <v>-0.109</v>
      </c>
      <c r="F531">
        <v>-0.10299999999999999</v>
      </c>
      <c r="G531" s="52">
        <v>-0.115</v>
      </c>
      <c r="H531" s="38">
        <f t="shared" si="64"/>
        <v>-0.39370078740157477</v>
      </c>
      <c r="I531" s="41">
        <f t="shared" si="65"/>
        <v>-0.3576115485564304</v>
      </c>
      <c r="J531" s="40">
        <f>'NOAA WLs'!$P$5+(D531/0.3048)</f>
        <v>3.9062992125984248</v>
      </c>
      <c r="K531" s="40">
        <f>'NOAA WLs'!$P$5+(E531/0.3048)</f>
        <v>3.9423884514435694</v>
      </c>
      <c r="L531" s="40">
        <f t="shared" si="66"/>
        <v>-0.3379265091863517</v>
      </c>
      <c r="M531" s="41">
        <f t="shared" si="67"/>
        <v>-0.37729658792650916</v>
      </c>
      <c r="O531">
        <v>1943</v>
      </c>
      <c r="P531">
        <v>1</v>
      </c>
      <c r="Q531" s="1">
        <f t="shared" si="68"/>
        <v>15707</v>
      </c>
      <c r="R531">
        <v>2.992</v>
      </c>
      <c r="S531">
        <f t="shared" si="69"/>
        <v>9.8162729658792642</v>
      </c>
      <c r="T531">
        <f t="shared" si="70"/>
        <v>10.316272965879264</v>
      </c>
    </row>
    <row r="532" spans="1:20" x14ac:dyDescent="0.25">
      <c r="A532" s="38">
        <v>1942</v>
      </c>
      <c r="B532">
        <v>2</v>
      </c>
      <c r="C532" s="1">
        <f t="shared" si="63"/>
        <v>15373</v>
      </c>
      <c r="D532" s="38">
        <v>-0.13100000000000001</v>
      </c>
      <c r="E532">
        <v>-0.109</v>
      </c>
      <c r="F532">
        <v>-0.10299999999999999</v>
      </c>
      <c r="G532" s="52">
        <v>-0.115</v>
      </c>
      <c r="H532" s="38">
        <f t="shared" si="64"/>
        <v>-0.42979002624671914</v>
      </c>
      <c r="I532" s="41">
        <f t="shared" si="65"/>
        <v>-0.3576115485564304</v>
      </c>
      <c r="J532" s="40">
        <f>'NOAA WLs'!$P$5+(D532/0.3048)</f>
        <v>3.8702099737532807</v>
      </c>
      <c r="K532" s="40">
        <f>'NOAA WLs'!$P$5+(E532/0.3048)</f>
        <v>3.9423884514435694</v>
      </c>
      <c r="L532" s="40">
        <f t="shared" si="66"/>
        <v>-0.3379265091863517</v>
      </c>
      <c r="M532" s="41">
        <f t="shared" si="67"/>
        <v>-0.37729658792650916</v>
      </c>
      <c r="O532">
        <v>1943</v>
      </c>
      <c r="P532">
        <v>2</v>
      </c>
      <c r="Q532" s="1">
        <f t="shared" si="68"/>
        <v>15738</v>
      </c>
      <c r="R532">
        <v>3.1139999999999999</v>
      </c>
      <c r="S532">
        <f t="shared" si="69"/>
        <v>10.216535433070865</v>
      </c>
      <c r="T532">
        <f t="shared" si="70"/>
        <v>10.716535433070865</v>
      </c>
    </row>
    <row r="533" spans="1:20" x14ac:dyDescent="0.25">
      <c r="A533" s="38">
        <v>1942</v>
      </c>
      <c r="B533">
        <v>3</v>
      </c>
      <c r="C533" s="1">
        <f t="shared" si="63"/>
        <v>15401</v>
      </c>
      <c r="D533" s="38">
        <v>-0.20100000000000001</v>
      </c>
      <c r="E533">
        <v>-0.109</v>
      </c>
      <c r="F533">
        <v>-0.10299999999999999</v>
      </c>
      <c r="G533" s="52">
        <v>-0.114</v>
      </c>
      <c r="H533" s="38">
        <f t="shared" si="64"/>
        <v>-0.65944881889763785</v>
      </c>
      <c r="I533" s="41">
        <f t="shared" si="65"/>
        <v>-0.3576115485564304</v>
      </c>
      <c r="J533" s="40">
        <f>'NOAA WLs'!$P$5+(D533/0.3048)</f>
        <v>3.6405511811023619</v>
      </c>
      <c r="K533" s="40">
        <f>'NOAA WLs'!$P$5+(E533/0.3048)</f>
        <v>3.9423884514435694</v>
      </c>
      <c r="L533" s="40">
        <f t="shared" si="66"/>
        <v>-0.3379265091863517</v>
      </c>
      <c r="M533" s="41">
        <f t="shared" si="67"/>
        <v>-0.37401574803149606</v>
      </c>
      <c r="O533">
        <v>1943</v>
      </c>
      <c r="P533">
        <v>3</v>
      </c>
      <c r="Q533" s="1">
        <f t="shared" si="68"/>
        <v>15766</v>
      </c>
      <c r="R533">
        <v>2.81</v>
      </c>
      <c r="S533">
        <f t="shared" si="69"/>
        <v>9.2191601049868765</v>
      </c>
      <c r="T533">
        <f t="shared" si="70"/>
        <v>9.7191601049868765</v>
      </c>
    </row>
    <row r="534" spans="1:20" x14ac:dyDescent="0.25">
      <c r="A534" s="38">
        <v>1942</v>
      </c>
      <c r="B534">
        <v>4</v>
      </c>
      <c r="C534" s="1">
        <f t="shared" si="63"/>
        <v>15432</v>
      </c>
      <c r="D534" s="38">
        <v>-1.9E-2</v>
      </c>
      <c r="E534">
        <v>-0.109</v>
      </c>
      <c r="F534">
        <v>-0.10299999999999999</v>
      </c>
      <c r="G534" s="52">
        <v>-0.114</v>
      </c>
      <c r="H534" s="38">
        <f t="shared" si="64"/>
        <v>-6.2335958005249339E-2</v>
      </c>
      <c r="I534" s="41">
        <f t="shared" si="65"/>
        <v>-0.3576115485564304</v>
      </c>
      <c r="J534" s="40">
        <f>'NOAA WLs'!$P$5+(D534/0.3048)</f>
        <v>4.2376640419947504</v>
      </c>
      <c r="K534" s="40">
        <f>'NOAA WLs'!$P$5+(E534/0.3048)</f>
        <v>3.9423884514435694</v>
      </c>
      <c r="L534" s="40">
        <f t="shared" si="66"/>
        <v>-0.3379265091863517</v>
      </c>
      <c r="M534" s="41">
        <f t="shared" si="67"/>
        <v>-0.37401574803149606</v>
      </c>
      <c r="O534">
        <v>1943</v>
      </c>
      <c r="P534">
        <v>4</v>
      </c>
      <c r="Q534" s="1">
        <f t="shared" si="68"/>
        <v>15797</v>
      </c>
      <c r="R534">
        <v>3.0230000000000001</v>
      </c>
      <c r="S534">
        <f t="shared" si="69"/>
        <v>9.917979002624671</v>
      </c>
      <c r="T534">
        <f t="shared" si="70"/>
        <v>10.417979002624671</v>
      </c>
    </row>
    <row r="535" spans="1:20" x14ac:dyDescent="0.25">
      <c r="A535" s="38">
        <v>1942</v>
      </c>
      <c r="B535">
        <v>5</v>
      </c>
      <c r="C535" s="1">
        <f t="shared" si="63"/>
        <v>15462</v>
      </c>
      <c r="D535" s="38">
        <v>-7.8E-2</v>
      </c>
      <c r="E535">
        <v>-0.108</v>
      </c>
      <c r="F535">
        <v>-0.10299999999999999</v>
      </c>
      <c r="G535" s="52">
        <v>-0.114</v>
      </c>
      <c r="H535" s="38">
        <f t="shared" si="64"/>
        <v>-0.25590551181102361</v>
      </c>
      <c r="I535" s="41">
        <f t="shared" si="65"/>
        <v>-0.3543307086614173</v>
      </c>
      <c r="J535" s="40">
        <f>'NOAA WLs'!$P$5+(D535/0.3048)</f>
        <v>4.0440944881889767</v>
      </c>
      <c r="K535" s="40">
        <f>'NOAA WLs'!$P$5+(E535/0.3048)</f>
        <v>3.9456692913385827</v>
      </c>
      <c r="L535" s="40">
        <f t="shared" si="66"/>
        <v>-0.3379265091863517</v>
      </c>
      <c r="M535" s="41">
        <f t="shared" si="67"/>
        <v>-0.37401574803149606</v>
      </c>
      <c r="O535">
        <v>1943</v>
      </c>
      <c r="P535">
        <v>5</v>
      </c>
      <c r="Q535" s="1">
        <f t="shared" si="68"/>
        <v>15827</v>
      </c>
      <c r="R535">
        <v>2.81</v>
      </c>
      <c r="S535">
        <f t="shared" si="69"/>
        <v>9.2191601049868765</v>
      </c>
      <c r="T535">
        <f t="shared" si="70"/>
        <v>9.7191601049868765</v>
      </c>
    </row>
    <row r="536" spans="1:20" x14ac:dyDescent="0.25">
      <c r="A536" s="38">
        <v>1942</v>
      </c>
      <c r="B536">
        <v>6</v>
      </c>
      <c r="C536" s="1">
        <f t="shared" si="63"/>
        <v>15493</v>
      </c>
      <c r="D536" s="38">
        <v>-0.13300000000000001</v>
      </c>
      <c r="E536">
        <v>-0.108</v>
      </c>
      <c r="F536">
        <v>-0.10299999999999999</v>
      </c>
      <c r="G536" s="52">
        <v>-0.114</v>
      </c>
      <c r="H536" s="38">
        <f t="shared" si="64"/>
        <v>-0.43635170603674539</v>
      </c>
      <c r="I536" s="41">
        <f t="shared" si="65"/>
        <v>-0.3543307086614173</v>
      </c>
      <c r="J536" s="40">
        <f>'NOAA WLs'!$P$5+(D536/0.3048)</f>
        <v>3.8636482939632546</v>
      </c>
      <c r="K536" s="40">
        <f>'NOAA WLs'!$P$5+(E536/0.3048)</f>
        <v>3.9456692913385827</v>
      </c>
      <c r="L536" s="40">
        <f t="shared" si="66"/>
        <v>-0.3379265091863517</v>
      </c>
      <c r="M536" s="41">
        <f t="shared" si="67"/>
        <v>-0.37401574803149606</v>
      </c>
      <c r="O536">
        <v>1943</v>
      </c>
      <c r="P536">
        <v>6</v>
      </c>
      <c r="Q536" s="1">
        <f t="shared" si="68"/>
        <v>15858</v>
      </c>
      <c r="R536">
        <v>2.9620000000000002</v>
      </c>
      <c r="S536">
        <f t="shared" si="69"/>
        <v>9.7178477690288716</v>
      </c>
      <c r="T536">
        <f t="shared" si="70"/>
        <v>10.217847769028872</v>
      </c>
    </row>
    <row r="537" spans="1:20" x14ac:dyDescent="0.25">
      <c r="A537" s="38">
        <v>1942</v>
      </c>
      <c r="B537">
        <v>7</v>
      </c>
      <c r="C537" s="1">
        <f t="shared" si="63"/>
        <v>15523</v>
      </c>
      <c r="D537" s="38">
        <v>-9.4E-2</v>
      </c>
      <c r="E537">
        <v>-0.108</v>
      </c>
      <c r="F537">
        <v>-0.10199999999999999</v>
      </c>
      <c r="G537" s="52">
        <v>-0.114</v>
      </c>
      <c r="H537" s="38">
        <f t="shared" si="64"/>
        <v>-0.30839895013123358</v>
      </c>
      <c r="I537" s="41">
        <f t="shared" si="65"/>
        <v>-0.3543307086614173</v>
      </c>
      <c r="J537" s="40">
        <f>'NOAA WLs'!$P$5+(D537/0.3048)</f>
        <v>3.9916010498687662</v>
      </c>
      <c r="K537" s="40">
        <f>'NOAA WLs'!$P$5+(E537/0.3048)</f>
        <v>3.9456692913385827</v>
      </c>
      <c r="L537" s="40">
        <f t="shared" si="66"/>
        <v>-0.33464566929133854</v>
      </c>
      <c r="M537" s="41">
        <f t="shared" si="67"/>
        <v>-0.37401574803149606</v>
      </c>
      <c r="O537">
        <v>1943</v>
      </c>
      <c r="P537">
        <v>7</v>
      </c>
      <c r="Q537" s="1">
        <f t="shared" si="68"/>
        <v>15888</v>
      </c>
      <c r="R537">
        <v>2.9009999999999998</v>
      </c>
      <c r="S537">
        <f t="shared" si="69"/>
        <v>9.5177165354330704</v>
      </c>
      <c r="T537">
        <f t="shared" si="70"/>
        <v>10.01771653543307</v>
      </c>
    </row>
    <row r="538" spans="1:20" x14ac:dyDescent="0.25">
      <c r="A538" s="38">
        <v>1942</v>
      </c>
      <c r="B538">
        <v>8</v>
      </c>
      <c r="C538" s="1">
        <f t="shared" si="63"/>
        <v>15554</v>
      </c>
      <c r="D538" s="38">
        <v>-0.122</v>
      </c>
      <c r="E538">
        <v>-0.108</v>
      </c>
      <c r="F538">
        <v>-0.10199999999999999</v>
      </c>
      <c r="G538" s="52">
        <v>-0.114</v>
      </c>
      <c r="H538" s="38">
        <f t="shared" si="64"/>
        <v>-0.40026246719160102</v>
      </c>
      <c r="I538" s="41">
        <f t="shared" si="65"/>
        <v>-0.3543307086614173</v>
      </c>
      <c r="J538" s="40">
        <f>'NOAA WLs'!$P$5+(D538/0.3048)</f>
        <v>3.8997375328083987</v>
      </c>
      <c r="K538" s="40">
        <f>'NOAA WLs'!$P$5+(E538/0.3048)</f>
        <v>3.9456692913385827</v>
      </c>
      <c r="L538" s="40">
        <f t="shared" si="66"/>
        <v>-0.33464566929133854</v>
      </c>
      <c r="M538" s="41">
        <f t="shared" si="67"/>
        <v>-0.37401574803149606</v>
      </c>
      <c r="O538">
        <v>1943</v>
      </c>
      <c r="P538">
        <v>8</v>
      </c>
      <c r="Q538" s="1">
        <f t="shared" si="68"/>
        <v>15919</v>
      </c>
      <c r="R538">
        <v>2.81</v>
      </c>
      <c r="S538">
        <f t="shared" si="69"/>
        <v>9.2191601049868765</v>
      </c>
      <c r="T538">
        <f t="shared" si="70"/>
        <v>9.7191601049868765</v>
      </c>
    </row>
    <row r="539" spans="1:20" x14ac:dyDescent="0.25">
      <c r="A539" s="38">
        <v>1942</v>
      </c>
      <c r="B539">
        <v>9</v>
      </c>
      <c r="C539" s="1">
        <f t="shared" ref="C539:C602" si="71">DATE(A539,B539,1)</f>
        <v>15585</v>
      </c>
      <c r="D539" s="38">
        <v>-0.14899999999999999</v>
      </c>
      <c r="E539">
        <v>-0.108</v>
      </c>
      <c r="F539">
        <v>-0.10199999999999999</v>
      </c>
      <c r="G539" s="52">
        <v>-0.113</v>
      </c>
      <c r="H539" s="38">
        <f t="shared" si="64"/>
        <v>-0.48884514435695531</v>
      </c>
      <c r="I539" s="41">
        <f t="shared" si="65"/>
        <v>-0.3543307086614173</v>
      </c>
      <c r="J539" s="40">
        <f>'NOAA WLs'!$P$5+(D539/0.3048)</f>
        <v>3.8111548556430446</v>
      </c>
      <c r="K539" s="40">
        <f>'NOAA WLs'!$P$5+(E539/0.3048)</f>
        <v>3.9456692913385827</v>
      </c>
      <c r="L539" s="40">
        <f t="shared" si="66"/>
        <v>-0.33464566929133854</v>
      </c>
      <c r="M539" s="41">
        <f t="shared" si="67"/>
        <v>-0.37073490813648291</v>
      </c>
      <c r="O539">
        <v>1943</v>
      </c>
      <c r="P539">
        <v>9</v>
      </c>
      <c r="Q539" s="1">
        <f t="shared" si="68"/>
        <v>15950</v>
      </c>
      <c r="R539">
        <v>2.84</v>
      </c>
      <c r="S539">
        <f t="shared" si="69"/>
        <v>9.3175853018372692</v>
      </c>
      <c r="T539">
        <f t="shared" si="70"/>
        <v>9.8175853018372692</v>
      </c>
    </row>
    <row r="540" spans="1:20" x14ac:dyDescent="0.25">
      <c r="A540" s="38">
        <v>1942</v>
      </c>
      <c r="B540">
        <v>10</v>
      </c>
      <c r="C540" s="1">
        <f t="shared" si="71"/>
        <v>15615</v>
      </c>
      <c r="D540" s="38">
        <v>-0.14699999999999999</v>
      </c>
      <c r="E540">
        <v>-0.108</v>
      </c>
      <c r="F540">
        <v>-0.10199999999999999</v>
      </c>
      <c r="G540" s="52">
        <v>-0.113</v>
      </c>
      <c r="H540" s="38">
        <f t="shared" si="64"/>
        <v>-0.48228346456692911</v>
      </c>
      <c r="I540" s="41">
        <f t="shared" si="65"/>
        <v>-0.3543307086614173</v>
      </c>
      <c r="J540" s="40">
        <f>'NOAA WLs'!$P$5+(D540/0.3048)</f>
        <v>3.8177165354330707</v>
      </c>
      <c r="K540" s="40">
        <f>'NOAA WLs'!$P$5+(E540/0.3048)</f>
        <v>3.9456692913385827</v>
      </c>
      <c r="L540" s="40">
        <f t="shared" si="66"/>
        <v>-0.33464566929133854</v>
      </c>
      <c r="M540" s="41">
        <f t="shared" si="67"/>
        <v>-0.37073490813648291</v>
      </c>
      <c r="O540">
        <v>1943</v>
      </c>
      <c r="P540">
        <v>10</v>
      </c>
      <c r="Q540" s="1">
        <f t="shared" si="68"/>
        <v>15980</v>
      </c>
      <c r="R540">
        <v>2.9009999999999998</v>
      </c>
      <c r="S540">
        <f t="shared" si="69"/>
        <v>9.5177165354330704</v>
      </c>
      <c r="T540">
        <f t="shared" si="70"/>
        <v>10.01771653543307</v>
      </c>
    </row>
    <row r="541" spans="1:20" x14ac:dyDescent="0.25">
      <c r="A541" s="38">
        <v>1942</v>
      </c>
      <c r="B541">
        <v>11</v>
      </c>
      <c r="C541" s="1">
        <f t="shared" si="71"/>
        <v>15646</v>
      </c>
      <c r="D541" s="38">
        <v>-0.09</v>
      </c>
      <c r="E541">
        <v>-0.107</v>
      </c>
      <c r="F541">
        <v>-0.10199999999999999</v>
      </c>
      <c r="G541" s="52">
        <v>-0.113</v>
      </c>
      <c r="H541" s="38">
        <f t="shared" si="64"/>
        <v>-0.29527559055118108</v>
      </c>
      <c r="I541" s="41">
        <f t="shared" si="65"/>
        <v>-0.35104986876640415</v>
      </c>
      <c r="J541" s="40">
        <f>'NOAA WLs'!$P$5+(D541/0.3048)</f>
        <v>4.0047244094488184</v>
      </c>
      <c r="K541" s="40">
        <f>'NOAA WLs'!$P$5+(E541/0.3048)</f>
        <v>3.9489501312335955</v>
      </c>
      <c r="L541" s="40">
        <f t="shared" si="66"/>
        <v>-0.33464566929133854</v>
      </c>
      <c r="M541" s="41">
        <f t="shared" si="67"/>
        <v>-0.37073490813648291</v>
      </c>
      <c r="O541">
        <v>1943</v>
      </c>
      <c r="P541">
        <v>11</v>
      </c>
      <c r="Q541" s="1">
        <f t="shared" si="68"/>
        <v>16011</v>
      </c>
      <c r="R541">
        <v>3.0529999999999999</v>
      </c>
      <c r="S541">
        <f t="shared" si="69"/>
        <v>10.016404199475065</v>
      </c>
      <c r="T541">
        <f t="shared" si="70"/>
        <v>10.516404199475065</v>
      </c>
    </row>
    <row r="542" spans="1:20" x14ac:dyDescent="0.25">
      <c r="A542" s="38">
        <v>1942</v>
      </c>
      <c r="B542">
        <v>12</v>
      </c>
      <c r="C542" s="1">
        <f t="shared" si="71"/>
        <v>15676</v>
      </c>
      <c r="D542" s="38">
        <v>-0.13200000000000001</v>
      </c>
      <c r="E542">
        <v>-0.107</v>
      </c>
      <c r="F542">
        <v>-0.10199999999999999</v>
      </c>
      <c r="G542" s="52">
        <v>-0.113</v>
      </c>
      <c r="H542" s="38">
        <f t="shared" si="64"/>
        <v>-0.43307086614173229</v>
      </c>
      <c r="I542" s="41">
        <f t="shared" si="65"/>
        <v>-0.35104986876640415</v>
      </c>
      <c r="J542" s="40">
        <f>'NOAA WLs'!$P$5+(D542/0.3048)</f>
        <v>3.8669291338582674</v>
      </c>
      <c r="K542" s="40">
        <f>'NOAA WLs'!$P$5+(E542/0.3048)</f>
        <v>3.9489501312335955</v>
      </c>
      <c r="L542" s="40">
        <f t="shared" si="66"/>
        <v>-0.33464566929133854</v>
      </c>
      <c r="M542" s="41">
        <f t="shared" si="67"/>
        <v>-0.37073490813648291</v>
      </c>
      <c r="O542">
        <v>1943</v>
      </c>
      <c r="P542">
        <v>12</v>
      </c>
      <c r="Q542" s="1">
        <f t="shared" si="68"/>
        <v>16041</v>
      </c>
      <c r="R542">
        <v>3.0840000000000001</v>
      </c>
      <c r="S542">
        <f t="shared" si="69"/>
        <v>10.118110236220472</v>
      </c>
      <c r="T542">
        <f t="shared" si="70"/>
        <v>10.618110236220472</v>
      </c>
    </row>
    <row r="543" spans="1:20" x14ac:dyDescent="0.25">
      <c r="A543" s="38">
        <v>1943</v>
      </c>
      <c r="B543">
        <v>1</v>
      </c>
      <c r="C543" s="1">
        <f t="shared" si="71"/>
        <v>15707</v>
      </c>
      <c r="D543" s="38">
        <v>-0.19700000000000001</v>
      </c>
      <c r="E543">
        <v>-0.107</v>
      </c>
      <c r="F543">
        <v>-0.10100000000000001</v>
      </c>
      <c r="G543" s="52">
        <v>-0.113</v>
      </c>
      <c r="H543" s="38">
        <f t="shared" si="64"/>
        <v>-0.64632545931758534</v>
      </c>
      <c r="I543" s="41">
        <f t="shared" si="65"/>
        <v>-0.35104986876640415</v>
      </c>
      <c r="J543" s="40">
        <f>'NOAA WLs'!$P$5+(D543/0.3048)</f>
        <v>3.6536745406824145</v>
      </c>
      <c r="K543" s="40">
        <f>'NOAA WLs'!$P$5+(E543/0.3048)</f>
        <v>3.9489501312335955</v>
      </c>
      <c r="L543" s="40">
        <f t="shared" si="66"/>
        <v>-0.33136482939632544</v>
      </c>
      <c r="M543" s="41">
        <f t="shared" si="67"/>
        <v>-0.37073490813648291</v>
      </c>
      <c r="O543">
        <v>1944</v>
      </c>
      <c r="P543">
        <v>1</v>
      </c>
      <c r="Q543" s="1">
        <f t="shared" si="68"/>
        <v>16072</v>
      </c>
      <c r="R543">
        <v>3.3029999999999999</v>
      </c>
      <c r="S543">
        <f t="shared" si="69"/>
        <v>10.836614173228346</v>
      </c>
      <c r="T543">
        <f t="shared" si="70"/>
        <v>11.336614173228346</v>
      </c>
    </row>
    <row r="544" spans="1:20" x14ac:dyDescent="0.25">
      <c r="A544" s="38">
        <v>1943</v>
      </c>
      <c r="B544">
        <v>2</v>
      </c>
      <c r="C544" s="1">
        <f t="shared" si="71"/>
        <v>15738</v>
      </c>
      <c r="D544" s="38">
        <v>-0.125</v>
      </c>
      <c r="E544">
        <v>-0.107</v>
      </c>
      <c r="F544">
        <v>-0.10100000000000001</v>
      </c>
      <c r="G544" s="52">
        <v>-0.113</v>
      </c>
      <c r="H544" s="38">
        <f t="shared" si="64"/>
        <v>-0.41010498687664038</v>
      </c>
      <c r="I544" s="41">
        <f t="shared" si="65"/>
        <v>-0.35104986876640415</v>
      </c>
      <c r="J544" s="40">
        <f>'NOAA WLs'!$P$5+(D544/0.3048)</f>
        <v>3.8898950131233594</v>
      </c>
      <c r="K544" s="40">
        <f>'NOAA WLs'!$P$5+(E544/0.3048)</f>
        <v>3.9489501312335955</v>
      </c>
      <c r="L544" s="40">
        <f t="shared" si="66"/>
        <v>-0.33136482939632544</v>
      </c>
      <c r="M544" s="41">
        <f t="shared" si="67"/>
        <v>-0.37073490813648291</v>
      </c>
      <c r="O544">
        <v>1944</v>
      </c>
      <c r="P544">
        <v>2</v>
      </c>
      <c r="Q544" s="1">
        <f t="shared" si="68"/>
        <v>16103</v>
      </c>
      <c r="R544">
        <v>2.968</v>
      </c>
      <c r="S544">
        <f t="shared" si="69"/>
        <v>9.7375328083989494</v>
      </c>
      <c r="T544">
        <f t="shared" si="70"/>
        <v>10.237532808398949</v>
      </c>
    </row>
    <row r="545" spans="1:20" x14ac:dyDescent="0.25">
      <c r="A545" s="38">
        <v>1943</v>
      </c>
      <c r="B545">
        <v>3</v>
      </c>
      <c r="C545" s="1">
        <f t="shared" si="71"/>
        <v>15766</v>
      </c>
      <c r="D545" s="38">
        <v>-0.158</v>
      </c>
      <c r="E545">
        <v>-0.107</v>
      </c>
      <c r="F545">
        <v>-0.10100000000000001</v>
      </c>
      <c r="G545" s="52">
        <v>-0.112</v>
      </c>
      <c r="H545" s="38">
        <f t="shared" si="64"/>
        <v>-0.51837270341207342</v>
      </c>
      <c r="I545" s="41">
        <f t="shared" si="65"/>
        <v>-0.35104986876640415</v>
      </c>
      <c r="J545" s="40">
        <f>'NOAA WLs'!$P$5+(D545/0.3048)</f>
        <v>3.7816272965879265</v>
      </c>
      <c r="K545" s="40">
        <f>'NOAA WLs'!$P$5+(E545/0.3048)</f>
        <v>3.9489501312335955</v>
      </c>
      <c r="L545" s="40">
        <f t="shared" si="66"/>
        <v>-0.33136482939632544</v>
      </c>
      <c r="M545" s="41">
        <f t="shared" si="67"/>
        <v>-0.36745406824146981</v>
      </c>
      <c r="O545">
        <v>1944</v>
      </c>
      <c r="P545">
        <v>3</v>
      </c>
      <c r="Q545" s="1">
        <f t="shared" si="68"/>
        <v>16132</v>
      </c>
      <c r="R545">
        <v>2.907</v>
      </c>
      <c r="S545">
        <f t="shared" si="69"/>
        <v>9.53740157480315</v>
      </c>
      <c r="T545">
        <f t="shared" si="70"/>
        <v>10.03740157480315</v>
      </c>
    </row>
    <row r="546" spans="1:20" x14ac:dyDescent="0.25">
      <c r="A546" s="38">
        <v>1943</v>
      </c>
      <c r="B546">
        <v>4</v>
      </c>
      <c r="C546" s="1">
        <f t="shared" si="71"/>
        <v>15797</v>
      </c>
      <c r="D546" s="38">
        <v>-6.8000000000000005E-2</v>
      </c>
      <c r="E546">
        <v>-0.107</v>
      </c>
      <c r="F546">
        <v>-0.10100000000000001</v>
      </c>
      <c r="G546" s="52">
        <v>-0.112</v>
      </c>
      <c r="H546" s="38">
        <f t="shared" si="64"/>
        <v>-0.2230971128608924</v>
      </c>
      <c r="I546" s="41">
        <f t="shared" si="65"/>
        <v>-0.35104986876640415</v>
      </c>
      <c r="J546" s="40">
        <f>'NOAA WLs'!$P$5+(D546/0.3048)</f>
        <v>4.0769028871391075</v>
      </c>
      <c r="K546" s="40">
        <f>'NOAA WLs'!$P$5+(E546/0.3048)</f>
        <v>3.9489501312335955</v>
      </c>
      <c r="L546" s="40">
        <f t="shared" si="66"/>
        <v>-0.33136482939632544</v>
      </c>
      <c r="M546" s="41">
        <f t="shared" si="67"/>
        <v>-0.36745406824146981</v>
      </c>
      <c r="O546">
        <v>1944</v>
      </c>
      <c r="P546">
        <v>4</v>
      </c>
      <c r="Q546" s="1">
        <f t="shared" si="68"/>
        <v>16163</v>
      </c>
      <c r="R546">
        <v>2.8159999999999998</v>
      </c>
      <c r="S546">
        <f t="shared" si="69"/>
        <v>9.2388451443569544</v>
      </c>
      <c r="T546">
        <f t="shared" si="70"/>
        <v>9.7388451443569544</v>
      </c>
    </row>
    <row r="547" spans="1:20" x14ac:dyDescent="0.25">
      <c r="A547" s="38">
        <v>1943</v>
      </c>
      <c r="B547">
        <v>5</v>
      </c>
      <c r="C547" s="1">
        <f t="shared" si="71"/>
        <v>15827</v>
      </c>
      <c r="D547" s="38">
        <v>-0.16300000000000001</v>
      </c>
      <c r="E547">
        <v>-0.106</v>
      </c>
      <c r="F547">
        <v>-0.10100000000000001</v>
      </c>
      <c r="G547" s="52">
        <v>-0.112</v>
      </c>
      <c r="H547" s="38">
        <f t="shared" si="64"/>
        <v>-0.53477690288713908</v>
      </c>
      <c r="I547" s="41">
        <f t="shared" si="65"/>
        <v>-0.34776902887139105</v>
      </c>
      <c r="J547" s="40">
        <f>'NOAA WLs'!$P$5+(D547/0.3048)</f>
        <v>3.7652230971128606</v>
      </c>
      <c r="K547" s="40">
        <f>'NOAA WLs'!$P$5+(E547/0.3048)</f>
        <v>3.9522309711286088</v>
      </c>
      <c r="L547" s="40">
        <f t="shared" si="66"/>
        <v>-0.33136482939632544</v>
      </c>
      <c r="M547" s="41">
        <f t="shared" si="67"/>
        <v>-0.36745406824146981</v>
      </c>
      <c r="O547">
        <v>1944</v>
      </c>
      <c r="P547">
        <v>5</v>
      </c>
      <c r="Q547" s="1">
        <f t="shared" si="68"/>
        <v>16193</v>
      </c>
      <c r="R547">
        <v>2.8769999999999998</v>
      </c>
      <c r="S547">
        <f t="shared" si="69"/>
        <v>9.4389763779527556</v>
      </c>
      <c r="T547">
        <f t="shared" si="70"/>
        <v>9.9389763779527556</v>
      </c>
    </row>
    <row r="548" spans="1:20" x14ac:dyDescent="0.25">
      <c r="A548" s="38">
        <v>1943</v>
      </c>
      <c r="B548">
        <v>6</v>
      </c>
      <c r="C548" s="1">
        <f t="shared" si="71"/>
        <v>15858</v>
      </c>
      <c r="D548" s="38">
        <v>-8.6999999999999994E-2</v>
      </c>
      <c r="E548">
        <v>-0.106</v>
      </c>
      <c r="F548">
        <v>-0.10100000000000001</v>
      </c>
      <c r="G548" s="52">
        <v>-0.112</v>
      </c>
      <c r="H548" s="38">
        <f t="shared" si="64"/>
        <v>-0.28543307086614172</v>
      </c>
      <c r="I548" s="41">
        <f t="shared" si="65"/>
        <v>-0.34776902887139105</v>
      </c>
      <c r="J548" s="40">
        <f>'NOAA WLs'!$P$5+(D548/0.3048)</f>
        <v>4.0145669291338582</v>
      </c>
      <c r="K548" s="40">
        <f>'NOAA WLs'!$P$5+(E548/0.3048)</f>
        <v>3.9522309711286088</v>
      </c>
      <c r="L548" s="40">
        <f t="shared" si="66"/>
        <v>-0.33136482939632544</v>
      </c>
      <c r="M548" s="41">
        <f t="shared" si="67"/>
        <v>-0.36745406824146981</v>
      </c>
      <c r="O548">
        <v>1944</v>
      </c>
      <c r="P548">
        <v>6</v>
      </c>
      <c r="Q548" s="1">
        <f t="shared" si="68"/>
        <v>16224</v>
      </c>
      <c r="R548">
        <v>2.8159999999999998</v>
      </c>
      <c r="S548">
        <f t="shared" si="69"/>
        <v>9.2388451443569544</v>
      </c>
      <c r="T548">
        <f t="shared" si="70"/>
        <v>9.7388451443569544</v>
      </c>
    </row>
    <row r="549" spans="1:20" x14ac:dyDescent="0.25">
      <c r="A549" s="38">
        <v>1943</v>
      </c>
      <c r="B549">
        <v>7</v>
      </c>
      <c r="C549" s="1">
        <f t="shared" si="71"/>
        <v>15888</v>
      </c>
      <c r="D549" s="38">
        <v>-0.11600000000000001</v>
      </c>
      <c r="E549">
        <v>-0.106</v>
      </c>
      <c r="F549">
        <v>-0.1</v>
      </c>
      <c r="G549" s="52">
        <v>-0.112</v>
      </c>
      <c r="H549" s="38">
        <f t="shared" si="64"/>
        <v>-0.38057742782152232</v>
      </c>
      <c r="I549" s="41">
        <f t="shared" si="65"/>
        <v>-0.34776902887139105</v>
      </c>
      <c r="J549" s="40">
        <f>'NOAA WLs'!$P$5+(D549/0.3048)</f>
        <v>3.9194225721784774</v>
      </c>
      <c r="K549" s="40">
        <f>'NOAA WLs'!$P$5+(E549/0.3048)</f>
        <v>3.9522309711286088</v>
      </c>
      <c r="L549" s="40">
        <f t="shared" si="66"/>
        <v>-0.32808398950131235</v>
      </c>
      <c r="M549" s="41">
        <f t="shared" si="67"/>
        <v>-0.36745406824146981</v>
      </c>
      <c r="O549">
        <v>1944</v>
      </c>
      <c r="P549">
        <v>7</v>
      </c>
      <c r="Q549" s="1">
        <f t="shared" si="68"/>
        <v>16254</v>
      </c>
      <c r="R549">
        <v>2.8769999999999998</v>
      </c>
      <c r="S549">
        <f t="shared" si="69"/>
        <v>9.4389763779527556</v>
      </c>
      <c r="T549">
        <f t="shared" si="70"/>
        <v>9.9389763779527556</v>
      </c>
    </row>
    <row r="550" spans="1:20" x14ac:dyDescent="0.25">
      <c r="A550" s="38">
        <v>1943</v>
      </c>
      <c r="B550">
        <v>8</v>
      </c>
      <c r="C550" s="1">
        <f t="shared" si="71"/>
        <v>15919</v>
      </c>
      <c r="D550" s="38">
        <v>-0.125</v>
      </c>
      <c r="E550">
        <v>-0.106</v>
      </c>
      <c r="F550">
        <v>-0.1</v>
      </c>
      <c r="G550" s="52">
        <v>-0.111</v>
      </c>
      <c r="H550" s="38">
        <f t="shared" si="64"/>
        <v>-0.41010498687664038</v>
      </c>
      <c r="I550" s="41">
        <f t="shared" si="65"/>
        <v>-0.34776902887139105</v>
      </c>
      <c r="J550" s="40">
        <f>'NOAA WLs'!$P$5+(D550/0.3048)</f>
        <v>3.8898950131233594</v>
      </c>
      <c r="K550" s="40">
        <f>'NOAA WLs'!$P$5+(E550/0.3048)</f>
        <v>3.9522309711286088</v>
      </c>
      <c r="L550" s="40">
        <f t="shared" si="66"/>
        <v>-0.32808398950131235</v>
      </c>
      <c r="M550" s="41">
        <f t="shared" si="67"/>
        <v>-0.36417322834645666</v>
      </c>
      <c r="O550">
        <v>1944</v>
      </c>
      <c r="P550">
        <v>8</v>
      </c>
      <c r="Q550" s="1">
        <f t="shared" si="68"/>
        <v>16285</v>
      </c>
      <c r="R550">
        <v>2.8460000000000001</v>
      </c>
      <c r="S550">
        <f t="shared" si="69"/>
        <v>9.3372703412073488</v>
      </c>
      <c r="T550">
        <f t="shared" si="70"/>
        <v>9.8372703412073488</v>
      </c>
    </row>
    <row r="551" spans="1:20" x14ac:dyDescent="0.25">
      <c r="A551" s="38">
        <v>1943</v>
      </c>
      <c r="B551">
        <v>9</v>
      </c>
      <c r="C551" s="1">
        <f t="shared" si="71"/>
        <v>15950</v>
      </c>
      <c r="D551" s="38">
        <v>-0.13400000000000001</v>
      </c>
      <c r="E551">
        <v>-0.106</v>
      </c>
      <c r="F551">
        <v>-0.1</v>
      </c>
      <c r="G551" s="52">
        <v>-0.111</v>
      </c>
      <c r="H551" s="38">
        <f t="shared" si="64"/>
        <v>-0.43963254593175854</v>
      </c>
      <c r="I551" s="41">
        <f t="shared" si="65"/>
        <v>-0.34776902887139105</v>
      </c>
      <c r="J551" s="40">
        <f>'NOAA WLs'!$P$5+(D551/0.3048)</f>
        <v>3.8603674540682413</v>
      </c>
      <c r="K551" s="40">
        <f>'NOAA WLs'!$P$5+(E551/0.3048)</f>
        <v>3.9522309711286088</v>
      </c>
      <c r="L551" s="40">
        <f t="shared" si="66"/>
        <v>-0.32808398950131235</v>
      </c>
      <c r="M551" s="41">
        <f t="shared" si="67"/>
        <v>-0.36417322834645666</v>
      </c>
      <c r="O551">
        <v>1944</v>
      </c>
      <c r="P551">
        <v>9</v>
      </c>
      <c r="Q551" s="1">
        <f t="shared" si="68"/>
        <v>16316</v>
      </c>
      <c r="R551">
        <v>2.8769999999999998</v>
      </c>
      <c r="S551">
        <f t="shared" si="69"/>
        <v>9.4389763779527556</v>
      </c>
      <c r="T551">
        <f t="shared" si="70"/>
        <v>9.9389763779527556</v>
      </c>
    </row>
    <row r="552" spans="1:20" x14ac:dyDescent="0.25">
      <c r="A552" s="38">
        <v>1943</v>
      </c>
      <c r="B552">
        <v>10</v>
      </c>
      <c r="C552" s="1">
        <f t="shared" si="71"/>
        <v>15980</v>
      </c>
      <c r="D552" s="38">
        <v>-6.0999999999999999E-2</v>
      </c>
      <c r="E552">
        <v>-0.106</v>
      </c>
      <c r="F552">
        <v>-0.1</v>
      </c>
      <c r="G552" s="52">
        <v>-0.111</v>
      </c>
      <c r="H552" s="38">
        <f t="shared" si="64"/>
        <v>-0.20013123359580051</v>
      </c>
      <c r="I552" s="41">
        <f t="shared" si="65"/>
        <v>-0.34776902887139105</v>
      </c>
      <c r="J552" s="40">
        <f>'NOAA WLs'!$P$5+(D552/0.3048)</f>
        <v>4.0998687664041995</v>
      </c>
      <c r="K552" s="40">
        <f>'NOAA WLs'!$P$5+(E552/0.3048)</f>
        <v>3.9522309711286088</v>
      </c>
      <c r="L552" s="40">
        <f t="shared" si="66"/>
        <v>-0.32808398950131235</v>
      </c>
      <c r="M552" s="41">
        <f t="shared" si="67"/>
        <v>-0.36417322834645666</v>
      </c>
      <c r="O552">
        <v>1944</v>
      </c>
      <c r="P552">
        <v>10</v>
      </c>
      <c r="Q552" s="1">
        <f t="shared" si="68"/>
        <v>16346</v>
      </c>
      <c r="R552">
        <v>3.1509999999999998</v>
      </c>
      <c r="S552">
        <f t="shared" si="69"/>
        <v>10.337926509186351</v>
      </c>
      <c r="T552">
        <f t="shared" si="70"/>
        <v>10.837926509186351</v>
      </c>
    </row>
    <row r="553" spans="1:20" x14ac:dyDescent="0.25">
      <c r="A553" s="38">
        <v>1943</v>
      </c>
      <c r="B553">
        <v>11</v>
      </c>
      <c r="C553" s="1">
        <f t="shared" si="71"/>
        <v>16011</v>
      </c>
      <c r="D553" s="38">
        <v>-0.16900000000000001</v>
      </c>
      <c r="E553">
        <v>-0.105</v>
      </c>
      <c r="F553">
        <v>-0.1</v>
      </c>
      <c r="G553" s="52">
        <v>-0.111</v>
      </c>
      <c r="H553" s="38">
        <f t="shared" si="64"/>
        <v>-0.5544619422572179</v>
      </c>
      <c r="I553" s="41">
        <f t="shared" si="65"/>
        <v>-0.3444881889763779</v>
      </c>
      <c r="J553" s="40">
        <f>'NOAA WLs'!$P$5+(D553/0.3048)</f>
        <v>3.7455380577427819</v>
      </c>
      <c r="K553" s="40">
        <f>'NOAA WLs'!$P$5+(E553/0.3048)</f>
        <v>3.955511811023622</v>
      </c>
      <c r="L553" s="40">
        <f t="shared" si="66"/>
        <v>-0.32808398950131235</v>
      </c>
      <c r="M553" s="41">
        <f t="shared" si="67"/>
        <v>-0.36417322834645666</v>
      </c>
      <c r="O553">
        <v>1944</v>
      </c>
      <c r="P553">
        <v>11</v>
      </c>
      <c r="Q553" s="1">
        <f t="shared" si="68"/>
        <v>16377</v>
      </c>
      <c r="R553">
        <v>3.0590000000000002</v>
      </c>
      <c r="S553">
        <f t="shared" si="69"/>
        <v>10.036089238845145</v>
      </c>
      <c r="T553">
        <f t="shared" si="70"/>
        <v>10.536089238845145</v>
      </c>
    </row>
    <row r="554" spans="1:20" x14ac:dyDescent="0.25">
      <c r="A554" s="38">
        <v>1943</v>
      </c>
      <c r="B554">
        <v>12</v>
      </c>
      <c r="C554" s="1">
        <f t="shared" si="71"/>
        <v>16041</v>
      </c>
      <c r="D554" s="38">
        <v>-0.223</v>
      </c>
      <c r="E554">
        <v>-0.105</v>
      </c>
      <c r="F554">
        <v>-0.1</v>
      </c>
      <c r="G554" s="52">
        <v>-0.111</v>
      </c>
      <c r="H554" s="38">
        <f t="shared" si="64"/>
        <v>-0.73162729658792647</v>
      </c>
      <c r="I554" s="41">
        <f t="shared" si="65"/>
        <v>-0.3444881889763779</v>
      </c>
      <c r="J554" s="40">
        <f>'NOAA WLs'!$P$5+(D554/0.3048)</f>
        <v>3.5683727034120736</v>
      </c>
      <c r="K554" s="40">
        <f>'NOAA WLs'!$P$5+(E554/0.3048)</f>
        <v>3.955511811023622</v>
      </c>
      <c r="L554" s="40">
        <f t="shared" si="66"/>
        <v>-0.32808398950131235</v>
      </c>
      <c r="M554" s="41">
        <f t="shared" si="67"/>
        <v>-0.36417322834645666</v>
      </c>
      <c r="O554">
        <v>1944</v>
      </c>
      <c r="P554">
        <v>12</v>
      </c>
      <c r="Q554" s="1">
        <f t="shared" si="68"/>
        <v>16407</v>
      </c>
      <c r="R554">
        <v>3.0590000000000002</v>
      </c>
      <c r="S554">
        <f t="shared" si="69"/>
        <v>10.036089238845145</v>
      </c>
      <c r="T554">
        <f t="shared" si="70"/>
        <v>10.536089238845145</v>
      </c>
    </row>
    <row r="555" spans="1:20" x14ac:dyDescent="0.25">
      <c r="A555" s="38">
        <v>1944</v>
      </c>
      <c r="B555">
        <v>1</v>
      </c>
      <c r="C555" s="1">
        <f t="shared" si="71"/>
        <v>16072</v>
      </c>
      <c r="D555" s="38">
        <v>-0.13600000000000001</v>
      </c>
      <c r="E555">
        <v>-0.105</v>
      </c>
      <c r="F555">
        <v>-9.9000000000000005E-2</v>
      </c>
      <c r="G555" s="52">
        <v>-0.111</v>
      </c>
      <c r="H555" s="38">
        <f t="shared" si="64"/>
        <v>-0.4461942257217848</v>
      </c>
      <c r="I555" s="41">
        <f t="shared" si="65"/>
        <v>-0.3444881889763779</v>
      </c>
      <c r="J555" s="40">
        <f>'NOAA WLs'!$P$5+(D555/0.3048)</f>
        <v>3.8538057742782152</v>
      </c>
      <c r="K555" s="40">
        <f>'NOAA WLs'!$P$5+(E555/0.3048)</f>
        <v>3.955511811023622</v>
      </c>
      <c r="L555" s="40">
        <f t="shared" si="66"/>
        <v>-0.32480314960629919</v>
      </c>
      <c r="M555" s="41">
        <f t="shared" si="67"/>
        <v>-0.36417322834645666</v>
      </c>
      <c r="O555">
        <v>1945</v>
      </c>
      <c r="P555">
        <v>1</v>
      </c>
      <c r="Q555" s="1">
        <f t="shared" si="68"/>
        <v>16438</v>
      </c>
      <c r="R555">
        <v>3.206</v>
      </c>
      <c r="S555">
        <f t="shared" si="69"/>
        <v>10.518372703412073</v>
      </c>
      <c r="T555">
        <f t="shared" si="70"/>
        <v>11.018372703412073</v>
      </c>
    </row>
    <row r="556" spans="1:20" x14ac:dyDescent="0.25">
      <c r="A556" s="38">
        <v>1944</v>
      </c>
      <c r="B556">
        <v>2</v>
      </c>
      <c r="C556" s="1">
        <f t="shared" si="71"/>
        <v>16103</v>
      </c>
      <c r="D556" s="38">
        <v>-0.189</v>
      </c>
      <c r="E556">
        <v>-0.105</v>
      </c>
      <c r="F556">
        <v>-9.9000000000000005E-2</v>
      </c>
      <c r="G556" s="52">
        <v>-0.11</v>
      </c>
      <c r="H556" s="38">
        <f t="shared" si="64"/>
        <v>-0.62007874015748032</v>
      </c>
      <c r="I556" s="41">
        <f t="shared" si="65"/>
        <v>-0.3444881889763779</v>
      </c>
      <c r="J556" s="40">
        <f>'NOAA WLs'!$P$5+(D556/0.3048)</f>
        <v>3.6799212598425193</v>
      </c>
      <c r="K556" s="40">
        <f>'NOAA WLs'!$P$5+(E556/0.3048)</f>
        <v>3.955511811023622</v>
      </c>
      <c r="L556" s="40">
        <f t="shared" si="66"/>
        <v>-0.32480314960629919</v>
      </c>
      <c r="M556" s="41">
        <f t="shared" si="67"/>
        <v>-0.36089238845144356</v>
      </c>
      <c r="O556">
        <v>1945</v>
      </c>
      <c r="P556">
        <v>2</v>
      </c>
      <c r="Q556" s="1">
        <f t="shared" si="68"/>
        <v>16469</v>
      </c>
      <c r="R556">
        <v>3.0230000000000001</v>
      </c>
      <c r="S556">
        <f t="shared" si="69"/>
        <v>9.917979002624671</v>
      </c>
      <c r="T556">
        <f t="shared" si="70"/>
        <v>10.417979002624671</v>
      </c>
    </row>
    <row r="557" spans="1:20" x14ac:dyDescent="0.25">
      <c r="A557" s="38">
        <v>1944</v>
      </c>
      <c r="B557">
        <v>3</v>
      </c>
      <c r="C557" s="1">
        <f t="shared" si="71"/>
        <v>16132</v>
      </c>
      <c r="D557" s="38">
        <v>-0.22500000000000001</v>
      </c>
      <c r="E557">
        <v>-0.105</v>
      </c>
      <c r="F557">
        <v>-9.9000000000000005E-2</v>
      </c>
      <c r="G557" s="52">
        <v>-0.11</v>
      </c>
      <c r="H557" s="38">
        <f t="shared" si="64"/>
        <v>-0.73818897637795278</v>
      </c>
      <c r="I557" s="41">
        <f t="shared" si="65"/>
        <v>-0.3444881889763779</v>
      </c>
      <c r="J557" s="40">
        <f>'NOAA WLs'!$P$5+(D557/0.3048)</f>
        <v>3.561811023622047</v>
      </c>
      <c r="K557" s="40">
        <f>'NOAA WLs'!$P$5+(E557/0.3048)</f>
        <v>3.955511811023622</v>
      </c>
      <c r="L557" s="40">
        <f t="shared" si="66"/>
        <v>-0.32480314960629919</v>
      </c>
      <c r="M557" s="41">
        <f t="shared" si="67"/>
        <v>-0.36089238845144356</v>
      </c>
      <c r="O557">
        <v>1945</v>
      </c>
      <c r="P557">
        <v>3</v>
      </c>
      <c r="Q557" s="1">
        <f t="shared" si="68"/>
        <v>16497</v>
      </c>
      <c r="R557">
        <v>3.145</v>
      </c>
      <c r="S557">
        <f t="shared" si="69"/>
        <v>10.318241469816272</v>
      </c>
      <c r="T557">
        <f t="shared" si="70"/>
        <v>10.818241469816272</v>
      </c>
    </row>
    <row r="558" spans="1:20" x14ac:dyDescent="0.25">
      <c r="A558" s="38">
        <v>1944</v>
      </c>
      <c r="B558">
        <v>4</v>
      </c>
      <c r="C558" s="1">
        <f t="shared" si="71"/>
        <v>16163</v>
      </c>
      <c r="D558" s="38">
        <v>-0.123</v>
      </c>
      <c r="E558">
        <v>-0.105</v>
      </c>
      <c r="F558">
        <v>-9.9000000000000005E-2</v>
      </c>
      <c r="G558" s="52">
        <v>-0.11</v>
      </c>
      <c r="H558" s="38">
        <f t="shared" si="64"/>
        <v>-0.40354330708661412</v>
      </c>
      <c r="I558" s="41">
        <f t="shared" si="65"/>
        <v>-0.3444881889763779</v>
      </c>
      <c r="J558" s="40">
        <f>'NOAA WLs'!$P$5+(D558/0.3048)</f>
        <v>3.8964566929133859</v>
      </c>
      <c r="K558" s="40">
        <f>'NOAA WLs'!$P$5+(E558/0.3048)</f>
        <v>3.955511811023622</v>
      </c>
      <c r="L558" s="40">
        <f t="shared" si="66"/>
        <v>-0.32480314960629919</v>
      </c>
      <c r="M558" s="41">
        <f t="shared" si="67"/>
        <v>-0.36089238845144356</v>
      </c>
      <c r="O558">
        <v>1945</v>
      </c>
      <c r="P558">
        <v>4</v>
      </c>
      <c r="Q558" s="1">
        <f t="shared" si="68"/>
        <v>16528</v>
      </c>
      <c r="R558">
        <v>2.81</v>
      </c>
      <c r="S558">
        <f t="shared" si="69"/>
        <v>9.2191601049868765</v>
      </c>
      <c r="T558">
        <f t="shared" si="70"/>
        <v>9.7191601049868765</v>
      </c>
    </row>
    <row r="559" spans="1:20" x14ac:dyDescent="0.25">
      <c r="A559" s="38">
        <v>1944</v>
      </c>
      <c r="B559">
        <v>5</v>
      </c>
      <c r="C559" s="1">
        <f t="shared" si="71"/>
        <v>16193</v>
      </c>
      <c r="D559" s="38">
        <v>-0.154</v>
      </c>
      <c r="E559">
        <v>-0.104</v>
      </c>
      <c r="F559">
        <v>-9.9000000000000005E-2</v>
      </c>
      <c r="G559" s="52">
        <v>-0.11</v>
      </c>
      <c r="H559" s="38">
        <f t="shared" si="64"/>
        <v>-0.50524934383202091</v>
      </c>
      <c r="I559" s="41">
        <f t="shared" si="65"/>
        <v>-0.3412073490813648</v>
      </c>
      <c r="J559" s="40">
        <f>'NOAA WLs'!$P$5+(D559/0.3048)</f>
        <v>3.7947506561679791</v>
      </c>
      <c r="K559" s="40">
        <f>'NOAA WLs'!$P$5+(E559/0.3048)</f>
        <v>3.9587926509186349</v>
      </c>
      <c r="L559" s="40">
        <f t="shared" si="66"/>
        <v>-0.32480314960629919</v>
      </c>
      <c r="M559" s="41">
        <f t="shared" si="67"/>
        <v>-0.36089238845144356</v>
      </c>
      <c r="O559">
        <v>1945</v>
      </c>
      <c r="P559">
        <v>5</v>
      </c>
      <c r="Q559" s="1">
        <f t="shared" si="68"/>
        <v>16558</v>
      </c>
      <c r="R559">
        <v>2.992</v>
      </c>
      <c r="S559">
        <f t="shared" si="69"/>
        <v>9.8162729658792642</v>
      </c>
      <c r="T559">
        <f t="shared" si="70"/>
        <v>10.316272965879264</v>
      </c>
    </row>
    <row r="560" spans="1:20" x14ac:dyDescent="0.25">
      <c r="A560" s="38">
        <v>1944</v>
      </c>
      <c r="B560">
        <v>6</v>
      </c>
      <c r="C560" s="1">
        <f t="shared" si="71"/>
        <v>16224</v>
      </c>
      <c r="D560" s="38">
        <v>-0.13</v>
      </c>
      <c r="E560">
        <v>-0.104</v>
      </c>
      <c r="F560">
        <v>-9.9000000000000005E-2</v>
      </c>
      <c r="G560" s="52">
        <v>-0.11</v>
      </c>
      <c r="H560" s="38">
        <f t="shared" si="64"/>
        <v>-0.42650918635170604</v>
      </c>
      <c r="I560" s="41">
        <f t="shared" si="65"/>
        <v>-0.3412073490813648</v>
      </c>
      <c r="J560" s="40">
        <f>'NOAA WLs'!$P$5+(D560/0.3048)</f>
        <v>3.873490813648294</v>
      </c>
      <c r="K560" s="40">
        <f>'NOAA WLs'!$P$5+(E560/0.3048)</f>
        <v>3.9587926509186349</v>
      </c>
      <c r="L560" s="40">
        <f t="shared" si="66"/>
        <v>-0.32480314960629919</v>
      </c>
      <c r="M560" s="41">
        <f t="shared" si="67"/>
        <v>-0.36089238845144356</v>
      </c>
      <c r="O560">
        <v>1945</v>
      </c>
      <c r="P560">
        <v>6</v>
      </c>
      <c r="Q560" s="1">
        <f t="shared" si="68"/>
        <v>16589</v>
      </c>
      <c r="R560">
        <v>2.81</v>
      </c>
      <c r="S560">
        <f t="shared" si="69"/>
        <v>9.2191601049868765</v>
      </c>
      <c r="T560">
        <f t="shared" si="70"/>
        <v>9.7191601049868765</v>
      </c>
    </row>
    <row r="561" spans="1:20" x14ac:dyDescent="0.25">
      <c r="A561" s="38">
        <v>1944</v>
      </c>
      <c r="B561">
        <v>7</v>
      </c>
      <c r="C561" s="1">
        <f t="shared" si="71"/>
        <v>16254</v>
      </c>
      <c r="D561" s="38">
        <v>-0.14000000000000001</v>
      </c>
      <c r="E561">
        <v>-0.104</v>
      </c>
      <c r="F561">
        <v>-9.8000000000000004E-2</v>
      </c>
      <c r="G561" s="52">
        <v>-0.11</v>
      </c>
      <c r="H561" s="38">
        <f t="shared" si="64"/>
        <v>-0.45931758530183731</v>
      </c>
      <c r="I561" s="41">
        <f t="shared" si="65"/>
        <v>-0.3412073490813648</v>
      </c>
      <c r="J561" s="40">
        <f>'NOAA WLs'!$P$5+(D561/0.3048)</f>
        <v>3.8406824146981626</v>
      </c>
      <c r="K561" s="40">
        <f>'NOAA WLs'!$P$5+(E561/0.3048)</f>
        <v>3.9587926509186349</v>
      </c>
      <c r="L561" s="40">
        <f t="shared" si="66"/>
        <v>-0.32152230971128609</v>
      </c>
      <c r="M561" s="41">
        <f t="shared" si="67"/>
        <v>-0.36089238845144356</v>
      </c>
      <c r="O561">
        <v>1945</v>
      </c>
      <c r="P561">
        <v>7</v>
      </c>
      <c r="Q561" s="1">
        <f t="shared" si="68"/>
        <v>16619</v>
      </c>
      <c r="R561">
        <v>2.84</v>
      </c>
      <c r="S561">
        <f t="shared" si="69"/>
        <v>9.3175853018372692</v>
      </c>
      <c r="T561">
        <f t="shared" si="70"/>
        <v>9.8175853018372692</v>
      </c>
    </row>
    <row r="562" spans="1:20" x14ac:dyDescent="0.25">
      <c r="A562" s="38">
        <v>1944</v>
      </c>
      <c r="B562">
        <v>8</v>
      </c>
      <c r="C562" s="1">
        <f t="shared" si="71"/>
        <v>16285</v>
      </c>
      <c r="D562" s="38">
        <v>-0.155</v>
      </c>
      <c r="E562">
        <v>-0.104</v>
      </c>
      <c r="F562">
        <v>-9.8000000000000004E-2</v>
      </c>
      <c r="G562" s="52">
        <v>-0.109</v>
      </c>
      <c r="H562" s="38">
        <f t="shared" si="64"/>
        <v>-0.50853018372703407</v>
      </c>
      <c r="I562" s="41">
        <f t="shared" si="65"/>
        <v>-0.3412073490813648</v>
      </c>
      <c r="J562" s="40">
        <f>'NOAA WLs'!$P$5+(D562/0.3048)</f>
        <v>3.7914698162729659</v>
      </c>
      <c r="K562" s="40">
        <f>'NOAA WLs'!$P$5+(E562/0.3048)</f>
        <v>3.9587926509186349</v>
      </c>
      <c r="L562" s="40">
        <f t="shared" si="66"/>
        <v>-0.32152230971128609</v>
      </c>
      <c r="M562" s="41">
        <f t="shared" si="67"/>
        <v>-0.3576115485564304</v>
      </c>
      <c r="O562">
        <v>1945</v>
      </c>
      <c r="P562">
        <v>8</v>
      </c>
      <c r="Q562" s="1">
        <f t="shared" si="68"/>
        <v>16650</v>
      </c>
      <c r="R562">
        <v>2.7789999999999999</v>
      </c>
      <c r="S562">
        <f t="shared" si="69"/>
        <v>9.1174540682414698</v>
      </c>
      <c r="T562">
        <f t="shared" si="70"/>
        <v>9.6174540682414698</v>
      </c>
    </row>
    <row r="563" spans="1:20" x14ac:dyDescent="0.25">
      <c r="A563" s="38">
        <v>1944</v>
      </c>
      <c r="B563">
        <v>9</v>
      </c>
      <c r="C563" s="1">
        <f t="shared" si="71"/>
        <v>16316</v>
      </c>
      <c r="D563" s="38">
        <v>-0.125</v>
      </c>
      <c r="E563">
        <v>-0.104</v>
      </c>
      <c r="F563">
        <v>-9.8000000000000004E-2</v>
      </c>
      <c r="G563" s="52">
        <v>-0.109</v>
      </c>
      <c r="H563" s="38">
        <f t="shared" si="64"/>
        <v>-0.41010498687664038</v>
      </c>
      <c r="I563" s="41">
        <f t="shared" si="65"/>
        <v>-0.3412073490813648</v>
      </c>
      <c r="J563" s="40">
        <f>'NOAA WLs'!$P$5+(D563/0.3048)</f>
        <v>3.8898950131233594</v>
      </c>
      <c r="K563" s="40">
        <f>'NOAA WLs'!$P$5+(E563/0.3048)</f>
        <v>3.9587926509186349</v>
      </c>
      <c r="L563" s="40">
        <f t="shared" si="66"/>
        <v>-0.32152230971128609</v>
      </c>
      <c r="M563" s="41">
        <f t="shared" si="67"/>
        <v>-0.3576115485564304</v>
      </c>
      <c r="O563">
        <v>1945</v>
      </c>
      <c r="P563">
        <v>9</v>
      </c>
      <c r="Q563" s="1">
        <f t="shared" si="68"/>
        <v>16681</v>
      </c>
      <c r="R563">
        <v>2.81</v>
      </c>
      <c r="S563">
        <f t="shared" si="69"/>
        <v>9.2191601049868765</v>
      </c>
      <c r="T563">
        <f t="shared" si="70"/>
        <v>9.7191601049868765</v>
      </c>
    </row>
    <row r="564" spans="1:20" x14ac:dyDescent="0.25">
      <c r="A564" s="38">
        <v>1944</v>
      </c>
      <c r="B564">
        <v>10</v>
      </c>
      <c r="C564" s="1">
        <f t="shared" si="71"/>
        <v>16346</v>
      </c>
      <c r="D564" s="38">
        <v>-0.14099999999999999</v>
      </c>
      <c r="E564">
        <v>-0.10299999999999999</v>
      </c>
      <c r="F564">
        <v>-9.8000000000000004E-2</v>
      </c>
      <c r="G564" s="52">
        <v>-0.109</v>
      </c>
      <c r="H564" s="38">
        <f t="shared" si="64"/>
        <v>-0.46259842519685035</v>
      </c>
      <c r="I564" s="41">
        <f t="shared" si="65"/>
        <v>-0.3379265091863517</v>
      </c>
      <c r="J564" s="40">
        <f>'NOAA WLs'!$P$5+(D564/0.3048)</f>
        <v>3.8374015748031494</v>
      </c>
      <c r="K564" s="40">
        <f>'NOAA WLs'!$P$5+(E564/0.3048)</f>
        <v>3.9620734908136481</v>
      </c>
      <c r="L564" s="40">
        <f t="shared" si="66"/>
        <v>-0.32152230971128609</v>
      </c>
      <c r="M564" s="41">
        <f t="shared" si="67"/>
        <v>-0.3576115485564304</v>
      </c>
      <c r="O564">
        <v>1945</v>
      </c>
      <c r="P564">
        <v>10</v>
      </c>
      <c r="Q564" s="1">
        <f t="shared" si="68"/>
        <v>16711</v>
      </c>
      <c r="R564">
        <v>2.9319999999999999</v>
      </c>
      <c r="S564">
        <f t="shared" si="69"/>
        <v>9.6194225721784772</v>
      </c>
      <c r="T564">
        <f t="shared" si="70"/>
        <v>10.119422572178477</v>
      </c>
    </row>
    <row r="565" spans="1:20" x14ac:dyDescent="0.25">
      <c r="A565" s="38">
        <v>1944</v>
      </c>
      <c r="B565">
        <v>11</v>
      </c>
      <c r="C565" s="1">
        <f t="shared" si="71"/>
        <v>16377</v>
      </c>
      <c r="D565" s="38">
        <v>-6.2E-2</v>
      </c>
      <c r="E565">
        <v>-0.10299999999999999</v>
      </c>
      <c r="F565">
        <v>-9.8000000000000004E-2</v>
      </c>
      <c r="G565" s="52">
        <v>-0.109</v>
      </c>
      <c r="H565" s="38">
        <f t="shared" si="64"/>
        <v>-0.20341207349081364</v>
      </c>
      <c r="I565" s="41">
        <f t="shared" si="65"/>
        <v>-0.3379265091863517</v>
      </c>
      <c r="J565" s="40">
        <f>'NOAA WLs'!$P$5+(D565/0.3048)</f>
        <v>4.0965879265091862</v>
      </c>
      <c r="K565" s="40">
        <f>'NOAA WLs'!$P$5+(E565/0.3048)</f>
        <v>3.9620734908136481</v>
      </c>
      <c r="L565" s="40">
        <f t="shared" si="66"/>
        <v>-0.32152230971128609</v>
      </c>
      <c r="M565" s="41">
        <f t="shared" si="67"/>
        <v>-0.3576115485564304</v>
      </c>
      <c r="O565">
        <v>1945</v>
      </c>
      <c r="P565">
        <v>11</v>
      </c>
      <c r="Q565" s="1">
        <f t="shared" si="68"/>
        <v>16742</v>
      </c>
      <c r="R565">
        <v>3.145</v>
      </c>
      <c r="S565">
        <f t="shared" si="69"/>
        <v>10.318241469816272</v>
      </c>
      <c r="T565">
        <f t="shared" si="70"/>
        <v>10.818241469816272</v>
      </c>
    </row>
    <row r="566" spans="1:20" x14ac:dyDescent="0.25">
      <c r="A566" s="38">
        <v>1944</v>
      </c>
      <c r="B566">
        <v>12</v>
      </c>
      <c r="C566" s="1">
        <f t="shared" si="71"/>
        <v>16407</v>
      </c>
      <c r="D566" s="38">
        <v>-0.17399999999999999</v>
      </c>
      <c r="E566">
        <v>-0.10299999999999999</v>
      </c>
      <c r="F566">
        <v>-9.8000000000000004E-2</v>
      </c>
      <c r="G566" s="52">
        <v>-0.109</v>
      </c>
      <c r="H566" s="38">
        <f t="shared" si="64"/>
        <v>-0.57086614173228345</v>
      </c>
      <c r="I566" s="41">
        <f t="shared" si="65"/>
        <v>-0.3379265091863517</v>
      </c>
      <c r="J566" s="40">
        <f>'NOAA WLs'!$P$5+(D566/0.3048)</f>
        <v>3.7291338582677165</v>
      </c>
      <c r="K566" s="40">
        <f>'NOAA WLs'!$P$5+(E566/0.3048)</f>
        <v>3.9620734908136481</v>
      </c>
      <c r="L566" s="40">
        <f t="shared" si="66"/>
        <v>-0.32152230971128609</v>
      </c>
      <c r="M566" s="41">
        <f t="shared" si="67"/>
        <v>-0.3576115485564304</v>
      </c>
      <c r="O566">
        <v>1945</v>
      </c>
      <c r="P566">
        <v>12</v>
      </c>
      <c r="Q566" s="1">
        <f t="shared" si="68"/>
        <v>16772</v>
      </c>
      <c r="R566">
        <v>3.3279999999999998</v>
      </c>
      <c r="S566">
        <f t="shared" si="69"/>
        <v>10.918635170603674</v>
      </c>
      <c r="T566">
        <f t="shared" si="70"/>
        <v>11.418635170603674</v>
      </c>
    </row>
    <row r="567" spans="1:20" x14ac:dyDescent="0.25">
      <c r="A567" s="38">
        <v>1945</v>
      </c>
      <c r="B567">
        <v>1</v>
      </c>
      <c r="C567" s="1">
        <f t="shared" si="71"/>
        <v>16438</v>
      </c>
      <c r="D567" s="38">
        <v>-0.14499999999999999</v>
      </c>
      <c r="E567">
        <v>-0.10299999999999999</v>
      </c>
      <c r="F567">
        <v>-9.7000000000000003E-2</v>
      </c>
      <c r="G567" s="52">
        <v>-0.108</v>
      </c>
      <c r="H567" s="38">
        <f t="shared" si="64"/>
        <v>-0.47572178477690286</v>
      </c>
      <c r="I567" s="41">
        <f t="shared" si="65"/>
        <v>-0.3379265091863517</v>
      </c>
      <c r="J567" s="40">
        <f>'NOAA WLs'!$P$5+(D567/0.3048)</f>
        <v>3.8242782152230967</v>
      </c>
      <c r="K567" s="40">
        <f>'NOAA WLs'!$P$5+(E567/0.3048)</f>
        <v>3.9620734908136481</v>
      </c>
      <c r="L567" s="40">
        <f t="shared" si="66"/>
        <v>-0.31824146981627294</v>
      </c>
      <c r="M567" s="41">
        <f t="shared" si="67"/>
        <v>-0.3543307086614173</v>
      </c>
      <c r="O567">
        <v>1946</v>
      </c>
      <c r="P567">
        <v>1</v>
      </c>
      <c r="Q567" s="1">
        <f t="shared" si="68"/>
        <v>16803</v>
      </c>
      <c r="R567">
        <v>3.258</v>
      </c>
      <c r="S567">
        <f t="shared" si="69"/>
        <v>10.688976377952756</v>
      </c>
      <c r="T567">
        <f t="shared" si="70"/>
        <v>11.188976377952756</v>
      </c>
    </row>
    <row r="568" spans="1:20" x14ac:dyDescent="0.25">
      <c r="A568" s="38">
        <v>1945</v>
      </c>
      <c r="B568">
        <v>2</v>
      </c>
      <c r="C568" s="1">
        <f t="shared" si="71"/>
        <v>16469</v>
      </c>
      <c r="D568" s="38">
        <v>-0.14899999999999999</v>
      </c>
      <c r="E568">
        <v>-0.10299999999999999</v>
      </c>
      <c r="F568">
        <v>-9.7000000000000003E-2</v>
      </c>
      <c r="G568" s="52">
        <v>-0.108</v>
      </c>
      <c r="H568" s="38">
        <f t="shared" si="64"/>
        <v>-0.48884514435695531</v>
      </c>
      <c r="I568" s="41">
        <f t="shared" si="65"/>
        <v>-0.3379265091863517</v>
      </c>
      <c r="J568" s="40">
        <f>'NOAA WLs'!$P$5+(D568/0.3048)</f>
        <v>3.8111548556430446</v>
      </c>
      <c r="K568" s="40">
        <f>'NOAA WLs'!$P$5+(E568/0.3048)</f>
        <v>3.9620734908136481</v>
      </c>
      <c r="L568" s="40">
        <f t="shared" si="66"/>
        <v>-0.31824146981627294</v>
      </c>
      <c r="M568" s="41">
        <f t="shared" si="67"/>
        <v>-0.3543307086614173</v>
      </c>
      <c r="O568">
        <v>1946</v>
      </c>
      <c r="P568">
        <v>2</v>
      </c>
      <c r="Q568" s="1">
        <f t="shared" si="68"/>
        <v>16834</v>
      </c>
      <c r="R568">
        <v>3.1970000000000001</v>
      </c>
      <c r="S568">
        <f t="shared" si="69"/>
        <v>10.488845144356954</v>
      </c>
      <c r="T568">
        <f t="shared" si="70"/>
        <v>10.988845144356954</v>
      </c>
    </row>
    <row r="569" spans="1:20" x14ac:dyDescent="0.25">
      <c r="A569" s="38">
        <v>1945</v>
      </c>
      <c r="B569">
        <v>3</v>
      </c>
      <c r="C569" s="1">
        <f t="shared" si="71"/>
        <v>16497</v>
      </c>
      <c r="D569" s="38">
        <v>-0.10299999999999999</v>
      </c>
      <c r="E569">
        <v>-0.10299999999999999</v>
      </c>
      <c r="F569">
        <v>-9.7000000000000003E-2</v>
      </c>
      <c r="G569" s="52">
        <v>-0.108</v>
      </c>
      <c r="H569" s="38">
        <f t="shared" si="64"/>
        <v>-0.3379265091863517</v>
      </c>
      <c r="I569" s="41">
        <f t="shared" si="65"/>
        <v>-0.3379265091863517</v>
      </c>
      <c r="J569" s="40">
        <f>'NOAA WLs'!$P$5+(D569/0.3048)</f>
        <v>3.9620734908136481</v>
      </c>
      <c r="K569" s="40">
        <f>'NOAA WLs'!$P$5+(E569/0.3048)</f>
        <v>3.9620734908136481</v>
      </c>
      <c r="L569" s="40">
        <f t="shared" si="66"/>
        <v>-0.31824146981627294</v>
      </c>
      <c r="M569" s="41">
        <f t="shared" si="67"/>
        <v>-0.3543307086614173</v>
      </c>
      <c r="O569">
        <v>1946</v>
      </c>
      <c r="P569">
        <v>3</v>
      </c>
      <c r="Q569" s="1">
        <f t="shared" si="68"/>
        <v>16862</v>
      </c>
      <c r="R569">
        <v>2.8620000000000001</v>
      </c>
      <c r="S569">
        <f t="shared" si="69"/>
        <v>9.3897637795275593</v>
      </c>
      <c r="T569">
        <f t="shared" si="70"/>
        <v>9.8897637795275593</v>
      </c>
    </row>
    <row r="570" spans="1:20" x14ac:dyDescent="0.25">
      <c r="A570" s="38">
        <v>1945</v>
      </c>
      <c r="B570">
        <v>4</v>
      </c>
      <c r="C570" s="1">
        <f t="shared" si="71"/>
        <v>16528</v>
      </c>
      <c r="D570" s="38">
        <v>-0.22900000000000001</v>
      </c>
      <c r="E570">
        <v>-0.10199999999999999</v>
      </c>
      <c r="F570">
        <v>-9.7000000000000003E-2</v>
      </c>
      <c r="G570" s="52">
        <v>-0.108</v>
      </c>
      <c r="H570" s="38">
        <f t="shared" si="64"/>
        <v>-0.75131233595800528</v>
      </c>
      <c r="I570" s="41">
        <f t="shared" si="65"/>
        <v>-0.33464566929133854</v>
      </c>
      <c r="J570" s="40">
        <f>'NOAA WLs'!$P$5+(D570/0.3048)</f>
        <v>3.5486876640419944</v>
      </c>
      <c r="K570" s="40">
        <f>'NOAA WLs'!$P$5+(E570/0.3048)</f>
        <v>3.9653543307086614</v>
      </c>
      <c r="L570" s="40">
        <f t="shared" si="66"/>
        <v>-0.31824146981627294</v>
      </c>
      <c r="M570" s="41">
        <f t="shared" si="67"/>
        <v>-0.3543307086614173</v>
      </c>
      <c r="O570">
        <v>1946</v>
      </c>
      <c r="P570">
        <v>4</v>
      </c>
      <c r="Q570" s="1">
        <f t="shared" si="68"/>
        <v>16893</v>
      </c>
      <c r="R570">
        <v>2.8620000000000001</v>
      </c>
      <c r="S570">
        <f t="shared" si="69"/>
        <v>9.3897637795275593</v>
      </c>
      <c r="T570">
        <f t="shared" si="70"/>
        <v>9.8897637795275593</v>
      </c>
    </row>
    <row r="571" spans="1:20" x14ac:dyDescent="0.25">
      <c r="A571" s="38">
        <v>1945</v>
      </c>
      <c r="B571">
        <v>5</v>
      </c>
      <c r="C571" s="1">
        <f t="shared" si="71"/>
        <v>16558</v>
      </c>
      <c r="D571" s="38">
        <v>-6.6000000000000003E-2</v>
      </c>
      <c r="E571">
        <v>-0.10199999999999999</v>
      </c>
      <c r="F571">
        <v>-9.7000000000000003E-2</v>
      </c>
      <c r="G571" s="52">
        <v>-0.108</v>
      </c>
      <c r="H571" s="38">
        <f t="shared" si="64"/>
        <v>-0.21653543307086615</v>
      </c>
      <c r="I571" s="41">
        <f t="shared" si="65"/>
        <v>-0.33464566929133854</v>
      </c>
      <c r="J571" s="40">
        <f>'NOAA WLs'!$P$5+(D571/0.3048)</f>
        <v>4.0834645669291341</v>
      </c>
      <c r="K571" s="40">
        <f>'NOAA WLs'!$P$5+(E571/0.3048)</f>
        <v>3.9653543307086614</v>
      </c>
      <c r="L571" s="40">
        <f t="shared" si="66"/>
        <v>-0.31824146981627294</v>
      </c>
      <c r="M571" s="41">
        <f t="shared" si="67"/>
        <v>-0.3543307086614173</v>
      </c>
      <c r="O571">
        <v>1946</v>
      </c>
      <c r="P571">
        <v>5</v>
      </c>
      <c r="Q571" s="1">
        <f t="shared" si="68"/>
        <v>16923</v>
      </c>
      <c r="R571">
        <v>2.8919999999999999</v>
      </c>
      <c r="S571">
        <f t="shared" si="69"/>
        <v>9.4881889763779519</v>
      </c>
      <c r="T571">
        <f t="shared" si="70"/>
        <v>9.9881889763779519</v>
      </c>
    </row>
    <row r="572" spans="1:20" x14ac:dyDescent="0.25">
      <c r="A572" s="38">
        <v>1945</v>
      </c>
      <c r="B572">
        <v>6</v>
      </c>
      <c r="C572" s="1">
        <f t="shared" si="71"/>
        <v>16589</v>
      </c>
      <c r="D572" s="38">
        <v>-0.14499999999999999</v>
      </c>
      <c r="E572">
        <v>-0.10199999999999999</v>
      </c>
      <c r="F572">
        <v>-9.7000000000000003E-2</v>
      </c>
      <c r="G572" s="52">
        <v>-0.108</v>
      </c>
      <c r="H572" s="38">
        <f t="shared" si="64"/>
        <v>-0.47572178477690286</v>
      </c>
      <c r="I572" s="41">
        <f t="shared" si="65"/>
        <v>-0.33464566929133854</v>
      </c>
      <c r="J572" s="40">
        <f>'NOAA WLs'!$P$5+(D572/0.3048)</f>
        <v>3.8242782152230967</v>
      </c>
      <c r="K572" s="40">
        <f>'NOAA WLs'!$P$5+(E572/0.3048)</f>
        <v>3.9653543307086614</v>
      </c>
      <c r="L572" s="40">
        <f t="shared" si="66"/>
        <v>-0.31824146981627294</v>
      </c>
      <c r="M572" s="41">
        <f t="shared" si="67"/>
        <v>-0.3543307086614173</v>
      </c>
      <c r="O572">
        <v>1946</v>
      </c>
      <c r="P572">
        <v>6</v>
      </c>
      <c r="Q572" s="1">
        <f t="shared" si="68"/>
        <v>16954</v>
      </c>
      <c r="R572">
        <v>2.8919999999999999</v>
      </c>
      <c r="S572">
        <f t="shared" si="69"/>
        <v>9.4881889763779519</v>
      </c>
      <c r="T572">
        <f t="shared" si="70"/>
        <v>9.9881889763779519</v>
      </c>
    </row>
    <row r="573" spans="1:20" x14ac:dyDescent="0.25">
      <c r="A573" s="38">
        <v>1945</v>
      </c>
      <c r="B573">
        <v>7</v>
      </c>
      <c r="C573" s="1">
        <f t="shared" si="71"/>
        <v>16619</v>
      </c>
      <c r="D573" s="38">
        <v>-0.11</v>
      </c>
      <c r="E573">
        <v>-0.10199999999999999</v>
      </c>
      <c r="F573">
        <v>-9.6000000000000002E-2</v>
      </c>
      <c r="G573" s="52">
        <v>-0.107</v>
      </c>
      <c r="H573" s="38">
        <f t="shared" si="64"/>
        <v>-0.36089238845144356</v>
      </c>
      <c r="I573" s="41">
        <f t="shared" si="65"/>
        <v>-0.33464566929133854</v>
      </c>
      <c r="J573" s="40">
        <f>'NOAA WLs'!$P$5+(D573/0.3048)</f>
        <v>3.9391076115485562</v>
      </c>
      <c r="K573" s="40">
        <f>'NOAA WLs'!$P$5+(E573/0.3048)</f>
        <v>3.9653543307086614</v>
      </c>
      <c r="L573" s="40">
        <f t="shared" si="66"/>
        <v>-0.31496062992125984</v>
      </c>
      <c r="M573" s="41">
        <f t="shared" si="67"/>
        <v>-0.35104986876640415</v>
      </c>
      <c r="O573">
        <v>1946</v>
      </c>
      <c r="P573">
        <v>7</v>
      </c>
      <c r="Q573" s="1">
        <f t="shared" si="68"/>
        <v>16984</v>
      </c>
      <c r="R573">
        <v>2.9529999999999998</v>
      </c>
      <c r="S573">
        <f t="shared" si="69"/>
        <v>9.6883202099737531</v>
      </c>
      <c r="T573">
        <f t="shared" si="70"/>
        <v>10.188320209973753</v>
      </c>
    </row>
    <row r="574" spans="1:20" x14ac:dyDescent="0.25">
      <c r="A574" s="38">
        <v>1945</v>
      </c>
      <c r="B574">
        <v>8</v>
      </c>
      <c r="C574" s="1">
        <f t="shared" si="71"/>
        <v>16650</v>
      </c>
      <c r="D574" s="38">
        <v>-0.13100000000000001</v>
      </c>
      <c r="E574">
        <v>-0.10199999999999999</v>
      </c>
      <c r="F574">
        <v>-9.6000000000000002E-2</v>
      </c>
      <c r="G574" s="52">
        <v>-0.107</v>
      </c>
      <c r="H574" s="38">
        <f t="shared" si="64"/>
        <v>-0.42979002624671914</v>
      </c>
      <c r="I574" s="41">
        <f t="shared" si="65"/>
        <v>-0.33464566929133854</v>
      </c>
      <c r="J574" s="40">
        <f>'NOAA WLs'!$P$5+(D574/0.3048)</f>
        <v>3.8702099737532807</v>
      </c>
      <c r="K574" s="40">
        <f>'NOAA WLs'!$P$5+(E574/0.3048)</f>
        <v>3.9653543307086614</v>
      </c>
      <c r="L574" s="40">
        <f t="shared" si="66"/>
        <v>-0.31496062992125984</v>
      </c>
      <c r="M574" s="41">
        <f t="shared" si="67"/>
        <v>-0.35104986876640415</v>
      </c>
      <c r="O574">
        <v>1946</v>
      </c>
      <c r="P574">
        <v>8</v>
      </c>
      <c r="Q574" s="1">
        <f t="shared" si="68"/>
        <v>17015</v>
      </c>
      <c r="R574">
        <v>2.6789999999999998</v>
      </c>
      <c r="S574">
        <f t="shared" si="69"/>
        <v>8.7893700787401556</v>
      </c>
      <c r="T574">
        <f t="shared" si="70"/>
        <v>9.2893700787401556</v>
      </c>
    </row>
    <row r="575" spans="1:20" x14ac:dyDescent="0.25">
      <c r="A575" s="38">
        <v>1945</v>
      </c>
      <c r="B575">
        <v>9</v>
      </c>
      <c r="C575" s="1">
        <f t="shared" si="71"/>
        <v>16681</v>
      </c>
      <c r="D575" s="38">
        <v>-0.14599999999999999</v>
      </c>
      <c r="E575">
        <v>-0.10199999999999999</v>
      </c>
      <c r="F575">
        <v>-9.6000000000000002E-2</v>
      </c>
      <c r="G575" s="52">
        <v>-0.107</v>
      </c>
      <c r="H575" s="38">
        <f t="shared" si="64"/>
        <v>-0.47900262467191596</v>
      </c>
      <c r="I575" s="41">
        <f t="shared" si="65"/>
        <v>-0.33464566929133854</v>
      </c>
      <c r="J575" s="40">
        <f>'NOAA WLs'!$P$5+(D575/0.3048)</f>
        <v>3.8209973753280839</v>
      </c>
      <c r="K575" s="40">
        <f>'NOAA WLs'!$P$5+(E575/0.3048)</f>
        <v>3.9653543307086614</v>
      </c>
      <c r="L575" s="40">
        <f t="shared" si="66"/>
        <v>-0.31496062992125984</v>
      </c>
      <c r="M575" s="41">
        <f t="shared" si="67"/>
        <v>-0.35104986876640415</v>
      </c>
      <c r="O575">
        <v>1946</v>
      </c>
      <c r="P575">
        <v>9</v>
      </c>
      <c r="Q575" s="1">
        <f t="shared" si="68"/>
        <v>17046</v>
      </c>
      <c r="R575">
        <v>2.831</v>
      </c>
      <c r="S575">
        <f t="shared" si="69"/>
        <v>9.2880577427821525</v>
      </c>
      <c r="T575">
        <f t="shared" si="70"/>
        <v>9.7880577427821525</v>
      </c>
    </row>
    <row r="576" spans="1:20" x14ac:dyDescent="0.25">
      <c r="A576" s="38">
        <v>1945</v>
      </c>
      <c r="B576">
        <v>10</v>
      </c>
      <c r="C576" s="1">
        <f t="shared" si="71"/>
        <v>16711</v>
      </c>
      <c r="D576" s="38">
        <v>-0.156</v>
      </c>
      <c r="E576">
        <v>-0.10100000000000001</v>
      </c>
      <c r="F576">
        <v>-9.6000000000000002E-2</v>
      </c>
      <c r="G576" s="52">
        <v>-0.107</v>
      </c>
      <c r="H576" s="38">
        <f t="shared" si="64"/>
        <v>-0.51181102362204722</v>
      </c>
      <c r="I576" s="41">
        <f t="shared" si="65"/>
        <v>-0.33136482939632544</v>
      </c>
      <c r="J576" s="40">
        <f>'NOAA WLs'!$P$5+(D576/0.3048)</f>
        <v>3.7881889763779526</v>
      </c>
      <c r="K576" s="40">
        <f>'NOAA WLs'!$P$5+(E576/0.3048)</f>
        <v>3.9686351706036742</v>
      </c>
      <c r="L576" s="40">
        <f t="shared" si="66"/>
        <v>-0.31496062992125984</v>
      </c>
      <c r="M576" s="41">
        <f t="shared" si="67"/>
        <v>-0.35104986876640415</v>
      </c>
      <c r="O576">
        <v>1946</v>
      </c>
      <c r="P576">
        <v>10</v>
      </c>
      <c r="Q576" s="1">
        <f t="shared" si="68"/>
        <v>17076</v>
      </c>
      <c r="R576">
        <v>2.8620000000000001</v>
      </c>
      <c r="S576">
        <f t="shared" si="69"/>
        <v>9.3897637795275593</v>
      </c>
      <c r="T576">
        <f t="shared" si="70"/>
        <v>9.8897637795275593</v>
      </c>
    </row>
    <row r="577" spans="1:20" x14ac:dyDescent="0.25">
      <c r="A577" s="38">
        <v>1945</v>
      </c>
      <c r="B577">
        <v>11</v>
      </c>
      <c r="C577" s="1">
        <f t="shared" si="71"/>
        <v>16742</v>
      </c>
      <c r="D577" s="38">
        <v>-0.05</v>
      </c>
      <c r="E577">
        <v>-0.10100000000000001</v>
      </c>
      <c r="F577">
        <v>-9.6000000000000002E-2</v>
      </c>
      <c r="G577" s="52">
        <v>-0.107</v>
      </c>
      <c r="H577" s="38">
        <f t="shared" si="64"/>
        <v>-0.16404199475065617</v>
      </c>
      <c r="I577" s="41">
        <f t="shared" si="65"/>
        <v>-0.33136482939632544</v>
      </c>
      <c r="J577" s="40">
        <f>'NOAA WLs'!$P$5+(D577/0.3048)</f>
        <v>4.1359580052493436</v>
      </c>
      <c r="K577" s="40">
        <f>'NOAA WLs'!$P$5+(E577/0.3048)</f>
        <v>3.9686351706036742</v>
      </c>
      <c r="L577" s="40">
        <f t="shared" si="66"/>
        <v>-0.31496062992125984</v>
      </c>
      <c r="M577" s="41">
        <f t="shared" si="67"/>
        <v>-0.35104986876640415</v>
      </c>
      <c r="O577">
        <v>1946</v>
      </c>
      <c r="P577">
        <v>11</v>
      </c>
      <c r="Q577" s="1">
        <f t="shared" si="68"/>
        <v>17107</v>
      </c>
      <c r="R577">
        <v>3.1360000000000001</v>
      </c>
      <c r="S577">
        <f t="shared" si="69"/>
        <v>10.288713910761155</v>
      </c>
      <c r="T577">
        <f t="shared" si="70"/>
        <v>10.788713910761155</v>
      </c>
    </row>
    <row r="578" spans="1:20" x14ac:dyDescent="0.25">
      <c r="A578" s="38">
        <v>1945</v>
      </c>
      <c r="B578">
        <v>12</v>
      </c>
      <c r="C578" s="1">
        <f t="shared" si="71"/>
        <v>16772</v>
      </c>
      <c r="D578" s="38">
        <v>-1.6E-2</v>
      </c>
      <c r="E578">
        <v>-0.10100000000000001</v>
      </c>
      <c r="F578">
        <v>-9.6000000000000002E-2</v>
      </c>
      <c r="G578" s="52">
        <v>-0.107</v>
      </c>
      <c r="H578" s="38">
        <f t="shared" si="64"/>
        <v>-5.2493438320209973E-2</v>
      </c>
      <c r="I578" s="41">
        <f t="shared" si="65"/>
        <v>-0.33136482939632544</v>
      </c>
      <c r="J578" s="40">
        <f>'NOAA WLs'!$P$5+(D578/0.3048)</f>
        <v>4.2475065616797902</v>
      </c>
      <c r="K578" s="40">
        <f>'NOAA WLs'!$P$5+(E578/0.3048)</f>
        <v>3.9686351706036742</v>
      </c>
      <c r="L578" s="40">
        <f t="shared" si="66"/>
        <v>-0.31496062992125984</v>
      </c>
      <c r="M578" s="41">
        <f t="shared" si="67"/>
        <v>-0.35104986876640415</v>
      </c>
      <c r="O578">
        <v>1946</v>
      </c>
      <c r="P578">
        <v>12</v>
      </c>
      <c r="Q578" s="1">
        <f t="shared" si="68"/>
        <v>17137</v>
      </c>
      <c r="R578">
        <v>3.1970000000000001</v>
      </c>
      <c r="S578">
        <f t="shared" si="69"/>
        <v>10.488845144356954</v>
      </c>
      <c r="T578">
        <f t="shared" si="70"/>
        <v>10.988845144356954</v>
      </c>
    </row>
    <row r="579" spans="1:20" x14ac:dyDescent="0.25">
      <c r="A579" s="38">
        <v>1946</v>
      </c>
      <c r="B579">
        <v>1</v>
      </c>
      <c r="C579" s="1">
        <f t="shared" si="71"/>
        <v>16803</v>
      </c>
      <c r="D579" s="38">
        <v>-0.151</v>
      </c>
      <c r="E579">
        <v>-0.10100000000000001</v>
      </c>
      <c r="F579">
        <v>-9.5000000000000001E-2</v>
      </c>
      <c r="G579" s="52">
        <v>-0.106</v>
      </c>
      <c r="H579" s="38">
        <f t="shared" si="64"/>
        <v>-0.49540682414698156</v>
      </c>
      <c r="I579" s="41">
        <f t="shared" si="65"/>
        <v>-0.33136482939632544</v>
      </c>
      <c r="J579" s="40">
        <f>'NOAA WLs'!$P$5+(D579/0.3048)</f>
        <v>3.804593175853018</v>
      </c>
      <c r="K579" s="40">
        <f>'NOAA WLs'!$P$5+(E579/0.3048)</f>
        <v>3.9686351706036742</v>
      </c>
      <c r="L579" s="40">
        <f t="shared" si="66"/>
        <v>-0.31167979002624668</v>
      </c>
      <c r="M579" s="41">
        <f t="shared" si="67"/>
        <v>-0.34776902887139105</v>
      </c>
      <c r="O579">
        <v>1947</v>
      </c>
      <c r="P579">
        <v>1</v>
      </c>
      <c r="Q579" s="1">
        <f t="shared" si="68"/>
        <v>17168</v>
      </c>
      <c r="R579">
        <v>3.1139999999999999</v>
      </c>
      <c r="S579">
        <f t="shared" si="69"/>
        <v>10.216535433070865</v>
      </c>
      <c r="T579">
        <f t="shared" si="70"/>
        <v>10.716535433070865</v>
      </c>
    </row>
    <row r="580" spans="1:20" x14ac:dyDescent="0.25">
      <c r="A580" s="38">
        <v>1946</v>
      </c>
      <c r="B580">
        <v>2</v>
      </c>
      <c r="C580" s="1">
        <f t="shared" si="71"/>
        <v>16834</v>
      </c>
      <c r="D580" s="38">
        <v>-7.0000000000000007E-2</v>
      </c>
      <c r="E580">
        <v>-0.10100000000000001</v>
      </c>
      <c r="F580">
        <v>-9.5000000000000001E-2</v>
      </c>
      <c r="G580" s="52">
        <v>-0.106</v>
      </c>
      <c r="H580" s="38">
        <f t="shared" si="64"/>
        <v>-0.22965879265091865</v>
      </c>
      <c r="I580" s="41">
        <f t="shared" si="65"/>
        <v>-0.33136482939632544</v>
      </c>
      <c r="J580" s="40">
        <f>'NOAA WLs'!$P$5+(D580/0.3048)</f>
        <v>4.070341207349081</v>
      </c>
      <c r="K580" s="40">
        <f>'NOAA WLs'!$P$5+(E580/0.3048)</f>
        <v>3.9686351706036742</v>
      </c>
      <c r="L580" s="40">
        <f t="shared" si="66"/>
        <v>-0.31167979002624668</v>
      </c>
      <c r="M580" s="41">
        <f t="shared" si="67"/>
        <v>-0.34776902887139105</v>
      </c>
      <c r="O580">
        <v>1947</v>
      </c>
      <c r="P580">
        <v>2</v>
      </c>
      <c r="Q580" s="1">
        <f t="shared" si="68"/>
        <v>17199</v>
      </c>
      <c r="R580">
        <v>3.0840000000000001</v>
      </c>
      <c r="S580">
        <f t="shared" si="69"/>
        <v>10.118110236220472</v>
      </c>
      <c r="T580">
        <f t="shared" si="70"/>
        <v>10.618110236220472</v>
      </c>
    </row>
    <row r="581" spans="1:20" x14ac:dyDescent="0.25">
      <c r="A581" s="38">
        <v>1946</v>
      </c>
      <c r="B581">
        <v>3</v>
      </c>
      <c r="C581" s="1">
        <f t="shared" si="71"/>
        <v>16862</v>
      </c>
      <c r="D581" s="38">
        <v>-0.106</v>
      </c>
      <c r="E581">
        <v>-0.10100000000000001</v>
      </c>
      <c r="F581">
        <v>-9.5000000000000001E-2</v>
      </c>
      <c r="G581" s="52">
        <v>-0.106</v>
      </c>
      <c r="H581" s="38">
        <f t="shared" si="64"/>
        <v>-0.34776902887139105</v>
      </c>
      <c r="I581" s="41">
        <f t="shared" si="65"/>
        <v>-0.33136482939632544</v>
      </c>
      <c r="J581" s="40">
        <f>'NOAA WLs'!$P$5+(D581/0.3048)</f>
        <v>3.9522309711286088</v>
      </c>
      <c r="K581" s="40">
        <f>'NOAA WLs'!$P$5+(E581/0.3048)</f>
        <v>3.9686351706036742</v>
      </c>
      <c r="L581" s="40">
        <f t="shared" si="66"/>
        <v>-0.31167979002624668</v>
      </c>
      <c r="M581" s="41">
        <f t="shared" si="67"/>
        <v>-0.34776902887139105</v>
      </c>
      <c r="O581">
        <v>1947</v>
      </c>
      <c r="P581">
        <v>3</v>
      </c>
      <c r="Q581" s="1">
        <f t="shared" si="68"/>
        <v>17227</v>
      </c>
      <c r="R581">
        <v>2.968</v>
      </c>
      <c r="S581">
        <f t="shared" si="69"/>
        <v>9.7375328083989494</v>
      </c>
      <c r="T581">
        <f t="shared" si="70"/>
        <v>10.237532808398949</v>
      </c>
    </row>
    <row r="582" spans="1:20" x14ac:dyDescent="0.25">
      <c r="A582" s="38">
        <v>1946</v>
      </c>
      <c r="B582">
        <v>4</v>
      </c>
      <c r="C582" s="1">
        <f t="shared" si="71"/>
        <v>16893</v>
      </c>
      <c r="D582" s="38">
        <v>-0.104</v>
      </c>
      <c r="E582">
        <v>-0.1</v>
      </c>
      <c r="F582">
        <v>-9.5000000000000001E-2</v>
      </c>
      <c r="G582" s="52">
        <v>-0.106</v>
      </c>
      <c r="H582" s="38">
        <f t="shared" si="64"/>
        <v>-0.3412073490813648</v>
      </c>
      <c r="I582" s="41">
        <f t="shared" si="65"/>
        <v>-0.32808398950131235</v>
      </c>
      <c r="J582" s="40">
        <f>'NOAA WLs'!$P$5+(D582/0.3048)</f>
        <v>3.9587926509186349</v>
      </c>
      <c r="K582" s="40">
        <f>'NOAA WLs'!$P$5+(E582/0.3048)</f>
        <v>3.9719160104986875</v>
      </c>
      <c r="L582" s="40">
        <f t="shared" si="66"/>
        <v>-0.31167979002624668</v>
      </c>
      <c r="M582" s="41">
        <f t="shared" si="67"/>
        <v>-0.34776902887139105</v>
      </c>
      <c r="O582">
        <v>1947</v>
      </c>
      <c r="P582">
        <v>4</v>
      </c>
      <c r="Q582" s="1">
        <f t="shared" si="68"/>
        <v>17258</v>
      </c>
      <c r="R582">
        <v>2.8460000000000001</v>
      </c>
      <c r="S582">
        <f t="shared" si="69"/>
        <v>9.3372703412073488</v>
      </c>
      <c r="T582">
        <f t="shared" si="70"/>
        <v>9.8372703412073488</v>
      </c>
    </row>
    <row r="583" spans="1:20" x14ac:dyDescent="0.25">
      <c r="A583" s="38">
        <v>1946</v>
      </c>
      <c r="B583">
        <v>5</v>
      </c>
      <c r="C583" s="1">
        <f t="shared" si="71"/>
        <v>16923</v>
      </c>
      <c r="D583" s="38">
        <v>-9.2999999999999999E-2</v>
      </c>
      <c r="E583">
        <v>-0.1</v>
      </c>
      <c r="F583">
        <v>-9.5000000000000001E-2</v>
      </c>
      <c r="G583" s="52">
        <v>-0.106</v>
      </c>
      <c r="H583" s="38">
        <f t="shared" si="64"/>
        <v>-0.30511811023622043</v>
      </c>
      <c r="I583" s="41">
        <f t="shared" si="65"/>
        <v>-0.32808398950131235</v>
      </c>
      <c r="J583" s="40">
        <f>'NOAA WLs'!$P$5+(D583/0.3048)</f>
        <v>3.9948818897637794</v>
      </c>
      <c r="K583" s="40">
        <f>'NOAA WLs'!$P$5+(E583/0.3048)</f>
        <v>3.9719160104986875</v>
      </c>
      <c r="L583" s="40">
        <f t="shared" si="66"/>
        <v>-0.31167979002624668</v>
      </c>
      <c r="M583" s="41">
        <f t="shared" si="67"/>
        <v>-0.34776902887139105</v>
      </c>
      <c r="O583">
        <v>1947</v>
      </c>
      <c r="P583">
        <v>5</v>
      </c>
      <c r="Q583" s="1">
        <f t="shared" si="68"/>
        <v>17288</v>
      </c>
      <c r="R583">
        <v>2.907</v>
      </c>
      <c r="S583">
        <f t="shared" si="69"/>
        <v>9.53740157480315</v>
      </c>
      <c r="T583">
        <f t="shared" si="70"/>
        <v>10.03740157480315</v>
      </c>
    </row>
    <row r="584" spans="1:20" x14ac:dyDescent="0.25">
      <c r="A584" s="38">
        <v>1946</v>
      </c>
      <c r="B584">
        <v>6</v>
      </c>
      <c r="C584" s="1">
        <f t="shared" si="71"/>
        <v>16954</v>
      </c>
      <c r="D584" s="38">
        <v>-8.1000000000000003E-2</v>
      </c>
      <c r="E584">
        <v>-0.1</v>
      </c>
      <c r="F584">
        <v>-9.5000000000000001E-2</v>
      </c>
      <c r="G584" s="52">
        <v>-0.105</v>
      </c>
      <c r="H584" s="38">
        <f t="shared" si="64"/>
        <v>-0.26574803149606296</v>
      </c>
      <c r="I584" s="41">
        <f t="shared" si="65"/>
        <v>-0.32808398950131235</v>
      </c>
      <c r="J584" s="40">
        <f>'NOAA WLs'!$P$5+(D584/0.3048)</f>
        <v>4.0342519685039369</v>
      </c>
      <c r="K584" s="40">
        <f>'NOAA WLs'!$P$5+(E584/0.3048)</f>
        <v>3.9719160104986875</v>
      </c>
      <c r="L584" s="40">
        <f t="shared" si="66"/>
        <v>-0.31167979002624668</v>
      </c>
      <c r="M584" s="41">
        <f t="shared" si="67"/>
        <v>-0.3444881889763779</v>
      </c>
      <c r="O584">
        <v>1947</v>
      </c>
      <c r="P584">
        <v>6</v>
      </c>
      <c r="Q584" s="1">
        <f t="shared" si="68"/>
        <v>17319</v>
      </c>
      <c r="R584">
        <v>2.8460000000000001</v>
      </c>
      <c r="S584">
        <f t="shared" si="69"/>
        <v>9.3372703412073488</v>
      </c>
      <c r="T584">
        <f t="shared" si="70"/>
        <v>9.8372703412073488</v>
      </c>
    </row>
    <row r="585" spans="1:20" x14ac:dyDescent="0.25">
      <c r="A585" s="38">
        <v>1946</v>
      </c>
      <c r="B585">
        <v>7</v>
      </c>
      <c r="C585" s="1">
        <f t="shared" si="71"/>
        <v>16984</v>
      </c>
      <c r="D585" s="38">
        <v>-9.0999999999999998E-2</v>
      </c>
      <c r="E585">
        <v>-0.1</v>
      </c>
      <c r="F585">
        <v>-9.4E-2</v>
      </c>
      <c r="G585" s="52">
        <v>-0.105</v>
      </c>
      <c r="H585" s="38">
        <f t="shared" si="64"/>
        <v>-0.29855643044619418</v>
      </c>
      <c r="I585" s="41">
        <f t="shared" si="65"/>
        <v>-0.32808398950131235</v>
      </c>
      <c r="J585" s="40">
        <f>'NOAA WLs'!$P$5+(D585/0.3048)</f>
        <v>4.001443569553806</v>
      </c>
      <c r="K585" s="40">
        <f>'NOAA WLs'!$P$5+(E585/0.3048)</f>
        <v>3.9719160104986875</v>
      </c>
      <c r="L585" s="40">
        <f t="shared" si="66"/>
        <v>-0.30839895013123358</v>
      </c>
      <c r="M585" s="41">
        <f t="shared" si="67"/>
        <v>-0.3444881889763779</v>
      </c>
      <c r="O585">
        <v>1947</v>
      </c>
      <c r="P585">
        <v>7</v>
      </c>
      <c r="Q585" s="1">
        <f t="shared" si="68"/>
        <v>17349</v>
      </c>
      <c r="R585">
        <v>2.8769999999999998</v>
      </c>
      <c r="S585">
        <f t="shared" si="69"/>
        <v>9.4389763779527556</v>
      </c>
      <c r="T585">
        <f t="shared" si="70"/>
        <v>9.9389763779527556</v>
      </c>
    </row>
    <row r="586" spans="1:20" x14ac:dyDescent="0.25">
      <c r="A586" s="38">
        <v>1946</v>
      </c>
      <c r="B586">
        <v>8</v>
      </c>
      <c r="C586" s="1">
        <f t="shared" si="71"/>
        <v>17015</v>
      </c>
      <c r="D586" s="38">
        <v>-0.155</v>
      </c>
      <c r="E586">
        <v>-0.1</v>
      </c>
      <c r="F586">
        <v>-9.4E-2</v>
      </c>
      <c r="G586" s="52">
        <v>-0.105</v>
      </c>
      <c r="H586" s="38">
        <f t="shared" si="64"/>
        <v>-0.50853018372703407</v>
      </c>
      <c r="I586" s="41">
        <f t="shared" si="65"/>
        <v>-0.32808398950131235</v>
      </c>
      <c r="J586" s="40">
        <f>'NOAA WLs'!$P$5+(D586/0.3048)</f>
        <v>3.7914698162729659</v>
      </c>
      <c r="K586" s="40">
        <f>'NOAA WLs'!$P$5+(E586/0.3048)</f>
        <v>3.9719160104986875</v>
      </c>
      <c r="L586" s="40">
        <f t="shared" si="66"/>
        <v>-0.30839895013123358</v>
      </c>
      <c r="M586" s="41">
        <f t="shared" si="67"/>
        <v>-0.3444881889763779</v>
      </c>
      <c r="O586">
        <v>1947</v>
      </c>
      <c r="P586">
        <v>8</v>
      </c>
      <c r="Q586" s="1">
        <f t="shared" si="68"/>
        <v>17380</v>
      </c>
      <c r="R586">
        <v>2.8159999999999998</v>
      </c>
      <c r="S586">
        <f t="shared" si="69"/>
        <v>9.2388451443569544</v>
      </c>
      <c r="T586">
        <f t="shared" si="70"/>
        <v>9.7388451443569544</v>
      </c>
    </row>
    <row r="587" spans="1:20" x14ac:dyDescent="0.25">
      <c r="A587" s="38">
        <v>1946</v>
      </c>
      <c r="B587">
        <v>9</v>
      </c>
      <c r="C587" s="1">
        <f t="shared" si="71"/>
        <v>17046</v>
      </c>
      <c r="D587" s="38">
        <v>-0.1</v>
      </c>
      <c r="E587">
        <v>-0.1</v>
      </c>
      <c r="F587">
        <v>-9.4E-2</v>
      </c>
      <c r="G587" s="52">
        <v>-0.105</v>
      </c>
      <c r="H587" s="38">
        <f t="shared" si="64"/>
        <v>-0.32808398950131235</v>
      </c>
      <c r="I587" s="41">
        <f t="shared" si="65"/>
        <v>-0.32808398950131235</v>
      </c>
      <c r="J587" s="40">
        <f>'NOAA WLs'!$P$5+(D587/0.3048)</f>
        <v>3.9719160104986875</v>
      </c>
      <c r="K587" s="40">
        <f>'NOAA WLs'!$P$5+(E587/0.3048)</f>
        <v>3.9719160104986875</v>
      </c>
      <c r="L587" s="40">
        <f t="shared" si="66"/>
        <v>-0.30839895013123358</v>
      </c>
      <c r="M587" s="41">
        <f t="shared" si="67"/>
        <v>-0.3444881889763779</v>
      </c>
      <c r="O587">
        <v>1947</v>
      </c>
      <c r="P587">
        <v>9</v>
      </c>
      <c r="Q587" s="1">
        <f t="shared" si="68"/>
        <v>17411</v>
      </c>
      <c r="R587">
        <v>2.7240000000000002</v>
      </c>
      <c r="S587">
        <f t="shared" si="69"/>
        <v>8.9370078740157481</v>
      </c>
      <c r="T587">
        <f t="shared" si="70"/>
        <v>9.4370078740157481</v>
      </c>
    </row>
    <row r="588" spans="1:20" x14ac:dyDescent="0.25">
      <c r="A588" s="38">
        <v>1946</v>
      </c>
      <c r="B588">
        <v>10</v>
      </c>
      <c r="C588" s="1">
        <f t="shared" si="71"/>
        <v>17076</v>
      </c>
      <c r="D588" s="38">
        <v>-0.14399999999999999</v>
      </c>
      <c r="E588">
        <v>-9.9000000000000005E-2</v>
      </c>
      <c r="F588">
        <v>-9.4E-2</v>
      </c>
      <c r="G588" s="52">
        <v>-0.105</v>
      </c>
      <c r="H588" s="38">
        <f t="shared" si="64"/>
        <v>-0.4724409448818897</v>
      </c>
      <c r="I588" s="41">
        <f t="shared" si="65"/>
        <v>-0.32480314960629919</v>
      </c>
      <c r="J588" s="40">
        <f>'NOAA WLs'!$P$5+(D588/0.3048)</f>
        <v>3.82755905511811</v>
      </c>
      <c r="K588" s="40">
        <f>'NOAA WLs'!$P$5+(E588/0.3048)</f>
        <v>3.9751968503937007</v>
      </c>
      <c r="L588" s="40">
        <f t="shared" si="66"/>
        <v>-0.30839895013123358</v>
      </c>
      <c r="M588" s="41">
        <f t="shared" si="67"/>
        <v>-0.3444881889763779</v>
      </c>
      <c r="O588">
        <v>1947</v>
      </c>
      <c r="P588">
        <v>10</v>
      </c>
      <c r="Q588" s="1">
        <f t="shared" si="68"/>
        <v>17441</v>
      </c>
      <c r="R588">
        <v>2.968</v>
      </c>
      <c r="S588">
        <f t="shared" si="69"/>
        <v>9.7375328083989494</v>
      </c>
      <c r="T588">
        <f t="shared" si="70"/>
        <v>10.237532808398949</v>
      </c>
    </row>
    <row r="589" spans="1:20" x14ac:dyDescent="0.25">
      <c r="A589" s="38">
        <v>1946</v>
      </c>
      <c r="B589">
        <v>11</v>
      </c>
      <c r="C589" s="1">
        <f t="shared" si="71"/>
        <v>17107</v>
      </c>
      <c r="D589" s="38">
        <v>-0.16</v>
      </c>
      <c r="E589">
        <v>-9.9000000000000005E-2</v>
      </c>
      <c r="F589">
        <v>-9.4E-2</v>
      </c>
      <c r="G589" s="52">
        <v>-0.105</v>
      </c>
      <c r="H589" s="38">
        <f t="shared" si="64"/>
        <v>-0.52493438320209973</v>
      </c>
      <c r="I589" s="41">
        <f t="shared" si="65"/>
        <v>-0.32480314960629919</v>
      </c>
      <c r="J589" s="40">
        <f>'NOAA WLs'!$P$5+(D589/0.3048)</f>
        <v>3.7750656167979</v>
      </c>
      <c r="K589" s="40">
        <f>'NOAA WLs'!$P$5+(E589/0.3048)</f>
        <v>3.9751968503937007</v>
      </c>
      <c r="L589" s="40">
        <f t="shared" si="66"/>
        <v>-0.30839895013123358</v>
      </c>
      <c r="M589" s="41">
        <f t="shared" si="67"/>
        <v>-0.3444881889763779</v>
      </c>
      <c r="O589">
        <v>1947</v>
      </c>
      <c r="P589">
        <v>11</v>
      </c>
      <c r="Q589" s="1">
        <f t="shared" si="68"/>
        <v>17472</v>
      </c>
      <c r="R589">
        <v>2.8460000000000001</v>
      </c>
      <c r="S589">
        <f t="shared" si="69"/>
        <v>9.3372703412073488</v>
      </c>
      <c r="T589">
        <f t="shared" si="70"/>
        <v>9.8372703412073488</v>
      </c>
    </row>
    <row r="590" spans="1:20" x14ac:dyDescent="0.25">
      <c r="A590" s="38">
        <v>1946</v>
      </c>
      <c r="B590">
        <v>12</v>
      </c>
      <c r="C590" s="1">
        <f t="shared" si="71"/>
        <v>17137</v>
      </c>
      <c r="D590" s="38">
        <v>-0.11600000000000001</v>
      </c>
      <c r="E590">
        <v>-9.9000000000000005E-2</v>
      </c>
      <c r="F590">
        <v>-9.4E-2</v>
      </c>
      <c r="G590" s="52">
        <v>-0.104</v>
      </c>
      <c r="H590" s="38">
        <f t="shared" si="64"/>
        <v>-0.38057742782152232</v>
      </c>
      <c r="I590" s="41">
        <f t="shared" si="65"/>
        <v>-0.32480314960629919</v>
      </c>
      <c r="J590" s="40">
        <f>'NOAA WLs'!$P$5+(D590/0.3048)</f>
        <v>3.9194225721784774</v>
      </c>
      <c r="K590" s="40">
        <f>'NOAA WLs'!$P$5+(E590/0.3048)</f>
        <v>3.9751968503937007</v>
      </c>
      <c r="L590" s="40">
        <f t="shared" si="66"/>
        <v>-0.30839895013123358</v>
      </c>
      <c r="M590" s="41">
        <f t="shared" si="67"/>
        <v>-0.3412073490813648</v>
      </c>
      <c r="O590">
        <v>1947</v>
      </c>
      <c r="P590">
        <v>12</v>
      </c>
      <c r="Q590" s="1">
        <f t="shared" si="68"/>
        <v>17502</v>
      </c>
      <c r="R590">
        <v>3.12</v>
      </c>
      <c r="S590">
        <f t="shared" si="69"/>
        <v>10.236220472440944</v>
      </c>
      <c r="T590">
        <f t="shared" si="70"/>
        <v>10.736220472440944</v>
      </c>
    </row>
    <row r="591" spans="1:20" x14ac:dyDescent="0.25">
      <c r="A591" s="38">
        <v>1947</v>
      </c>
      <c r="B591">
        <v>1</v>
      </c>
      <c r="C591" s="1">
        <f t="shared" si="71"/>
        <v>17168</v>
      </c>
      <c r="D591" s="38">
        <v>-0.188</v>
      </c>
      <c r="E591">
        <v>-9.9000000000000005E-2</v>
      </c>
      <c r="F591">
        <v>-9.2999999999999999E-2</v>
      </c>
      <c r="G591" s="52">
        <v>-0.104</v>
      </c>
      <c r="H591" s="38">
        <f t="shared" ref="H591:H654" si="72">D591/0.3048</f>
        <v>-0.61679790026246717</v>
      </c>
      <c r="I591" s="41">
        <f t="shared" ref="I591:I654" si="73">E591/0.3048</f>
        <v>-0.32480314960629919</v>
      </c>
      <c r="J591" s="40">
        <f>'NOAA WLs'!$P$5+(D591/0.3048)</f>
        <v>3.6832020997375325</v>
      </c>
      <c r="K591" s="40">
        <f>'NOAA WLs'!$P$5+(E591/0.3048)</f>
        <v>3.9751968503937007</v>
      </c>
      <c r="L591" s="40">
        <f t="shared" ref="L591:L654" si="74">F591/0.3048</f>
        <v>-0.30511811023622043</v>
      </c>
      <c r="M591" s="41">
        <f t="shared" ref="M591:M654" si="75">G591/0.3048</f>
        <v>-0.3412073490813648</v>
      </c>
      <c r="O591">
        <v>1948</v>
      </c>
      <c r="P591">
        <v>1</v>
      </c>
      <c r="Q591" s="1">
        <f t="shared" ref="Q591:Q654" si="76">DATE(O591,P591,1)</f>
        <v>17533</v>
      </c>
      <c r="R591">
        <v>3.004</v>
      </c>
      <c r="S591">
        <f t="shared" ref="S591:S654" si="77">R591/0.3048</f>
        <v>9.8556430446194216</v>
      </c>
      <c r="T591">
        <f t="shared" si="70"/>
        <v>10.355643044619422</v>
      </c>
    </row>
    <row r="592" spans="1:20" x14ac:dyDescent="0.25">
      <c r="A592" s="38">
        <v>1947</v>
      </c>
      <c r="B592">
        <v>2</v>
      </c>
      <c r="C592" s="1">
        <f t="shared" si="71"/>
        <v>17199</v>
      </c>
      <c r="D592" s="38">
        <v>-0.11600000000000001</v>
      </c>
      <c r="E592">
        <v>-9.9000000000000005E-2</v>
      </c>
      <c r="F592">
        <v>-9.2999999999999999E-2</v>
      </c>
      <c r="G592" s="52">
        <v>-0.104</v>
      </c>
      <c r="H592" s="38">
        <f t="shared" si="72"/>
        <v>-0.38057742782152232</v>
      </c>
      <c r="I592" s="41">
        <f t="shared" si="73"/>
        <v>-0.32480314960629919</v>
      </c>
      <c r="J592" s="40">
        <f>'NOAA WLs'!$P$5+(D592/0.3048)</f>
        <v>3.9194225721784774</v>
      </c>
      <c r="K592" s="40">
        <f>'NOAA WLs'!$P$5+(E592/0.3048)</f>
        <v>3.9751968503937007</v>
      </c>
      <c r="L592" s="40">
        <f t="shared" si="74"/>
        <v>-0.30511811023622043</v>
      </c>
      <c r="M592" s="41">
        <f t="shared" si="75"/>
        <v>-0.3412073490813648</v>
      </c>
      <c r="O592">
        <v>1948</v>
      </c>
      <c r="P592">
        <v>2</v>
      </c>
      <c r="Q592" s="1">
        <f t="shared" si="76"/>
        <v>17564</v>
      </c>
      <c r="R592">
        <v>3.0649999999999999</v>
      </c>
      <c r="S592">
        <f t="shared" si="77"/>
        <v>10.055774278215223</v>
      </c>
      <c r="T592">
        <f t="shared" ref="T592:T655" si="78">S592+0.5</f>
        <v>10.555774278215223</v>
      </c>
    </row>
    <row r="593" spans="1:20" x14ac:dyDescent="0.25">
      <c r="A593" s="38">
        <v>1947</v>
      </c>
      <c r="B593">
        <v>3</v>
      </c>
      <c r="C593" s="1">
        <f t="shared" si="71"/>
        <v>17227</v>
      </c>
      <c r="D593" s="38">
        <v>-0.10299999999999999</v>
      </c>
      <c r="E593">
        <v>-9.8000000000000004E-2</v>
      </c>
      <c r="F593">
        <v>-9.2999999999999999E-2</v>
      </c>
      <c r="G593" s="52">
        <v>-0.104</v>
      </c>
      <c r="H593" s="38">
        <f t="shared" si="72"/>
        <v>-0.3379265091863517</v>
      </c>
      <c r="I593" s="41">
        <f t="shared" si="73"/>
        <v>-0.32152230971128609</v>
      </c>
      <c r="J593" s="40">
        <f>'NOAA WLs'!$P$5+(D593/0.3048)</f>
        <v>3.9620734908136481</v>
      </c>
      <c r="K593" s="40">
        <f>'NOAA WLs'!$P$5+(E593/0.3048)</f>
        <v>3.9784776902887136</v>
      </c>
      <c r="L593" s="40">
        <f t="shared" si="74"/>
        <v>-0.30511811023622043</v>
      </c>
      <c r="M593" s="41">
        <f t="shared" si="75"/>
        <v>-0.3412073490813648</v>
      </c>
      <c r="O593">
        <v>1948</v>
      </c>
      <c r="P593">
        <v>3</v>
      </c>
      <c r="Q593" s="1">
        <f t="shared" si="76"/>
        <v>17593</v>
      </c>
      <c r="R593">
        <v>2.9740000000000002</v>
      </c>
      <c r="S593">
        <f t="shared" si="77"/>
        <v>9.757217847769029</v>
      </c>
      <c r="T593">
        <f t="shared" si="78"/>
        <v>10.257217847769029</v>
      </c>
    </row>
    <row r="594" spans="1:20" x14ac:dyDescent="0.25">
      <c r="A594" s="38">
        <v>1947</v>
      </c>
      <c r="B594">
        <v>4</v>
      </c>
      <c r="C594" s="1">
        <f t="shared" si="71"/>
        <v>17258</v>
      </c>
      <c r="D594" s="38">
        <v>-0.14699999999999999</v>
      </c>
      <c r="E594">
        <v>-9.8000000000000004E-2</v>
      </c>
      <c r="F594">
        <v>-9.2999999999999999E-2</v>
      </c>
      <c r="G594" s="52">
        <v>-0.104</v>
      </c>
      <c r="H594" s="38">
        <f t="shared" si="72"/>
        <v>-0.48228346456692911</v>
      </c>
      <c r="I594" s="41">
        <f t="shared" si="73"/>
        <v>-0.32152230971128609</v>
      </c>
      <c r="J594" s="40">
        <f>'NOAA WLs'!$P$5+(D594/0.3048)</f>
        <v>3.8177165354330707</v>
      </c>
      <c r="K594" s="40">
        <f>'NOAA WLs'!$P$5+(E594/0.3048)</f>
        <v>3.9784776902887136</v>
      </c>
      <c r="L594" s="40">
        <f t="shared" si="74"/>
        <v>-0.30511811023622043</v>
      </c>
      <c r="M594" s="41">
        <f t="shared" si="75"/>
        <v>-0.3412073490813648</v>
      </c>
      <c r="O594">
        <v>1948</v>
      </c>
      <c r="P594">
        <v>4</v>
      </c>
      <c r="Q594" s="1">
        <f t="shared" si="76"/>
        <v>17624</v>
      </c>
      <c r="R594">
        <v>2.9740000000000002</v>
      </c>
      <c r="S594">
        <f t="shared" si="77"/>
        <v>9.757217847769029</v>
      </c>
      <c r="T594">
        <f t="shared" si="78"/>
        <v>10.257217847769029</v>
      </c>
    </row>
    <row r="595" spans="1:20" x14ac:dyDescent="0.25">
      <c r="A595" s="38">
        <v>1947</v>
      </c>
      <c r="B595">
        <v>5</v>
      </c>
      <c r="C595" s="1">
        <f t="shared" si="71"/>
        <v>17288</v>
      </c>
      <c r="D595" s="38">
        <v>-0.121</v>
      </c>
      <c r="E595">
        <v>-9.8000000000000004E-2</v>
      </c>
      <c r="F595">
        <v>-9.2999999999999999E-2</v>
      </c>
      <c r="G595" s="52">
        <v>-0.104</v>
      </c>
      <c r="H595" s="38">
        <f t="shared" si="72"/>
        <v>-0.39698162729658787</v>
      </c>
      <c r="I595" s="41">
        <f t="shared" si="73"/>
        <v>-0.32152230971128609</v>
      </c>
      <c r="J595" s="40">
        <f>'NOAA WLs'!$P$5+(D595/0.3048)</f>
        <v>3.903018372703412</v>
      </c>
      <c r="K595" s="40">
        <f>'NOAA WLs'!$P$5+(E595/0.3048)</f>
        <v>3.9784776902887136</v>
      </c>
      <c r="L595" s="40">
        <f t="shared" si="74"/>
        <v>-0.30511811023622043</v>
      </c>
      <c r="M595" s="41">
        <f t="shared" si="75"/>
        <v>-0.3412073490813648</v>
      </c>
      <c r="O595">
        <v>1948</v>
      </c>
      <c r="P595">
        <v>5</v>
      </c>
      <c r="Q595" s="1">
        <f t="shared" si="76"/>
        <v>17654</v>
      </c>
      <c r="R595">
        <v>2.9740000000000002</v>
      </c>
      <c r="S595">
        <f t="shared" si="77"/>
        <v>9.757217847769029</v>
      </c>
      <c r="T595">
        <f t="shared" si="78"/>
        <v>10.257217847769029</v>
      </c>
    </row>
    <row r="596" spans="1:20" x14ac:dyDescent="0.25">
      <c r="A596" s="38">
        <v>1947</v>
      </c>
      <c r="B596">
        <v>6</v>
      </c>
      <c r="C596" s="1">
        <f t="shared" si="71"/>
        <v>17319</v>
      </c>
      <c r="D596" s="38">
        <v>-6.6000000000000003E-2</v>
      </c>
      <c r="E596">
        <v>-9.8000000000000004E-2</v>
      </c>
      <c r="F596">
        <v>-9.2999999999999999E-2</v>
      </c>
      <c r="G596" s="52">
        <v>-0.10299999999999999</v>
      </c>
      <c r="H596" s="38">
        <f t="shared" si="72"/>
        <v>-0.21653543307086615</v>
      </c>
      <c r="I596" s="41">
        <f t="shared" si="73"/>
        <v>-0.32152230971128609</v>
      </c>
      <c r="J596" s="40">
        <f>'NOAA WLs'!$P$5+(D596/0.3048)</f>
        <v>4.0834645669291341</v>
      </c>
      <c r="K596" s="40">
        <f>'NOAA WLs'!$P$5+(E596/0.3048)</f>
        <v>3.9784776902887136</v>
      </c>
      <c r="L596" s="40">
        <f t="shared" si="74"/>
        <v>-0.30511811023622043</v>
      </c>
      <c r="M596" s="41">
        <f t="shared" si="75"/>
        <v>-0.3379265091863517</v>
      </c>
      <c r="O596">
        <v>1948</v>
      </c>
      <c r="P596">
        <v>6</v>
      </c>
      <c r="Q596" s="1">
        <f t="shared" si="76"/>
        <v>17685</v>
      </c>
      <c r="R596">
        <v>2.9129999999999998</v>
      </c>
      <c r="S596">
        <f t="shared" si="77"/>
        <v>9.5570866141732278</v>
      </c>
      <c r="T596">
        <f t="shared" si="78"/>
        <v>10.057086614173228</v>
      </c>
    </row>
    <row r="597" spans="1:20" x14ac:dyDescent="0.25">
      <c r="A597" s="38">
        <v>1947</v>
      </c>
      <c r="B597">
        <v>7</v>
      </c>
      <c r="C597" s="1">
        <f t="shared" si="71"/>
        <v>17349</v>
      </c>
      <c r="D597" s="38">
        <v>-9.7000000000000003E-2</v>
      </c>
      <c r="E597">
        <v>-9.8000000000000004E-2</v>
      </c>
      <c r="F597">
        <v>-9.1999999999999998E-2</v>
      </c>
      <c r="G597" s="52">
        <v>-0.10299999999999999</v>
      </c>
      <c r="H597" s="38">
        <f t="shared" si="72"/>
        <v>-0.31824146981627294</v>
      </c>
      <c r="I597" s="41">
        <f t="shared" si="73"/>
        <v>-0.32152230971128609</v>
      </c>
      <c r="J597" s="40">
        <f>'NOAA WLs'!$P$5+(D597/0.3048)</f>
        <v>3.9817585301837268</v>
      </c>
      <c r="K597" s="40">
        <f>'NOAA WLs'!$P$5+(E597/0.3048)</f>
        <v>3.9784776902887136</v>
      </c>
      <c r="L597" s="40">
        <f t="shared" si="74"/>
        <v>-0.30183727034120733</v>
      </c>
      <c r="M597" s="41">
        <f t="shared" si="75"/>
        <v>-0.3379265091863517</v>
      </c>
      <c r="O597">
        <v>1948</v>
      </c>
      <c r="P597">
        <v>7</v>
      </c>
      <c r="Q597" s="1">
        <f t="shared" si="76"/>
        <v>17715</v>
      </c>
      <c r="R597">
        <v>2.944</v>
      </c>
      <c r="S597">
        <f t="shared" si="77"/>
        <v>9.6587926509186346</v>
      </c>
      <c r="T597">
        <f t="shared" si="78"/>
        <v>10.158792650918635</v>
      </c>
    </row>
    <row r="598" spans="1:20" x14ac:dyDescent="0.25">
      <c r="A598" s="38">
        <v>1947</v>
      </c>
      <c r="B598">
        <v>8</v>
      </c>
      <c r="C598" s="1">
        <f t="shared" si="71"/>
        <v>17380</v>
      </c>
      <c r="D598" s="38">
        <v>-0.11899999999999999</v>
      </c>
      <c r="E598">
        <v>-9.8000000000000004E-2</v>
      </c>
      <c r="F598">
        <v>-9.1999999999999998E-2</v>
      </c>
      <c r="G598" s="52">
        <v>-0.10299999999999999</v>
      </c>
      <c r="H598" s="38">
        <f t="shared" si="72"/>
        <v>-0.39041994750656162</v>
      </c>
      <c r="I598" s="41">
        <f t="shared" si="73"/>
        <v>-0.32152230971128609</v>
      </c>
      <c r="J598" s="40">
        <f>'NOAA WLs'!$P$5+(D598/0.3048)</f>
        <v>3.9095800524934381</v>
      </c>
      <c r="K598" s="40">
        <f>'NOAA WLs'!$P$5+(E598/0.3048)</f>
        <v>3.9784776902887136</v>
      </c>
      <c r="L598" s="40">
        <f t="shared" si="74"/>
        <v>-0.30183727034120733</v>
      </c>
      <c r="M598" s="41">
        <f t="shared" si="75"/>
        <v>-0.3379265091863517</v>
      </c>
      <c r="O598">
        <v>1948</v>
      </c>
      <c r="P598">
        <v>8</v>
      </c>
      <c r="Q598" s="1">
        <f t="shared" si="76"/>
        <v>17746</v>
      </c>
      <c r="R598">
        <v>2.9129999999999998</v>
      </c>
      <c r="S598">
        <f t="shared" si="77"/>
        <v>9.5570866141732278</v>
      </c>
      <c r="T598">
        <f t="shared" si="78"/>
        <v>10.057086614173228</v>
      </c>
    </row>
    <row r="599" spans="1:20" x14ac:dyDescent="0.25">
      <c r="A599" s="38">
        <v>1947</v>
      </c>
      <c r="B599">
        <v>9</v>
      </c>
      <c r="C599" s="1">
        <f t="shared" si="71"/>
        <v>17411</v>
      </c>
      <c r="D599" s="38">
        <v>-0.14899999999999999</v>
      </c>
      <c r="E599">
        <v>-9.7000000000000003E-2</v>
      </c>
      <c r="F599">
        <v>-9.1999999999999998E-2</v>
      </c>
      <c r="G599" s="52">
        <v>-0.10299999999999999</v>
      </c>
      <c r="H599" s="38">
        <f t="shared" si="72"/>
        <v>-0.48884514435695531</v>
      </c>
      <c r="I599" s="41">
        <f t="shared" si="73"/>
        <v>-0.31824146981627294</v>
      </c>
      <c r="J599" s="40">
        <f>'NOAA WLs'!$P$5+(D599/0.3048)</f>
        <v>3.8111548556430446</v>
      </c>
      <c r="K599" s="40">
        <f>'NOAA WLs'!$P$5+(E599/0.3048)</f>
        <v>3.9817585301837268</v>
      </c>
      <c r="L599" s="40">
        <f t="shared" si="74"/>
        <v>-0.30183727034120733</v>
      </c>
      <c r="M599" s="41">
        <f t="shared" si="75"/>
        <v>-0.3379265091863517</v>
      </c>
      <c r="O599">
        <v>1948</v>
      </c>
      <c r="P599">
        <v>9</v>
      </c>
      <c r="Q599" s="1">
        <f t="shared" si="76"/>
        <v>17777</v>
      </c>
      <c r="R599">
        <v>2.7909999999999999</v>
      </c>
      <c r="S599">
        <f t="shared" si="77"/>
        <v>9.1568241469816272</v>
      </c>
      <c r="T599">
        <f t="shared" si="78"/>
        <v>9.6568241469816272</v>
      </c>
    </row>
    <row r="600" spans="1:20" x14ac:dyDescent="0.25">
      <c r="A600" s="38">
        <v>1947</v>
      </c>
      <c r="B600">
        <v>10</v>
      </c>
      <c r="C600" s="1">
        <f t="shared" si="71"/>
        <v>17441</v>
      </c>
      <c r="D600" s="38">
        <v>7.0000000000000001E-3</v>
      </c>
      <c r="E600">
        <v>-9.7000000000000003E-2</v>
      </c>
      <c r="F600">
        <v>-9.1999999999999998E-2</v>
      </c>
      <c r="G600" s="52">
        <v>-0.10299999999999999</v>
      </c>
      <c r="H600" s="38">
        <f t="shared" si="72"/>
        <v>2.2965879265091863E-2</v>
      </c>
      <c r="I600" s="41">
        <f t="shared" si="73"/>
        <v>-0.31824146981627294</v>
      </c>
      <c r="J600" s="40">
        <f>'NOAA WLs'!$P$5+(D600/0.3048)</f>
        <v>4.3229658792650918</v>
      </c>
      <c r="K600" s="40">
        <f>'NOAA WLs'!$P$5+(E600/0.3048)</f>
        <v>3.9817585301837268</v>
      </c>
      <c r="L600" s="40">
        <f t="shared" si="74"/>
        <v>-0.30183727034120733</v>
      </c>
      <c r="M600" s="41">
        <f t="shared" si="75"/>
        <v>-0.3379265091863517</v>
      </c>
      <c r="O600">
        <v>1948</v>
      </c>
      <c r="P600">
        <v>10</v>
      </c>
      <c r="Q600" s="1">
        <f t="shared" si="76"/>
        <v>17807</v>
      </c>
      <c r="R600">
        <v>3.004</v>
      </c>
      <c r="S600">
        <f t="shared" si="77"/>
        <v>9.8556430446194216</v>
      </c>
      <c r="T600">
        <f t="shared" si="78"/>
        <v>10.355643044619422</v>
      </c>
    </row>
    <row r="601" spans="1:20" x14ac:dyDescent="0.25">
      <c r="A601" s="38">
        <v>1947</v>
      </c>
      <c r="B601">
        <v>11</v>
      </c>
      <c r="C601" s="1">
        <f t="shared" si="71"/>
        <v>17472</v>
      </c>
      <c r="D601" s="38">
        <v>-0.193</v>
      </c>
      <c r="E601">
        <v>-9.7000000000000003E-2</v>
      </c>
      <c r="F601">
        <v>-9.1999999999999998E-2</v>
      </c>
      <c r="G601" s="52">
        <v>-0.10199999999999999</v>
      </c>
      <c r="H601" s="38">
        <f t="shared" si="72"/>
        <v>-0.63320209973753283</v>
      </c>
      <c r="I601" s="41">
        <f t="shared" si="73"/>
        <v>-0.31824146981627294</v>
      </c>
      <c r="J601" s="40">
        <f>'NOAA WLs'!$P$5+(D601/0.3048)</f>
        <v>3.6667979002624671</v>
      </c>
      <c r="K601" s="40">
        <f>'NOAA WLs'!$P$5+(E601/0.3048)</f>
        <v>3.9817585301837268</v>
      </c>
      <c r="L601" s="40">
        <f t="shared" si="74"/>
        <v>-0.30183727034120733</v>
      </c>
      <c r="M601" s="41">
        <f t="shared" si="75"/>
        <v>-0.33464566929133854</v>
      </c>
      <c r="O601">
        <v>1948</v>
      </c>
      <c r="P601">
        <v>11</v>
      </c>
      <c r="Q601" s="1">
        <f t="shared" si="76"/>
        <v>17838</v>
      </c>
      <c r="R601">
        <v>3.0350000000000001</v>
      </c>
      <c r="S601">
        <f t="shared" si="77"/>
        <v>9.9573490813648302</v>
      </c>
      <c r="T601">
        <f t="shared" si="78"/>
        <v>10.45734908136483</v>
      </c>
    </row>
    <row r="602" spans="1:20" x14ac:dyDescent="0.25">
      <c r="A602" s="38">
        <v>1947</v>
      </c>
      <c r="B602">
        <v>12</v>
      </c>
      <c r="C602" s="1">
        <f t="shared" si="71"/>
        <v>17502</v>
      </c>
      <c r="D602" s="38">
        <v>-0.156</v>
      </c>
      <c r="E602">
        <v>-9.7000000000000003E-2</v>
      </c>
      <c r="F602">
        <v>-9.1999999999999998E-2</v>
      </c>
      <c r="G602" s="52">
        <v>-0.10199999999999999</v>
      </c>
      <c r="H602" s="38">
        <f t="shared" si="72"/>
        <v>-0.51181102362204722</v>
      </c>
      <c r="I602" s="41">
        <f t="shared" si="73"/>
        <v>-0.31824146981627294</v>
      </c>
      <c r="J602" s="40">
        <f>'NOAA WLs'!$P$5+(D602/0.3048)</f>
        <v>3.7881889763779526</v>
      </c>
      <c r="K602" s="40">
        <f>'NOAA WLs'!$P$5+(E602/0.3048)</f>
        <v>3.9817585301837268</v>
      </c>
      <c r="L602" s="40">
        <f t="shared" si="74"/>
        <v>-0.30183727034120733</v>
      </c>
      <c r="M602" s="41">
        <f t="shared" si="75"/>
        <v>-0.33464566929133854</v>
      </c>
      <c r="O602">
        <v>1948</v>
      </c>
      <c r="P602">
        <v>12</v>
      </c>
      <c r="Q602" s="1">
        <f t="shared" si="76"/>
        <v>17868</v>
      </c>
      <c r="R602">
        <v>3.157</v>
      </c>
      <c r="S602">
        <f t="shared" si="77"/>
        <v>10.357611548556431</v>
      </c>
      <c r="T602">
        <f t="shared" si="78"/>
        <v>10.857611548556431</v>
      </c>
    </row>
    <row r="603" spans="1:20" x14ac:dyDescent="0.25">
      <c r="A603" s="38">
        <v>1948</v>
      </c>
      <c r="B603">
        <v>1</v>
      </c>
      <c r="C603" s="1">
        <f t="shared" ref="C603:C666" si="79">DATE(A603,B603,1)</f>
        <v>17533</v>
      </c>
      <c r="D603" s="38">
        <v>-0.157</v>
      </c>
      <c r="E603">
        <v>-9.7000000000000003E-2</v>
      </c>
      <c r="F603">
        <v>-9.0999999999999998E-2</v>
      </c>
      <c r="G603" s="52">
        <v>-0.10199999999999999</v>
      </c>
      <c r="H603" s="38">
        <f t="shared" si="72"/>
        <v>-0.51509186351706038</v>
      </c>
      <c r="I603" s="41">
        <f t="shared" si="73"/>
        <v>-0.31824146981627294</v>
      </c>
      <c r="J603" s="40">
        <f>'NOAA WLs'!$P$5+(D603/0.3048)</f>
        <v>3.7849081364829393</v>
      </c>
      <c r="K603" s="40">
        <f>'NOAA WLs'!$P$5+(E603/0.3048)</f>
        <v>3.9817585301837268</v>
      </c>
      <c r="L603" s="40">
        <f t="shared" si="74"/>
        <v>-0.29855643044619418</v>
      </c>
      <c r="M603" s="41">
        <f t="shared" si="75"/>
        <v>-0.33464566929133854</v>
      </c>
      <c r="O603">
        <v>1949</v>
      </c>
      <c r="P603">
        <v>1</v>
      </c>
      <c r="Q603" s="1">
        <f t="shared" si="76"/>
        <v>17899</v>
      </c>
      <c r="R603">
        <v>3.0409999999999999</v>
      </c>
      <c r="S603">
        <f t="shared" si="77"/>
        <v>9.977034120734908</v>
      </c>
      <c r="T603">
        <f t="shared" si="78"/>
        <v>10.477034120734908</v>
      </c>
    </row>
    <row r="604" spans="1:20" x14ac:dyDescent="0.25">
      <c r="A604" s="38">
        <v>1948</v>
      </c>
      <c r="B604">
        <v>2</v>
      </c>
      <c r="C604" s="1">
        <f t="shared" si="79"/>
        <v>17564</v>
      </c>
      <c r="D604" s="38">
        <v>-0.11899999999999999</v>
      </c>
      <c r="E604">
        <v>-9.7000000000000003E-2</v>
      </c>
      <c r="F604">
        <v>-9.0999999999999998E-2</v>
      </c>
      <c r="G604" s="52">
        <v>-0.10199999999999999</v>
      </c>
      <c r="H604" s="38">
        <f t="shared" si="72"/>
        <v>-0.39041994750656162</v>
      </c>
      <c r="I604" s="41">
        <f t="shared" si="73"/>
        <v>-0.31824146981627294</v>
      </c>
      <c r="J604" s="40">
        <f>'NOAA WLs'!$P$5+(D604/0.3048)</f>
        <v>3.9095800524934381</v>
      </c>
      <c r="K604" s="40">
        <f>'NOAA WLs'!$P$5+(E604/0.3048)</f>
        <v>3.9817585301837268</v>
      </c>
      <c r="L604" s="40">
        <f t="shared" si="74"/>
        <v>-0.29855643044619418</v>
      </c>
      <c r="M604" s="41">
        <f t="shared" si="75"/>
        <v>-0.33464566929133854</v>
      </c>
      <c r="O604">
        <v>1949</v>
      </c>
      <c r="P604">
        <v>2</v>
      </c>
      <c r="Q604" s="1">
        <f t="shared" si="76"/>
        <v>17930</v>
      </c>
      <c r="R604">
        <v>3.2240000000000002</v>
      </c>
      <c r="S604">
        <f t="shared" si="77"/>
        <v>10.57742782152231</v>
      </c>
      <c r="T604">
        <f t="shared" si="78"/>
        <v>11.07742782152231</v>
      </c>
    </row>
    <row r="605" spans="1:20" x14ac:dyDescent="0.25">
      <c r="A605" s="38">
        <v>1948</v>
      </c>
      <c r="B605">
        <v>3</v>
      </c>
      <c r="C605" s="1">
        <f t="shared" si="79"/>
        <v>17593</v>
      </c>
      <c r="D605" s="38">
        <v>-0.13100000000000001</v>
      </c>
      <c r="E605">
        <v>-9.6000000000000002E-2</v>
      </c>
      <c r="F605">
        <v>-9.0999999999999998E-2</v>
      </c>
      <c r="G605" s="52">
        <v>-0.10199999999999999</v>
      </c>
      <c r="H605" s="38">
        <f t="shared" si="72"/>
        <v>-0.42979002624671914</v>
      </c>
      <c r="I605" s="41">
        <f t="shared" si="73"/>
        <v>-0.31496062992125984</v>
      </c>
      <c r="J605" s="40">
        <f>'NOAA WLs'!$P$5+(D605/0.3048)</f>
        <v>3.8702099737532807</v>
      </c>
      <c r="K605" s="40">
        <f>'NOAA WLs'!$P$5+(E605/0.3048)</f>
        <v>3.9850393700787401</v>
      </c>
      <c r="L605" s="40">
        <f t="shared" si="74"/>
        <v>-0.29855643044619418</v>
      </c>
      <c r="M605" s="41">
        <f t="shared" si="75"/>
        <v>-0.33464566929133854</v>
      </c>
      <c r="O605">
        <v>1949</v>
      </c>
      <c r="P605">
        <v>3</v>
      </c>
      <c r="Q605" s="1">
        <f t="shared" si="76"/>
        <v>17958</v>
      </c>
      <c r="R605">
        <v>3.1019999999999999</v>
      </c>
      <c r="S605">
        <f t="shared" si="77"/>
        <v>10.177165354330707</v>
      </c>
      <c r="T605">
        <f t="shared" si="78"/>
        <v>10.677165354330707</v>
      </c>
    </row>
    <row r="606" spans="1:20" x14ac:dyDescent="0.25">
      <c r="A606" s="38">
        <v>1948</v>
      </c>
      <c r="B606">
        <v>4</v>
      </c>
      <c r="C606" s="1">
        <f t="shared" si="79"/>
        <v>17624</v>
      </c>
      <c r="D606" s="38">
        <v>3.5999999999999997E-2</v>
      </c>
      <c r="E606">
        <v>-9.6000000000000002E-2</v>
      </c>
      <c r="F606">
        <v>-9.0999999999999998E-2</v>
      </c>
      <c r="G606" s="52">
        <v>-0.10199999999999999</v>
      </c>
      <c r="H606" s="38">
        <f t="shared" si="72"/>
        <v>0.11811023622047243</v>
      </c>
      <c r="I606" s="41">
        <f t="shared" si="73"/>
        <v>-0.31496062992125984</v>
      </c>
      <c r="J606" s="40">
        <f>'NOAA WLs'!$P$5+(D606/0.3048)</f>
        <v>4.4181102362204721</v>
      </c>
      <c r="K606" s="40">
        <f>'NOAA WLs'!$P$5+(E606/0.3048)</f>
        <v>3.9850393700787401</v>
      </c>
      <c r="L606" s="40">
        <f t="shared" si="74"/>
        <v>-0.29855643044619418</v>
      </c>
      <c r="M606" s="41">
        <f t="shared" si="75"/>
        <v>-0.33464566929133854</v>
      </c>
      <c r="O606">
        <v>1949</v>
      </c>
      <c r="P606">
        <v>4</v>
      </c>
      <c r="Q606" s="1">
        <f t="shared" si="76"/>
        <v>17989</v>
      </c>
      <c r="R606">
        <v>2.798</v>
      </c>
      <c r="S606">
        <f t="shared" si="77"/>
        <v>9.1797900262467191</v>
      </c>
      <c r="T606">
        <f t="shared" si="78"/>
        <v>9.6797900262467191</v>
      </c>
    </row>
    <row r="607" spans="1:20" x14ac:dyDescent="0.25">
      <c r="A607" s="38">
        <v>1948</v>
      </c>
      <c r="B607">
        <v>5</v>
      </c>
      <c r="C607" s="1">
        <f t="shared" si="79"/>
        <v>17654</v>
      </c>
      <c r="D607" s="38">
        <v>-0.02</v>
      </c>
      <c r="E607">
        <v>-9.6000000000000002E-2</v>
      </c>
      <c r="F607">
        <v>-9.0999999999999998E-2</v>
      </c>
      <c r="G607" s="52">
        <v>-0.10100000000000001</v>
      </c>
      <c r="H607" s="38">
        <f t="shared" si="72"/>
        <v>-6.5616797900262466E-2</v>
      </c>
      <c r="I607" s="41">
        <f t="shared" si="73"/>
        <v>-0.31496062992125984</v>
      </c>
      <c r="J607" s="40">
        <f>'NOAA WLs'!$P$5+(D607/0.3048)</f>
        <v>4.2343832020997372</v>
      </c>
      <c r="K607" s="40">
        <f>'NOAA WLs'!$P$5+(E607/0.3048)</f>
        <v>3.9850393700787401</v>
      </c>
      <c r="L607" s="40">
        <f t="shared" si="74"/>
        <v>-0.29855643044619418</v>
      </c>
      <c r="M607" s="41">
        <f t="shared" si="75"/>
        <v>-0.33136482939632544</v>
      </c>
      <c r="O607">
        <v>1949</v>
      </c>
      <c r="P607">
        <v>5</v>
      </c>
      <c r="Q607" s="1">
        <f t="shared" si="76"/>
        <v>18019</v>
      </c>
      <c r="R607">
        <v>2.859</v>
      </c>
      <c r="S607">
        <f t="shared" si="77"/>
        <v>9.3799212598425186</v>
      </c>
      <c r="T607">
        <f t="shared" si="78"/>
        <v>9.8799212598425186</v>
      </c>
    </row>
    <row r="608" spans="1:20" x14ac:dyDescent="0.25">
      <c r="A608" s="38">
        <v>1948</v>
      </c>
      <c r="B608">
        <v>6</v>
      </c>
      <c r="C608" s="1">
        <f t="shared" si="79"/>
        <v>17685</v>
      </c>
      <c r="D608" s="38">
        <v>-0.06</v>
      </c>
      <c r="E608">
        <v>-9.6000000000000002E-2</v>
      </c>
      <c r="F608">
        <v>-9.0999999999999998E-2</v>
      </c>
      <c r="G608" s="52">
        <v>-0.10100000000000001</v>
      </c>
      <c r="H608" s="38">
        <f t="shared" si="72"/>
        <v>-0.19685039370078738</v>
      </c>
      <c r="I608" s="41">
        <f t="shared" si="73"/>
        <v>-0.31496062992125984</v>
      </c>
      <c r="J608" s="40">
        <f>'NOAA WLs'!$P$5+(D608/0.3048)</f>
        <v>4.1031496062992128</v>
      </c>
      <c r="K608" s="40">
        <f>'NOAA WLs'!$P$5+(E608/0.3048)</f>
        <v>3.9850393700787401</v>
      </c>
      <c r="L608" s="40">
        <f t="shared" si="74"/>
        <v>-0.29855643044619418</v>
      </c>
      <c r="M608" s="41">
        <f t="shared" si="75"/>
        <v>-0.33136482939632544</v>
      </c>
      <c r="O608">
        <v>1949</v>
      </c>
      <c r="P608">
        <v>6</v>
      </c>
      <c r="Q608" s="1">
        <f t="shared" si="76"/>
        <v>18050</v>
      </c>
      <c r="R608">
        <v>2.8279999999999998</v>
      </c>
      <c r="S608">
        <f t="shared" si="77"/>
        <v>9.2782152230971118</v>
      </c>
      <c r="T608">
        <f t="shared" si="78"/>
        <v>9.7782152230971118</v>
      </c>
    </row>
    <row r="609" spans="1:20" x14ac:dyDescent="0.25">
      <c r="A609" s="38">
        <v>1948</v>
      </c>
      <c r="B609">
        <v>7</v>
      </c>
      <c r="C609" s="1">
        <f t="shared" si="79"/>
        <v>17715</v>
      </c>
      <c r="D609" s="38">
        <v>-7.5999999999999998E-2</v>
      </c>
      <c r="E609">
        <v>-9.6000000000000002E-2</v>
      </c>
      <c r="F609">
        <v>-0.09</v>
      </c>
      <c r="G609" s="52">
        <v>-0.10100000000000001</v>
      </c>
      <c r="H609" s="38">
        <f t="shared" si="72"/>
        <v>-0.24934383202099736</v>
      </c>
      <c r="I609" s="41">
        <f t="shared" si="73"/>
        <v>-0.31496062992125984</v>
      </c>
      <c r="J609" s="40">
        <f>'NOAA WLs'!$P$5+(D609/0.3048)</f>
        <v>4.0506561679790023</v>
      </c>
      <c r="K609" s="40">
        <f>'NOAA WLs'!$P$5+(E609/0.3048)</f>
        <v>3.9850393700787401</v>
      </c>
      <c r="L609" s="40">
        <f t="shared" si="74"/>
        <v>-0.29527559055118108</v>
      </c>
      <c r="M609" s="41">
        <f t="shared" si="75"/>
        <v>-0.33136482939632544</v>
      </c>
      <c r="O609">
        <v>1949</v>
      </c>
      <c r="P609">
        <v>7</v>
      </c>
      <c r="Q609" s="1">
        <f t="shared" si="76"/>
        <v>18080</v>
      </c>
      <c r="R609">
        <v>2.859</v>
      </c>
      <c r="S609">
        <f t="shared" si="77"/>
        <v>9.3799212598425186</v>
      </c>
      <c r="T609">
        <f t="shared" si="78"/>
        <v>9.8799212598425186</v>
      </c>
    </row>
    <row r="610" spans="1:20" x14ac:dyDescent="0.25">
      <c r="A610" s="38">
        <v>1948</v>
      </c>
      <c r="B610">
        <v>8</v>
      </c>
      <c r="C610" s="1">
        <f t="shared" si="79"/>
        <v>17746</v>
      </c>
      <c r="D610" s="38">
        <v>-9.0999999999999998E-2</v>
      </c>
      <c r="E610">
        <v>-9.6000000000000002E-2</v>
      </c>
      <c r="F610">
        <v>-0.09</v>
      </c>
      <c r="G610" s="52">
        <v>-0.10100000000000001</v>
      </c>
      <c r="H610" s="38">
        <f t="shared" si="72"/>
        <v>-0.29855643044619418</v>
      </c>
      <c r="I610" s="41">
        <f t="shared" si="73"/>
        <v>-0.31496062992125984</v>
      </c>
      <c r="J610" s="40">
        <f>'NOAA WLs'!$P$5+(D610/0.3048)</f>
        <v>4.001443569553806</v>
      </c>
      <c r="K610" s="40">
        <f>'NOAA WLs'!$P$5+(E610/0.3048)</f>
        <v>3.9850393700787401</v>
      </c>
      <c r="L610" s="40">
        <f t="shared" si="74"/>
        <v>-0.29527559055118108</v>
      </c>
      <c r="M610" s="41">
        <f t="shared" si="75"/>
        <v>-0.33136482939632544</v>
      </c>
      <c r="O610">
        <v>1949</v>
      </c>
      <c r="P610">
        <v>8</v>
      </c>
      <c r="Q610" s="1">
        <f t="shared" si="76"/>
        <v>18111</v>
      </c>
      <c r="R610">
        <v>2.8889999999999998</v>
      </c>
      <c r="S610">
        <f t="shared" si="77"/>
        <v>9.478346456692913</v>
      </c>
      <c r="T610">
        <f t="shared" si="78"/>
        <v>9.978346456692913</v>
      </c>
    </row>
    <row r="611" spans="1:20" x14ac:dyDescent="0.25">
      <c r="A611" s="38">
        <v>1948</v>
      </c>
      <c r="B611">
        <v>9</v>
      </c>
      <c r="C611" s="1">
        <f t="shared" si="79"/>
        <v>17777</v>
      </c>
      <c r="D611" s="38">
        <v>-0.1</v>
      </c>
      <c r="E611">
        <v>-9.5000000000000001E-2</v>
      </c>
      <c r="F611">
        <v>-0.09</v>
      </c>
      <c r="G611" s="52">
        <v>-0.10100000000000001</v>
      </c>
      <c r="H611" s="38">
        <f t="shared" si="72"/>
        <v>-0.32808398950131235</v>
      </c>
      <c r="I611" s="41">
        <f t="shared" si="73"/>
        <v>-0.31167979002624668</v>
      </c>
      <c r="J611" s="40">
        <f>'NOAA WLs'!$P$5+(D611/0.3048)</f>
        <v>3.9719160104986875</v>
      </c>
      <c r="K611" s="40">
        <f>'NOAA WLs'!$P$5+(E611/0.3048)</f>
        <v>3.9883202099737529</v>
      </c>
      <c r="L611" s="40">
        <f t="shared" si="74"/>
        <v>-0.29527559055118108</v>
      </c>
      <c r="M611" s="41">
        <f t="shared" si="75"/>
        <v>-0.33136482939632544</v>
      </c>
      <c r="O611">
        <v>1949</v>
      </c>
      <c r="P611">
        <v>9</v>
      </c>
      <c r="Q611" s="1">
        <f t="shared" si="76"/>
        <v>18142</v>
      </c>
      <c r="R611">
        <v>2.859</v>
      </c>
      <c r="S611">
        <f t="shared" si="77"/>
        <v>9.3799212598425186</v>
      </c>
      <c r="T611">
        <f t="shared" si="78"/>
        <v>9.8799212598425186</v>
      </c>
    </row>
    <row r="612" spans="1:20" x14ac:dyDescent="0.25">
      <c r="A612" s="38">
        <v>1948</v>
      </c>
      <c r="B612">
        <v>10</v>
      </c>
      <c r="C612" s="1">
        <f t="shared" si="79"/>
        <v>17807</v>
      </c>
      <c r="D612" s="38">
        <v>-0.15</v>
      </c>
      <c r="E612">
        <v>-9.5000000000000001E-2</v>
      </c>
      <c r="F612">
        <v>-0.09</v>
      </c>
      <c r="G612" s="52">
        <v>-0.10100000000000001</v>
      </c>
      <c r="H612" s="38">
        <f t="shared" si="72"/>
        <v>-0.49212598425196846</v>
      </c>
      <c r="I612" s="41">
        <f t="shared" si="73"/>
        <v>-0.31167979002624668</v>
      </c>
      <c r="J612" s="40">
        <f>'NOAA WLs'!$P$5+(D612/0.3048)</f>
        <v>3.8078740157480313</v>
      </c>
      <c r="K612" s="40">
        <f>'NOAA WLs'!$P$5+(E612/0.3048)</f>
        <v>3.9883202099737529</v>
      </c>
      <c r="L612" s="40">
        <f t="shared" si="74"/>
        <v>-0.29527559055118108</v>
      </c>
      <c r="M612" s="41">
        <f t="shared" si="75"/>
        <v>-0.33136482939632544</v>
      </c>
      <c r="O612">
        <v>1949</v>
      </c>
      <c r="P612">
        <v>10</v>
      </c>
      <c r="Q612" s="1">
        <f t="shared" si="76"/>
        <v>18172</v>
      </c>
      <c r="R612">
        <v>2.7370000000000001</v>
      </c>
      <c r="S612">
        <f t="shared" si="77"/>
        <v>8.9796587926509179</v>
      </c>
      <c r="T612">
        <f t="shared" si="78"/>
        <v>9.4796587926509179</v>
      </c>
    </row>
    <row r="613" spans="1:20" x14ac:dyDescent="0.25">
      <c r="A613" s="38">
        <v>1948</v>
      </c>
      <c r="B613">
        <v>11</v>
      </c>
      <c r="C613" s="1">
        <f t="shared" si="79"/>
        <v>17838</v>
      </c>
      <c r="D613" s="38">
        <v>-0.16300000000000001</v>
      </c>
      <c r="E613">
        <v>-9.5000000000000001E-2</v>
      </c>
      <c r="F613">
        <v>-0.09</v>
      </c>
      <c r="G613" s="52">
        <v>-0.1</v>
      </c>
      <c r="H613" s="38">
        <f t="shared" si="72"/>
        <v>-0.53477690288713908</v>
      </c>
      <c r="I613" s="41">
        <f t="shared" si="73"/>
        <v>-0.31167979002624668</v>
      </c>
      <c r="J613" s="40">
        <f>'NOAA WLs'!$P$5+(D613/0.3048)</f>
        <v>3.7652230971128606</v>
      </c>
      <c r="K613" s="40">
        <f>'NOAA WLs'!$P$5+(E613/0.3048)</f>
        <v>3.9883202099737529</v>
      </c>
      <c r="L613" s="40">
        <f t="shared" si="74"/>
        <v>-0.29527559055118108</v>
      </c>
      <c r="M613" s="41">
        <f t="shared" si="75"/>
        <v>-0.32808398950131235</v>
      </c>
      <c r="O613">
        <v>1949</v>
      </c>
      <c r="P613">
        <v>11</v>
      </c>
      <c r="Q613" s="1">
        <f t="shared" si="76"/>
        <v>18203</v>
      </c>
      <c r="R613">
        <v>3.1019999999999999</v>
      </c>
      <c r="S613">
        <f t="shared" si="77"/>
        <v>10.177165354330707</v>
      </c>
      <c r="T613">
        <f t="shared" si="78"/>
        <v>10.677165354330707</v>
      </c>
    </row>
    <row r="614" spans="1:20" x14ac:dyDescent="0.25">
      <c r="A614" s="38">
        <v>1948</v>
      </c>
      <c r="B614">
        <v>12</v>
      </c>
      <c r="C614" s="1">
        <f t="shared" si="79"/>
        <v>17868</v>
      </c>
      <c r="D614" s="38">
        <v>-0.104</v>
      </c>
      <c r="E614">
        <v>-9.5000000000000001E-2</v>
      </c>
      <c r="F614">
        <v>-0.09</v>
      </c>
      <c r="G614" s="52">
        <v>-0.1</v>
      </c>
      <c r="H614" s="38">
        <f t="shared" si="72"/>
        <v>-0.3412073490813648</v>
      </c>
      <c r="I614" s="41">
        <f t="shared" si="73"/>
        <v>-0.31167979002624668</v>
      </c>
      <c r="J614" s="40">
        <f>'NOAA WLs'!$P$5+(D614/0.3048)</f>
        <v>3.9587926509186349</v>
      </c>
      <c r="K614" s="40">
        <f>'NOAA WLs'!$P$5+(E614/0.3048)</f>
        <v>3.9883202099737529</v>
      </c>
      <c r="L614" s="40">
        <f t="shared" si="74"/>
        <v>-0.29527559055118108</v>
      </c>
      <c r="M614" s="41">
        <f t="shared" si="75"/>
        <v>-0.32808398950131235</v>
      </c>
      <c r="O614">
        <v>1949</v>
      </c>
      <c r="P614">
        <v>12</v>
      </c>
      <c r="Q614" s="1">
        <f t="shared" si="76"/>
        <v>18233</v>
      </c>
      <c r="R614">
        <v>3.1629999999999998</v>
      </c>
      <c r="S614">
        <f t="shared" si="77"/>
        <v>10.377296587926509</v>
      </c>
      <c r="T614">
        <f t="shared" si="78"/>
        <v>10.877296587926509</v>
      </c>
    </row>
    <row r="615" spans="1:20" x14ac:dyDescent="0.25">
      <c r="A615" s="38">
        <v>1949</v>
      </c>
      <c r="B615">
        <v>1</v>
      </c>
      <c r="C615" s="1">
        <f t="shared" si="79"/>
        <v>17899</v>
      </c>
      <c r="D615" s="38">
        <v>-0.312</v>
      </c>
      <c r="E615">
        <v>-9.5000000000000001E-2</v>
      </c>
      <c r="F615">
        <v>-8.8999999999999996E-2</v>
      </c>
      <c r="G615" s="52">
        <v>-0.1</v>
      </c>
      <c r="H615" s="38">
        <f t="shared" si="72"/>
        <v>-1.0236220472440944</v>
      </c>
      <c r="I615" s="41">
        <f t="shared" si="73"/>
        <v>-0.31167979002624668</v>
      </c>
      <c r="J615" s="40">
        <f>'NOAA WLs'!$P$5+(D615/0.3048)</f>
        <v>3.2763779527559054</v>
      </c>
      <c r="K615" s="40">
        <f>'NOAA WLs'!$P$5+(E615/0.3048)</f>
        <v>3.9883202099737529</v>
      </c>
      <c r="L615" s="40">
        <f t="shared" si="74"/>
        <v>-0.29199475065616792</v>
      </c>
      <c r="M615" s="41">
        <f t="shared" si="75"/>
        <v>-0.32808398950131235</v>
      </c>
      <c r="O615">
        <v>1950</v>
      </c>
      <c r="P615">
        <v>1</v>
      </c>
      <c r="Q615" s="1">
        <f t="shared" si="76"/>
        <v>18264</v>
      </c>
      <c r="R615">
        <v>3.2789999999999999</v>
      </c>
      <c r="S615">
        <f t="shared" si="77"/>
        <v>10.757874015748031</v>
      </c>
      <c r="T615">
        <f t="shared" si="78"/>
        <v>11.257874015748031</v>
      </c>
    </row>
    <row r="616" spans="1:20" x14ac:dyDescent="0.25">
      <c r="A616" s="38">
        <v>1949</v>
      </c>
      <c r="B616">
        <v>2</v>
      </c>
      <c r="C616" s="1">
        <f t="shared" si="79"/>
        <v>17930</v>
      </c>
      <c r="D616" s="38">
        <v>-5.1999999999999998E-2</v>
      </c>
      <c r="E616">
        <v>-9.5000000000000001E-2</v>
      </c>
      <c r="F616">
        <v>-8.8999999999999996E-2</v>
      </c>
      <c r="G616" s="52">
        <v>-0.1</v>
      </c>
      <c r="H616" s="38">
        <f t="shared" si="72"/>
        <v>-0.1706036745406824</v>
      </c>
      <c r="I616" s="41">
        <f t="shared" si="73"/>
        <v>-0.31167979002624668</v>
      </c>
      <c r="J616" s="40">
        <f>'NOAA WLs'!$P$5+(D616/0.3048)</f>
        <v>4.1293963254593171</v>
      </c>
      <c r="K616" s="40">
        <f>'NOAA WLs'!$P$5+(E616/0.3048)</f>
        <v>3.9883202099737529</v>
      </c>
      <c r="L616" s="40">
        <f t="shared" si="74"/>
        <v>-0.29199475065616792</v>
      </c>
      <c r="M616" s="41">
        <f t="shared" si="75"/>
        <v>-0.32808398950131235</v>
      </c>
      <c r="O616">
        <v>1950</v>
      </c>
      <c r="P616">
        <v>2</v>
      </c>
      <c r="Q616" s="1">
        <f t="shared" si="76"/>
        <v>18295</v>
      </c>
      <c r="R616">
        <v>3.218</v>
      </c>
      <c r="S616">
        <f t="shared" si="77"/>
        <v>10.55774278215223</v>
      </c>
      <c r="T616">
        <f t="shared" si="78"/>
        <v>11.05774278215223</v>
      </c>
    </row>
    <row r="617" spans="1:20" x14ac:dyDescent="0.25">
      <c r="A617" s="38">
        <v>1949</v>
      </c>
      <c r="B617">
        <v>3</v>
      </c>
      <c r="C617" s="1">
        <f t="shared" si="79"/>
        <v>17958</v>
      </c>
      <c r="D617" s="38">
        <v>-5.8000000000000003E-2</v>
      </c>
      <c r="E617">
        <v>-9.4E-2</v>
      </c>
      <c r="F617">
        <v>-8.8999999999999996E-2</v>
      </c>
      <c r="G617" s="52">
        <v>-0.1</v>
      </c>
      <c r="H617" s="38">
        <f t="shared" si="72"/>
        <v>-0.19028871391076116</v>
      </c>
      <c r="I617" s="41">
        <f t="shared" si="73"/>
        <v>-0.30839895013123358</v>
      </c>
      <c r="J617" s="40">
        <f>'NOAA WLs'!$P$5+(D617/0.3048)</f>
        <v>4.1097112860892384</v>
      </c>
      <c r="K617" s="40">
        <f>'NOAA WLs'!$P$5+(E617/0.3048)</f>
        <v>3.9916010498687662</v>
      </c>
      <c r="L617" s="40">
        <f t="shared" si="74"/>
        <v>-0.29199475065616792</v>
      </c>
      <c r="M617" s="41">
        <f t="shared" si="75"/>
        <v>-0.32808398950131235</v>
      </c>
      <c r="O617">
        <v>1950</v>
      </c>
      <c r="P617">
        <v>3</v>
      </c>
      <c r="Q617" s="1">
        <f t="shared" si="76"/>
        <v>18323</v>
      </c>
      <c r="R617">
        <v>3.004</v>
      </c>
      <c r="S617">
        <f t="shared" si="77"/>
        <v>9.8556430446194216</v>
      </c>
      <c r="T617">
        <f t="shared" si="78"/>
        <v>10.355643044619422</v>
      </c>
    </row>
    <row r="618" spans="1:20" x14ac:dyDescent="0.25">
      <c r="A618" s="38">
        <v>1949</v>
      </c>
      <c r="B618">
        <v>4</v>
      </c>
      <c r="C618" s="1">
        <f t="shared" si="79"/>
        <v>17989</v>
      </c>
      <c r="D618" s="38">
        <v>-0.16500000000000001</v>
      </c>
      <c r="E618">
        <v>-9.4E-2</v>
      </c>
      <c r="F618">
        <v>-8.8999999999999996E-2</v>
      </c>
      <c r="G618" s="52">
        <v>-9.9000000000000005E-2</v>
      </c>
      <c r="H618" s="38">
        <f t="shared" si="72"/>
        <v>-0.54133858267716539</v>
      </c>
      <c r="I618" s="41">
        <f t="shared" si="73"/>
        <v>-0.30839895013123358</v>
      </c>
      <c r="J618" s="40">
        <f>'NOAA WLs'!$P$5+(D618/0.3048)</f>
        <v>3.7586614173228345</v>
      </c>
      <c r="K618" s="40">
        <f>'NOAA WLs'!$P$5+(E618/0.3048)</f>
        <v>3.9916010498687662</v>
      </c>
      <c r="L618" s="40">
        <f t="shared" si="74"/>
        <v>-0.29199475065616792</v>
      </c>
      <c r="M618" s="41">
        <f t="shared" si="75"/>
        <v>-0.32480314960629919</v>
      </c>
      <c r="O618">
        <v>1950</v>
      </c>
      <c r="P618">
        <v>4</v>
      </c>
      <c r="Q618" s="1">
        <f t="shared" si="76"/>
        <v>18354</v>
      </c>
      <c r="R618">
        <v>2.9740000000000002</v>
      </c>
      <c r="S618">
        <f t="shared" si="77"/>
        <v>9.757217847769029</v>
      </c>
      <c r="T618">
        <f t="shared" si="78"/>
        <v>10.257217847769029</v>
      </c>
    </row>
    <row r="619" spans="1:20" x14ac:dyDescent="0.25">
      <c r="A619" s="38">
        <v>1949</v>
      </c>
      <c r="B619">
        <v>5</v>
      </c>
      <c r="C619" s="1">
        <f t="shared" si="79"/>
        <v>18019</v>
      </c>
      <c r="D619" s="38">
        <v>-7.4999999999999997E-2</v>
      </c>
      <c r="E619">
        <v>-9.4E-2</v>
      </c>
      <c r="F619">
        <v>-8.8999999999999996E-2</v>
      </c>
      <c r="G619" s="52">
        <v>-9.9000000000000005E-2</v>
      </c>
      <c r="H619" s="38">
        <f t="shared" si="72"/>
        <v>-0.24606299212598423</v>
      </c>
      <c r="I619" s="41">
        <f t="shared" si="73"/>
        <v>-0.30839895013123358</v>
      </c>
      <c r="J619" s="40">
        <f>'NOAA WLs'!$P$5+(D619/0.3048)</f>
        <v>4.0539370078740156</v>
      </c>
      <c r="K619" s="40">
        <f>'NOAA WLs'!$P$5+(E619/0.3048)</f>
        <v>3.9916010498687662</v>
      </c>
      <c r="L619" s="40">
        <f t="shared" si="74"/>
        <v>-0.29199475065616792</v>
      </c>
      <c r="M619" s="41">
        <f t="shared" si="75"/>
        <v>-0.32480314960629919</v>
      </c>
      <c r="O619">
        <v>1950</v>
      </c>
      <c r="P619">
        <v>5</v>
      </c>
      <c r="Q619" s="1">
        <f t="shared" si="76"/>
        <v>18384</v>
      </c>
      <c r="R619">
        <v>2.9740000000000002</v>
      </c>
      <c r="S619">
        <f t="shared" si="77"/>
        <v>9.757217847769029</v>
      </c>
      <c r="T619">
        <f t="shared" si="78"/>
        <v>10.257217847769029</v>
      </c>
    </row>
    <row r="620" spans="1:20" x14ac:dyDescent="0.25">
      <c r="A620" s="38">
        <v>1949</v>
      </c>
      <c r="B620">
        <v>6</v>
      </c>
      <c r="C620" s="1">
        <f t="shared" si="79"/>
        <v>18050</v>
      </c>
      <c r="D620" s="38">
        <v>-0.13</v>
      </c>
      <c r="E620">
        <v>-9.4E-2</v>
      </c>
      <c r="F620">
        <v>-8.8999999999999996E-2</v>
      </c>
      <c r="G620" s="52">
        <v>-9.9000000000000005E-2</v>
      </c>
      <c r="H620" s="38">
        <f t="shared" si="72"/>
        <v>-0.42650918635170604</v>
      </c>
      <c r="I620" s="41">
        <f t="shared" si="73"/>
        <v>-0.30839895013123358</v>
      </c>
      <c r="J620" s="40">
        <f>'NOAA WLs'!$P$5+(D620/0.3048)</f>
        <v>3.873490813648294</v>
      </c>
      <c r="K620" s="40">
        <f>'NOAA WLs'!$P$5+(E620/0.3048)</f>
        <v>3.9916010498687662</v>
      </c>
      <c r="L620" s="40">
        <f t="shared" si="74"/>
        <v>-0.29199475065616792</v>
      </c>
      <c r="M620" s="41">
        <f t="shared" si="75"/>
        <v>-0.32480314960629919</v>
      </c>
      <c r="O620">
        <v>1950</v>
      </c>
      <c r="P620">
        <v>6</v>
      </c>
      <c r="Q620" s="1">
        <f t="shared" si="76"/>
        <v>18415</v>
      </c>
      <c r="R620">
        <v>2.883</v>
      </c>
      <c r="S620">
        <f t="shared" si="77"/>
        <v>9.4586614173228334</v>
      </c>
      <c r="T620">
        <f t="shared" si="78"/>
        <v>9.9586614173228334</v>
      </c>
    </row>
    <row r="621" spans="1:20" x14ac:dyDescent="0.25">
      <c r="A621" s="38">
        <v>1949</v>
      </c>
      <c r="B621">
        <v>7</v>
      </c>
      <c r="C621" s="1">
        <f t="shared" si="79"/>
        <v>18080</v>
      </c>
      <c r="D621" s="38">
        <v>-0.14000000000000001</v>
      </c>
      <c r="E621">
        <v>-9.4E-2</v>
      </c>
      <c r="F621">
        <v>-8.7999999999999995E-2</v>
      </c>
      <c r="G621" s="52">
        <v>-9.9000000000000005E-2</v>
      </c>
      <c r="H621" s="38">
        <f t="shared" si="72"/>
        <v>-0.45931758530183731</v>
      </c>
      <c r="I621" s="41">
        <f t="shared" si="73"/>
        <v>-0.30839895013123358</v>
      </c>
      <c r="J621" s="40">
        <f>'NOAA WLs'!$P$5+(D621/0.3048)</f>
        <v>3.8406824146981626</v>
      </c>
      <c r="K621" s="40">
        <f>'NOAA WLs'!$P$5+(E621/0.3048)</f>
        <v>3.9916010498687662</v>
      </c>
      <c r="L621" s="40">
        <f t="shared" si="74"/>
        <v>-0.28871391076115482</v>
      </c>
      <c r="M621" s="41">
        <f t="shared" si="75"/>
        <v>-0.32480314960629919</v>
      </c>
      <c r="O621">
        <v>1950</v>
      </c>
      <c r="P621">
        <v>7</v>
      </c>
      <c r="Q621" s="1">
        <f t="shared" si="76"/>
        <v>18445</v>
      </c>
      <c r="R621">
        <v>2.8519999999999999</v>
      </c>
      <c r="S621">
        <f t="shared" si="77"/>
        <v>9.3569553805774266</v>
      </c>
      <c r="T621">
        <f t="shared" si="78"/>
        <v>9.8569553805774266</v>
      </c>
    </row>
    <row r="622" spans="1:20" x14ac:dyDescent="0.25">
      <c r="A622" s="38">
        <v>1949</v>
      </c>
      <c r="B622">
        <v>8</v>
      </c>
      <c r="C622" s="1">
        <f t="shared" si="79"/>
        <v>18111</v>
      </c>
      <c r="D622" s="38">
        <v>-0.11600000000000001</v>
      </c>
      <c r="E622">
        <v>-9.2999999999999999E-2</v>
      </c>
      <c r="F622">
        <v>-8.7999999999999995E-2</v>
      </c>
      <c r="G622" s="52">
        <v>-9.9000000000000005E-2</v>
      </c>
      <c r="H622" s="38">
        <f t="shared" si="72"/>
        <v>-0.38057742782152232</v>
      </c>
      <c r="I622" s="41">
        <f t="shared" si="73"/>
        <v>-0.30511811023622043</v>
      </c>
      <c r="J622" s="40">
        <f>'NOAA WLs'!$P$5+(D622/0.3048)</f>
        <v>3.9194225721784774</v>
      </c>
      <c r="K622" s="40">
        <f>'NOAA WLs'!$P$5+(E622/0.3048)</f>
        <v>3.9948818897637794</v>
      </c>
      <c r="L622" s="40">
        <f t="shared" si="74"/>
        <v>-0.28871391076115482</v>
      </c>
      <c r="M622" s="41">
        <f t="shared" si="75"/>
        <v>-0.32480314960629919</v>
      </c>
      <c r="O622">
        <v>1950</v>
      </c>
      <c r="P622">
        <v>8</v>
      </c>
      <c r="Q622" s="1">
        <f t="shared" si="76"/>
        <v>18476</v>
      </c>
      <c r="R622">
        <v>2.8220000000000001</v>
      </c>
      <c r="S622">
        <f t="shared" si="77"/>
        <v>9.258530183727034</v>
      </c>
      <c r="T622">
        <f t="shared" si="78"/>
        <v>9.758530183727034</v>
      </c>
    </row>
    <row r="623" spans="1:20" x14ac:dyDescent="0.25">
      <c r="A623" s="38">
        <v>1949</v>
      </c>
      <c r="B623">
        <v>9</v>
      </c>
      <c r="C623" s="1">
        <f t="shared" si="79"/>
        <v>18142</v>
      </c>
      <c r="D623" s="38">
        <v>-0.125</v>
      </c>
      <c r="E623">
        <v>-9.2999999999999999E-2</v>
      </c>
      <c r="F623">
        <v>-8.7999999999999995E-2</v>
      </c>
      <c r="G623" s="52">
        <v>-9.9000000000000005E-2</v>
      </c>
      <c r="H623" s="38">
        <f t="shared" si="72"/>
        <v>-0.41010498687664038</v>
      </c>
      <c r="I623" s="41">
        <f t="shared" si="73"/>
        <v>-0.30511811023622043</v>
      </c>
      <c r="J623" s="40">
        <f>'NOAA WLs'!$P$5+(D623/0.3048)</f>
        <v>3.8898950131233594</v>
      </c>
      <c r="K623" s="40">
        <f>'NOAA WLs'!$P$5+(E623/0.3048)</f>
        <v>3.9948818897637794</v>
      </c>
      <c r="L623" s="40">
        <f t="shared" si="74"/>
        <v>-0.28871391076115482</v>
      </c>
      <c r="M623" s="41">
        <f t="shared" si="75"/>
        <v>-0.32480314960629919</v>
      </c>
      <c r="O623">
        <v>1950</v>
      </c>
      <c r="P623">
        <v>9</v>
      </c>
      <c r="Q623" s="1">
        <f t="shared" si="76"/>
        <v>18507</v>
      </c>
      <c r="R623">
        <v>2.7909999999999999</v>
      </c>
      <c r="S623">
        <f t="shared" si="77"/>
        <v>9.1568241469816272</v>
      </c>
      <c r="T623">
        <f t="shared" si="78"/>
        <v>9.6568241469816272</v>
      </c>
    </row>
    <row r="624" spans="1:20" x14ac:dyDescent="0.25">
      <c r="A624" s="38">
        <v>1949</v>
      </c>
      <c r="B624">
        <v>10</v>
      </c>
      <c r="C624" s="1">
        <f t="shared" si="79"/>
        <v>18172</v>
      </c>
      <c r="D624" s="38">
        <v>-0.23499999999999999</v>
      </c>
      <c r="E624">
        <v>-9.2999999999999999E-2</v>
      </c>
      <c r="F624">
        <v>-8.7999999999999995E-2</v>
      </c>
      <c r="G624" s="52">
        <v>-9.8000000000000004E-2</v>
      </c>
      <c r="H624" s="38">
        <f t="shared" si="72"/>
        <v>-0.77099737532808388</v>
      </c>
      <c r="I624" s="41">
        <f t="shared" si="73"/>
        <v>-0.30511811023622043</v>
      </c>
      <c r="J624" s="40">
        <f>'NOAA WLs'!$P$5+(D624/0.3048)</f>
        <v>3.5290026246719162</v>
      </c>
      <c r="K624" s="40">
        <f>'NOAA WLs'!$P$5+(E624/0.3048)</f>
        <v>3.9948818897637794</v>
      </c>
      <c r="L624" s="40">
        <f t="shared" si="74"/>
        <v>-0.28871391076115482</v>
      </c>
      <c r="M624" s="41">
        <f t="shared" si="75"/>
        <v>-0.32152230971128609</v>
      </c>
      <c r="O624">
        <v>1950</v>
      </c>
      <c r="P624">
        <v>10</v>
      </c>
      <c r="Q624" s="1">
        <f t="shared" si="76"/>
        <v>18537</v>
      </c>
      <c r="R624">
        <v>3.0350000000000001</v>
      </c>
      <c r="S624">
        <f t="shared" si="77"/>
        <v>9.9573490813648302</v>
      </c>
      <c r="T624">
        <f t="shared" si="78"/>
        <v>10.45734908136483</v>
      </c>
    </row>
    <row r="625" spans="1:20" x14ac:dyDescent="0.25">
      <c r="A625" s="38">
        <v>1949</v>
      </c>
      <c r="B625">
        <v>11</v>
      </c>
      <c r="C625" s="1">
        <f t="shared" si="79"/>
        <v>18203</v>
      </c>
      <c r="D625" s="38">
        <v>-0.123</v>
      </c>
      <c r="E625">
        <v>-9.2999999999999999E-2</v>
      </c>
      <c r="F625">
        <v>-8.7999999999999995E-2</v>
      </c>
      <c r="G625" s="52">
        <v>-9.8000000000000004E-2</v>
      </c>
      <c r="H625" s="38">
        <f t="shared" si="72"/>
        <v>-0.40354330708661412</v>
      </c>
      <c r="I625" s="41">
        <f t="shared" si="73"/>
        <v>-0.30511811023622043</v>
      </c>
      <c r="J625" s="40">
        <f>'NOAA WLs'!$P$5+(D625/0.3048)</f>
        <v>3.8964566929133859</v>
      </c>
      <c r="K625" s="40">
        <f>'NOAA WLs'!$P$5+(E625/0.3048)</f>
        <v>3.9948818897637794</v>
      </c>
      <c r="L625" s="40">
        <f t="shared" si="74"/>
        <v>-0.28871391076115482</v>
      </c>
      <c r="M625" s="41">
        <f t="shared" si="75"/>
        <v>-0.32152230971128609</v>
      </c>
      <c r="O625">
        <v>1950</v>
      </c>
      <c r="P625">
        <v>11</v>
      </c>
      <c r="Q625" s="1">
        <f t="shared" si="76"/>
        <v>18568</v>
      </c>
      <c r="R625">
        <v>3.1259999999999999</v>
      </c>
      <c r="S625">
        <f t="shared" si="77"/>
        <v>10.255905511811022</v>
      </c>
      <c r="T625">
        <f t="shared" si="78"/>
        <v>10.755905511811022</v>
      </c>
    </row>
    <row r="626" spans="1:20" x14ac:dyDescent="0.25">
      <c r="A626" s="38">
        <v>1949</v>
      </c>
      <c r="B626">
        <v>12</v>
      </c>
      <c r="C626" s="1">
        <f t="shared" si="79"/>
        <v>18233</v>
      </c>
      <c r="D626" s="38">
        <v>-0.17399999999999999</v>
      </c>
      <c r="E626">
        <v>-9.2999999999999999E-2</v>
      </c>
      <c r="F626">
        <v>-8.7999999999999995E-2</v>
      </c>
      <c r="G626" s="52">
        <v>-9.8000000000000004E-2</v>
      </c>
      <c r="H626" s="38">
        <f t="shared" si="72"/>
        <v>-0.57086614173228345</v>
      </c>
      <c r="I626" s="41">
        <f t="shared" si="73"/>
        <v>-0.30511811023622043</v>
      </c>
      <c r="J626" s="40">
        <f>'NOAA WLs'!$P$5+(D626/0.3048)</f>
        <v>3.7291338582677165</v>
      </c>
      <c r="K626" s="40">
        <f>'NOAA WLs'!$P$5+(E626/0.3048)</f>
        <v>3.9948818897637794</v>
      </c>
      <c r="L626" s="40">
        <f t="shared" si="74"/>
        <v>-0.28871391076115482</v>
      </c>
      <c r="M626" s="41">
        <f t="shared" si="75"/>
        <v>-0.32152230971128609</v>
      </c>
      <c r="O626">
        <v>1950</v>
      </c>
      <c r="P626">
        <v>12</v>
      </c>
      <c r="Q626" s="1">
        <f t="shared" si="76"/>
        <v>18598</v>
      </c>
      <c r="R626">
        <v>3.2480000000000002</v>
      </c>
      <c r="S626">
        <f t="shared" si="77"/>
        <v>10.656167979002625</v>
      </c>
      <c r="T626">
        <f t="shared" si="78"/>
        <v>11.156167979002625</v>
      </c>
    </row>
    <row r="627" spans="1:20" x14ac:dyDescent="0.25">
      <c r="A627" s="38">
        <v>1950</v>
      </c>
      <c r="B627">
        <v>1</v>
      </c>
      <c r="C627" s="1">
        <f t="shared" si="79"/>
        <v>18264</v>
      </c>
      <c r="D627" s="38">
        <v>-0.12</v>
      </c>
      <c r="E627">
        <v>-9.2999999999999999E-2</v>
      </c>
      <c r="F627">
        <v>-8.6999999999999994E-2</v>
      </c>
      <c r="G627" s="52">
        <v>-9.8000000000000004E-2</v>
      </c>
      <c r="H627" s="38">
        <f t="shared" si="72"/>
        <v>-0.39370078740157477</v>
      </c>
      <c r="I627" s="41">
        <f t="shared" si="73"/>
        <v>-0.30511811023622043</v>
      </c>
      <c r="J627" s="40">
        <f>'NOAA WLs'!$P$5+(D627/0.3048)</f>
        <v>3.9062992125984248</v>
      </c>
      <c r="K627" s="40">
        <f>'NOAA WLs'!$P$5+(E627/0.3048)</f>
        <v>3.9948818897637794</v>
      </c>
      <c r="L627" s="40">
        <f t="shared" si="74"/>
        <v>-0.28543307086614172</v>
      </c>
      <c r="M627" s="41">
        <f t="shared" si="75"/>
        <v>-0.32152230971128609</v>
      </c>
      <c r="O627">
        <v>1951</v>
      </c>
      <c r="P627">
        <v>1</v>
      </c>
      <c r="Q627" s="1">
        <f t="shared" si="76"/>
        <v>18629</v>
      </c>
      <c r="R627">
        <v>3.2480000000000002</v>
      </c>
      <c r="S627">
        <f t="shared" si="77"/>
        <v>10.656167979002625</v>
      </c>
      <c r="T627">
        <f t="shared" si="78"/>
        <v>11.156167979002625</v>
      </c>
    </row>
    <row r="628" spans="1:20" x14ac:dyDescent="0.25">
      <c r="A628" s="38">
        <v>1950</v>
      </c>
      <c r="B628">
        <v>2</v>
      </c>
      <c r="C628" s="1">
        <f t="shared" si="79"/>
        <v>18295</v>
      </c>
      <c r="D628" s="38">
        <v>-9.7000000000000003E-2</v>
      </c>
      <c r="E628">
        <v>-9.1999999999999998E-2</v>
      </c>
      <c r="F628">
        <v>-8.6999999999999994E-2</v>
      </c>
      <c r="G628" s="52">
        <v>-9.8000000000000004E-2</v>
      </c>
      <c r="H628" s="38">
        <f t="shared" si="72"/>
        <v>-0.31824146981627294</v>
      </c>
      <c r="I628" s="41">
        <f t="shared" si="73"/>
        <v>-0.30183727034120733</v>
      </c>
      <c r="J628" s="40">
        <f>'NOAA WLs'!$P$5+(D628/0.3048)</f>
        <v>3.9817585301837268</v>
      </c>
      <c r="K628" s="40">
        <f>'NOAA WLs'!$P$5+(E628/0.3048)</f>
        <v>3.9981627296587927</v>
      </c>
      <c r="L628" s="40">
        <f t="shared" si="74"/>
        <v>-0.28543307086614172</v>
      </c>
      <c r="M628" s="41">
        <f t="shared" si="75"/>
        <v>-0.32152230971128609</v>
      </c>
      <c r="O628">
        <v>1951</v>
      </c>
      <c r="P628">
        <v>2</v>
      </c>
      <c r="Q628" s="1">
        <f t="shared" si="76"/>
        <v>18660</v>
      </c>
      <c r="R628">
        <v>3.157</v>
      </c>
      <c r="S628">
        <f t="shared" si="77"/>
        <v>10.357611548556431</v>
      </c>
      <c r="T628">
        <f t="shared" si="78"/>
        <v>10.857611548556431</v>
      </c>
    </row>
    <row r="629" spans="1:20" x14ac:dyDescent="0.25">
      <c r="A629" s="38">
        <v>1950</v>
      </c>
      <c r="B629">
        <v>3</v>
      </c>
      <c r="C629" s="1">
        <f t="shared" si="79"/>
        <v>18323</v>
      </c>
      <c r="D629" s="38">
        <v>-5.8000000000000003E-2</v>
      </c>
      <c r="E629">
        <v>-9.1999999999999998E-2</v>
      </c>
      <c r="F629">
        <v>-8.6999999999999994E-2</v>
      </c>
      <c r="G629" s="52">
        <v>-9.8000000000000004E-2</v>
      </c>
      <c r="H629" s="38">
        <f t="shared" si="72"/>
        <v>-0.19028871391076116</v>
      </c>
      <c r="I629" s="41">
        <f t="shared" si="73"/>
        <v>-0.30183727034120733</v>
      </c>
      <c r="J629" s="40">
        <f>'NOAA WLs'!$P$5+(D629/0.3048)</f>
        <v>4.1097112860892384</v>
      </c>
      <c r="K629" s="40">
        <f>'NOAA WLs'!$P$5+(E629/0.3048)</f>
        <v>3.9981627296587927</v>
      </c>
      <c r="L629" s="40">
        <f t="shared" si="74"/>
        <v>-0.28543307086614172</v>
      </c>
      <c r="M629" s="41">
        <f t="shared" si="75"/>
        <v>-0.32152230971128609</v>
      </c>
      <c r="O629">
        <v>1951</v>
      </c>
      <c r="P629">
        <v>3</v>
      </c>
      <c r="Q629" s="1">
        <f t="shared" si="76"/>
        <v>18688</v>
      </c>
      <c r="R629">
        <v>2.9740000000000002</v>
      </c>
      <c r="S629">
        <f t="shared" si="77"/>
        <v>9.757217847769029</v>
      </c>
      <c r="T629">
        <f t="shared" si="78"/>
        <v>10.257217847769029</v>
      </c>
    </row>
    <row r="630" spans="1:20" x14ac:dyDescent="0.25">
      <c r="A630" s="38">
        <v>1950</v>
      </c>
      <c r="B630">
        <v>4</v>
      </c>
      <c r="C630" s="1">
        <f t="shared" si="79"/>
        <v>18354</v>
      </c>
      <c r="D630" s="38">
        <v>-8.3000000000000004E-2</v>
      </c>
      <c r="E630">
        <v>-9.1999999999999998E-2</v>
      </c>
      <c r="F630">
        <v>-8.6999999999999994E-2</v>
      </c>
      <c r="G630" s="52">
        <v>-9.7000000000000003E-2</v>
      </c>
      <c r="H630" s="38">
        <f t="shared" si="72"/>
        <v>-0.27230971128608922</v>
      </c>
      <c r="I630" s="41">
        <f t="shared" si="73"/>
        <v>-0.30183727034120733</v>
      </c>
      <c r="J630" s="40">
        <f>'NOAA WLs'!$P$5+(D630/0.3048)</f>
        <v>4.0276902887139103</v>
      </c>
      <c r="K630" s="40">
        <f>'NOAA WLs'!$P$5+(E630/0.3048)</f>
        <v>3.9981627296587927</v>
      </c>
      <c r="L630" s="40">
        <f t="shared" si="74"/>
        <v>-0.28543307086614172</v>
      </c>
      <c r="M630" s="41">
        <f t="shared" si="75"/>
        <v>-0.31824146981627294</v>
      </c>
      <c r="O630">
        <v>1951</v>
      </c>
      <c r="P630">
        <v>4</v>
      </c>
      <c r="Q630" s="1">
        <f t="shared" si="76"/>
        <v>18719</v>
      </c>
      <c r="R630">
        <v>2.944</v>
      </c>
      <c r="S630">
        <f t="shared" si="77"/>
        <v>9.6587926509186346</v>
      </c>
      <c r="T630">
        <f t="shared" si="78"/>
        <v>10.158792650918635</v>
      </c>
    </row>
    <row r="631" spans="1:20" x14ac:dyDescent="0.25">
      <c r="A631" s="38">
        <v>1950</v>
      </c>
      <c r="B631">
        <v>5</v>
      </c>
      <c r="C631" s="1">
        <f t="shared" si="79"/>
        <v>18384</v>
      </c>
      <c r="D631" s="38">
        <v>-0.154</v>
      </c>
      <c r="E631">
        <v>-9.1999999999999998E-2</v>
      </c>
      <c r="F631">
        <v>-8.6999999999999994E-2</v>
      </c>
      <c r="G631" s="52">
        <v>-9.7000000000000003E-2</v>
      </c>
      <c r="H631" s="38">
        <f t="shared" si="72"/>
        <v>-0.50524934383202091</v>
      </c>
      <c r="I631" s="41">
        <f t="shared" si="73"/>
        <v>-0.30183727034120733</v>
      </c>
      <c r="J631" s="40">
        <f>'NOAA WLs'!$P$5+(D631/0.3048)</f>
        <v>3.7947506561679791</v>
      </c>
      <c r="K631" s="40">
        <f>'NOAA WLs'!$P$5+(E631/0.3048)</f>
        <v>3.9981627296587927</v>
      </c>
      <c r="L631" s="40">
        <f t="shared" si="74"/>
        <v>-0.28543307086614172</v>
      </c>
      <c r="M631" s="41">
        <f t="shared" si="75"/>
        <v>-0.31824146981627294</v>
      </c>
      <c r="O631">
        <v>1951</v>
      </c>
      <c r="P631">
        <v>5</v>
      </c>
      <c r="Q631" s="1">
        <f t="shared" si="76"/>
        <v>18749</v>
      </c>
      <c r="R631">
        <v>2.944</v>
      </c>
      <c r="S631">
        <f t="shared" si="77"/>
        <v>9.6587926509186346</v>
      </c>
      <c r="T631">
        <f t="shared" si="78"/>
        <v>10.158792650918635</v>
      </c>
    </row>
    <row r="632" spans="1:20" x14ac:dyDescent="0.25">
      <c r="A632" s="38">
        <v>1950</v>
      </c>
      <c r="B632">
        <v>6</v>
      </c>
      <c r="C632" s="1">
        <f t="shared" si="79"/>
        <v>18415</v>
      </c>
      <c r="D632" s="38">
        <v>-0.09</v>
      </c>
      <c r="E632">
        <v>-9.1999999999999998E-2</v>
      </c>
      <c r="F632">
        <v>-8.6999999999999994E-2</v>
      </c>
      <c r="G632" s="52">
        <v>-9.7000000000000003E-2</v>
      </c>
      <c r="H632" s="38">
        <f t="shared" si="72"/>
        <v>-0.29527559055118108</v>
      </c>
      <c r="I632" s="41">
        <f t="shared" si="73"/>
        <v>-0.30183727034120733</v>
      </c>
      <c r="J632" s="40">
        <f>'NOAA WLs'!$P$5+(D632/0.3048)</f>
        <v>4.0047244094488184</v>
      </c>
      <c r="K632" s="40">
        <f>'NOAA WLs'!$P$5+(E632/0.3048)</f>
        <v>3.9981627296587927</v>
      </c>
      <c r="L632" s="40">
        <f t="shared" si="74"/>
        <v>-0.28543307086614172</v>
      </c>
      <c r="M632" s="41">
        <f t="shared" si="75"/>
        <v>-0.31824146981627294</v>
      </c>
      <c r="O632">
        <v>1951</v>
      </c>
      <c r="P632">
        <v>6</v>
      </c>
      <c r="Q632" s="1">
        <f t="shared" si="76"/>
        <v>18780</v>
      </c>
      <c r="R632">
        <v>2.944</v>
      </c>
      <c r="S632">
        <f t="shared" si="77"/>
        <v>9.6587926509186346</v>
      </c>
      <c r="T632">
        <f t="shared" si="78"/>
        <v>10.158792650918635</v>
      </c>
    </row>
    <row r="633" spans="1:20" x14ac:dyDescent="0.25">
      <c r="A633" s="38">
        <v>1950</v>
      </c>
      <c r="B633">
        <v>7</v>
      </c>
      <c r="C633" s="1">
        <f t="shared" si="79"/>
        <v>18445</v>
      </c>
      <c r="D633" s="38">
        <v>-8.2000000000000003E-2</v>
      </c>
      <c r="E633">
        <v>-9.1999999999999998E-2</v>
      </c>
      <c r="F633">
        <v>-8.5999999999999993E-2</v>
      </c>
      <c r="G633" s="52">
        <v>-9.7000000000000003E-2</v>
      </c>
      <c r="H633" s="38">
        <f t="shared" si="72"/>
        <v>-0.26902887139107612</v>
      </c>
      <c r="I633" s="41">
        <f t="shared" si="73"/>
        <v>-0.30183727034120733</v>
      </c>
      <c r="J633" s="40">
        <f>'NOAA WLs'!$P$5+(D633/0.3048)</f>
        <v>4.0309711286089236</v>
      </c>
      <c r="K633" s="40">
        <f>'NOAA WLs'!$P$5+(E633/0.3048)</f>
        <v>3.9981627296587927</v>
      </c>
      <c r="L633" s="40">
        <f t="shared" si="74"/>
        <v>-0.28215223097112857</v>
      </c>
      <c r="M633" s="41">
        <f t="shared" si="75"/>
        <v>-0.31824146981627294</v>
      </c>
      <c r="O633">
        <v>1951</v>
      </c>
      <c r="P633">
        <v>7</v>
      </c>
      <c r="Q633" s="1">
        <f t="shared" si="76"/>
        <v>18810</v>
      </c>
      <c r="R633">
        <v>2.944</v>
      </c>
      <c r="S633">
        <f t="shared" si="77"/>
        <v>9.6587926509186346</v>
      </c>
      <c r="T633">
        <f t="shared" si="78"/>
        <v>10.158792650918635</v>
      </c>
    </row>
    <row r="634" spans="1:20" x14ac:dyDescent="0.25">
      <c r="A634" s="38">
        <v>1950</v>
      </c>
      <c r="B634">
        <v>8</v>
      </c>
      <c r="C634" s="1">
        <f t="shared" si="79"/>
        <v>18476</v>
      </c>
      <c r="D634" s="38">
        <v>-9.7000000000000003E-2</v>
      </c>
      <c r="E634">
        <v>-9.0999999999999998E-2</v>
      </c>
      <c r="F634">
        <v>-8.5999999999999993E-2</v>
      </c>
      <c r="G634" s="52">
        <v>-9.7000000000000003E-2</v>
      </c>
      <c r="H634" s="38">
        <f t="shared" si="72"/>
        <v>-0.31824146981627294</v>
      </c>
      <c r="I634" s="41">
        <f t="shared" si="73"/>
        <v>-0.29855643044619418</v>
      </c>
      <c r="J634" s="40">
        <f>'NOAA WLs'!$P$5+(D634/0.3048)</f>
        <v>3.9817585301837268</v>
      </c>
      <c r="K634" s="40">
        <f>'NOAA WLs'!$P$5+(E634/0.3048)</f>
        <v>4.001443569553806</v>
      </c>
      <c r="L634" s="40">
        <f t="shared" si="74"/>
        <v>-0.28215223097112857</v>
      </c>
      <c r="M634" s="41">
        <f t="shared" si="75"/>
        <v>-0.31824146981627294</v>
      </c>
      <c r="O634">
        <v>1951</v>
      </c>
      <c r="P634">
        <v>8</v>
      </c>
      <c r="Q634" s="1">
        <f t="shared" si="76"/>
        <v>18841</v>
      </c>
      <c r="R634">
        <v>2.8220000000000001</v>
      </c>
      <c r="S634">
        <f t="shared" si="77"/>
        <v>9.258530183727034</v>
      </c>
      <c r="T634">
        <f t="shared" si="78"/>
        <v>9.758530183727034</v>
      </c>
    </row>
    <row r="635" spans="1:20" x14ac:dyDescent="0.25">
      <c r="A635" s="38">
        <v>1950</v>
      </c>
      <c r="B635">
        <v>9</v>
      </c>
      <c r="C635" s="1">
        <f t="shared" si="79"/>
        <v>18507</v>
      </c>
      <c r="D635" s="38">
        <v>-0.106</v>
      </c>
      <c r="E635">
        <v>-9.0999999999999998E-2</v>
      </c>
      <c r="F635">
        <v>-8.5999999999999993E-2</v>
      </c>
      <c r="G635" s="52">
        <v>-9.6000000000000002E-2</v>
      </c>
      <c r="H635" s="38">
        <f t="shared" si="72"/>
        <v>-0.34776902887139105</v>
      </c>
      <c r="I635" s="41">
        <f t="shared" si="73"/>
        <v>-0.29855643044619418</v>
      </c>
      <c r="J635" s="40">
        <f>'NOAA WLs'!$P$5+(D635/0.3048)</f>
        <v>3.9522309711286088</v>
      </c>
      <c r="K635" s="40">
        <f>'NOAA WLs'!$P$5+(E635/0.3048)</f>
        <v>4.001443569553806</v>
      </c>
      <c r="L635" s="40">
        <f t="shared" si="74"/>
        <v>-0.28215223097112857</v>
      </c>
      <c r="M635" s="41">
        <f t="shared" si="75"/>
        <v>-0.31496062992125984</v>
      </c>
      <c r="O635">
        <v>1951</v>
      </c>
      <c r="P635">
        <v>9</v>
      </c>
      <c r="Q635" s="1">
        <f t="shared" si="76"/>
        <v>18872</v>
      </c>
      <c r="R635">
        <v>2.7610000000000001</v>
      </c>
      <c r="S635">
        <f t="shared" si="77"/>
        <v>9.0583989501312328</v>
      </c>
      <c r="T635">
        <f t="shared" si="78"/>
        <v>9.5583989501312328</v>
      </c>
    </row>
    <row r="636" spans="1:20" x14ac:dyDescent="0.25">
      <c r="A636" s="38">
        <v>1950</v>
      </c>
      <c r="B636">
        <v>10</v>
      </c>
      <c r="C636" s="1">
        <f t="shared" si="79"/>
        <v>18537</v>
      </c>
      <c r="D636" s="38">
        <v>3.6999999999999998E-2</v>
      </c>
      <c r="E636">
        <v>-9.0999999999999998E-2</v>
      </c>
      <c r="F636">
        <v>-8.5999999999999993E-2</v>
      </c>
      <c r="G636" s="52">
        <v>-9.6000000000000002E-2</v>
      </c>
      <c r="H636" s="38">
        <f t="shared" si="72"/>
        <v>0.12139107611548555</v>
      </c>
      <c r="I636" s="41">
        <f t="shared" si="73"/>
        <v>-0.29855643044619418</v>
      </c>
      <c r="J636" s="40">
        <f>'NOAA WLs'!$P$5+(D636/0.3048)</f>
        <v>4.4213910761154853</v>
      </c>
      <c r="K636" s="40">
        <f>'NOAA WLs'!$P$5+(E636/0.3048)</f>
        <v>4.001443569553806</v>
      </c>
      <c r="L636" s="40">
        <f t="shared" si="74"/>
        <v>-0.28215223097112857</v>
      </c>
      <c r="M636" s="41">
        <f t="shared" si="75"/>
        <v>-0.31496062992125984</v>
      </c>
      <c r="O636">
        <v>1951</v>
      </c>
      <c r="P636">
        <v>10</v>
      </c>
      <c r="Q636" s="1">
        <f t="shared" si="76"/>
        <v>18902</v>
      </c>
      <c r="R636">
        <v>2.944</v>
      </c>
      <c r="S636">
        <f t="shared" si="77"/>
        <v>9.6587926509186346</v>
      </c>
      <c r="T636">
        <f t="shared" si="78"/>
        <v>10.158792650918635</v>
      </c>
    </row>
    <row r="637" spans="1:20" x14ac:dyDescent="0.25">
      <c r="A637" s="38">
        <v>1950</v>
      </c>
      <c r="B637">
        <v>11</v>
      </c>
      <c r="C637" s="1">
        <f t="shared" si="79"/>
        <v>18568</v>
      </c>
      <c r="D637" s="38">
        <v>-5.2999999999999999E-2</v>
      </c>
      <c r="E637">
        <v>-9.0999999999999998E-2</v>
      </c>
      <c r="F637">
        <v>-8.5999999999999993E-2</v>
      </c>
      <c r="G637" s="52">
        <v>-9.6000000000000002E-2</v>
      </c>
      <c r="H637" s="38">
        <f t="shared" si="72"/>
        <v>-0.17388451443569553</v>
      </c>
      <c r="I637" s="41">
        <f t="shared" si="73"/>
        <v>-0.29855643044619418</v>
      </c>
      <c r="J637" s="40">
        <f>'NOAA WLs'!$P$5+(D637/0.3048)</f>
        <v>4.1261154855643039</v>
      </c>
      <c r="K637" s="40">
        <f>'NOAA WLs'!$P$5+(E637/0.3048)</f>
        <v>4.001443569553806</v>
      </c>
      <c r="L637" s="40">
        <f t="shared" si="74"/>
        <v>-0.28215223097112857</v>
      </c>
      <c r="M637" s="41">
        <f t="shared" si="75"/>
        <v>-0.31496062992125984</v>
      </c>
      <c r="O637">
        <v>1951</v>
      </c>
      <c r="P637">
        <v>11</v>
      </c>
      <c r="Q637" s="1">
        <f t="shared" si="76"/>
        <v>18933</v>
      </c>
      <c r="R637">
        <v>3.2789999999999999</v>
      </c>
      <c r="S637">
        <f t="shared" si="77"/>
        <v>10.757874015748031</v>
      </c>
      <c r="T637">
        <f t="shared" si="78"/>
        <v>11.257874015748031</v>
      </c>
    </row>
    <row r="638" spans="1:20" x14ac:dyDescent="0.25">
      <c r="A638" s="38">
        <v>1950</v>
      </c>
      <c r="B638">
        <v>12</v>
      </c>
      <c r="C638" s="1">
        <f t="shared" si="79"/>
        <v>18598</v>
      </c>
      <c r="D638" s="38">
        <v>-1.9E-2</v>
      </c>
      <c r="E638">
        <v>-9.0999999999999998E-2</v>
      </c>
      <c r="F638">
        <v>-8.5999999999999993E-2</v>
      </c>
      <c r="G638" s="52">
        <v>-9.6000000000000002E-2</v>
      </c>
      <c r="H638" s="38">
        <f t="shared" si="72"/>
        <v>-6.2335958005249339E-2</v>
      </c>
      <c r="I638" s="41">
        <f t="shared" si="73"/>
        <v>-0.29855643044619418</v>
      </c>
      <c r="J638" s="40">
        <f>'NOAA WLs'!$P$5+(D638/0.3048)</f>
        <v>4.2376640419947504</v>
      </c>
      <c r="K638" s="40">
        <f>'NOAA WLs'!$P$5+(E638/0.3048)</f>
        <v>4.001443569553806</v>
      </c>
      <c r="L638" s="40">
        <f t="shared" si="74"/>
        <v>-0.28215223097112857</v>
      </c>
      <c r="M638" s="41">
        <f t="shared" si="75"/>
        <v>-0.31496062992125984</v>
      </c>
      <c r="O638">
        <v>1951</v>
      </c>
      <c r="P638">
        <v>12</v>
      </c>
      <c r="Q638" s="1">
        <f t="shared" si="76"/>
        <v>18963</v>
      </c>
      <c r="R638">
        <v>3.492</v>
      </c>
      <c r="S638">
        <f t="shared" si="77"/>
        <v>11.456692913385826</v>
      </c>
      <c r="T638">
        <f t="shared" si="78"/>
        <v>11.956692913385826</v>
      </c>
    </row>
    <row r="639" spans="1:20" x14ac:dyDescent="0.25">
      <c r="A639" s="38">
        <v>1951</v>
      </c>
      <c r="B639">
        <v>1</v>
      </c>
      <c r="C639" s="1">
        <f t="shared" si="79"/>
        <v>18629</v>
      </c>
      <c r="D639" s="38">
        <v>-7.1999999999999995E-2</v>
      </c>
      <c r="E639">
        <v>-9.0999999999999998E-2</v>
      </c>
      <c r="F639">
        <v>-8.5000000000000006E-2</v>
      </c>
      <c r="G639" s="52">
        <v>-9.6000000000000002E-2</v>
      </c>
      <c r="H639" s="38">
        <f t="shared" si="72"/>
        <v>-0.23622047244094485</v>
      </c>
      <c r="I639" s="41">
        <f t="shared" si="73"/>
        <v>-0.29855643044619418</v>
      </c>
      <c r="J639" s="40">
        <f>'NOAA WLs'!$P$5+(D639/0.3048)</f>
        <v>4.0637795275590554</v>
      </c>
      <c r="K639" s="40">
        <f>'NOAA WLs'!$P$5+(E639/0.3048)</f>
        <v>4.001443569553806</v>
      </c>
      <c r="L639" s="40">
        <f t="shared" si="74"/>
        <v>-0.27887139107611547</v>
      </c>
      <c r="M639" s="41">
        <f t="shared" si="75"/>
        <v>-0.31496062992125984</v>
      </c>
      <c r="O639">
        <v>1952</v>
      </c>
      <c r="P639">
        <v>1</v>
      </c>
      <c r="Q639" s="1">
        <f t="shared" si="76"/>
        <v>18994</v>
      </c>
      <c r="R639">
        <v>3.3580000000000001</v>
      </c>
      <c r="S639">
        <f t="shared" si="77"/>
        <v>11.017060367454068</v>
      </c>
      <c r="T639">
        <f t="shared" si="78"/>
        <v>11.517060367454068</v>
      </c>
    </row>
    <row r="640" spans="1:20" x14ac:dyDescent="0.25">
      <c r="A640" s="38">
        <v>1951</v>
      </c>
      <c r="B640">
        <v>2</v>
      </c>
      <c r="C640" s="1">
        <f t="shared" si="79"/>
        <v>18660</v>
      </c>
      <c r="D640" s="38">
        <v>-2.4E-2</v>
      </c>
      <c r="E640">
        <v>-0.09</v>
      </c>
      <c r="F640">
        <v>-8.5000000000000006E-2</v>
      </c>
      <c r="G640" s="52">
        <v>-9.6000000000000002E-2</v>
      </c>
      <c r="H640" s="38">
        <f t="shared" si="72"/>
        <v>-7.874015748031496E-2</v>
      </c>
      <c r="I640" s="41">
        <f t="shared" si="73"/>
        <v>-0.29527559055118108</v>
      </c>
      <c r="J640" s="40">
        <f>'NOAA WLs'!$P$5+(D640/0.3048)</f>
        <v>4.221259842519685</v>
      </c>
      <c r="K640" s="40">
        <f>'NOAA WLs'!$P$5+(E640/0.3048)</f>
        <v>4.0047244094488184</v>
      </c>
      <c r="L640" s="40">
        <f t="shared" si="74"/>
        <v>-0.27887139107611547</v>
      </c>
      <c r="M640" s="41">
        <f t="shared" si="75"/>
        <v>-0.31496062992125984</v>
      </c>
      <c r="O640">
        <v>1952</v>
      </c>
      <c r="P640">
        <v>2</v>
      </c>
      <c r="Q640" s="1">
        <f t="shared" si="76"/>
        <v>19025</v>
      </c>
      <c r="R640">
        <v>3.3279999999999998</v>
      </c>
      <c r="S640">
        <f t="shared" si="77"/>
        <v>10.918635170603674</v>
      </c>
      <c r="T640">
        <f t="shared" si="78"/>
        <v>11.418635170603674</v>
      </c>
    </row>
    <row r="641" spans="1:20" x14ac:dyDescent="0.25">
      <c r="A641" s="38">
        <v>1951</v>
      </c>
      <c r="B641">
        <v>3</v>
      </c>
      <c r="C641" s="1">
        <f t="shared" si="79"/>
        <v>18688</v>
      </c>
      <c r="D641" s="38">
        <v>-0.115</v>
      </c>
      <c r="E641">
        <v>-0.09</v>
      </c>
      <c r="F641">
        <v>-8.5000000000000006E-2</v>
      </c>
      <c r="G641" s="52">
        <v>-9.5000000000000001E-2</v>
      </c>
      <c r="H641" s="38">
        <f t="shared" si="72"/>
        <v>-0.37729658792650916</v>
      </c>
      <c r="I641" s="41">
        <f t="shared" si="73"/>
        <v>-0.29527559055118108</v>
      </c>
      <c r="J641" s="40">
        <f>'NOAA WLs'!$P$5+(D641/0.3048)</f>
        <v>3.9227034120734907</v>
      </c>
      <c r="K641" s="40">
        <f>'NOAA WLs'!$P$5+(E641/0.3048)</f>
        <v>4.0047244094488184</v>
      </c>
      <c r="L641" s="40">
        <f t="shared" si="74"/>
        <v>-0.27887139107611547</v>
      </c>
      <c r="M641" s="41">
        <f t="shared" si="75"/>
        <v>-0.31167979002624668</v>
      </c>
      <c r="O641">
        <v>1952</v>
      </c>
      <c r="P641">
        <v>3</v>
      </c>
      <c r="Q641" s="1">
        <f t="shared" si="76"/>
        <v>19054</v>
      </c>
      <c r="R641">
        <v>2.84</v>
      </c>
      <c r="S641">
        <f t="shared" si="77"/>
        <v>9.3175853018372692</v>
      </c>
      <c r="T641">
        <f t="shared" si="78"/>
        <v>9.8175853018372692</v>
      </c>
    </row>
    <row r="642" spans="1:20" x14ac:dyDescent="0.25">
      <c r="A642" s="38">
        <v>1951</v>
      </c>
      <c r="B642">
        <v>4</v>
      </c>
      <c r="C642" s="1">
        <f t="shared" si="79"/>
        <v>18719</v>
      </c>
      <c r="D642" s="38">
        <v>-0.13200000000000001</v>
      </c>
      <c r="E642">
        <v>-0.09</v>
      </c>
      <c r="F642">
        <v>-8.5000000000000006E-2</v>
      </c>
      <c r="G642" s="52">
        <v>-9.5000000000000001E-2</v>
      </c>
      <c r="H642" s="38">
        <f t="shared" si="72"/>
        <v>-0.43307086614173229</v>
      </c>
      <c r="I642" s="41">
        <f t="shared" si="73"/>
        <v>-0.29527559055118108</v>
      </c>
      <c r="J642" s="40">
        <f>'NOAA WLs'!$P$5+(D642/0.3048)</f>
        <v>3.8669291338582674</v>
      </c>
      <c r="K642" s="40">
        <f>'NOAA WLs'!$P$5+(E642/0.3048)</f>
        <v>4.0047244094488184</v>
      </c>
      <c r="L642" s="40">
        <f t="shared" si="74"/>
        <v>-0.27887139107611547</v>
      </c>
      <c r="M642" s="41">
        <f t="shared" si="75"/>
        <v>-0.31167979002624668</v>
      </c>
      <c r="O642">
        <v>1952</v>
      </c>
      <c r="P642">
        <v>4</v>
      </c>
      <c r="Q642" s="1">
        <f t="shared" si="76"/>
        <v>19085</v>
      </c>
      <c r="R642">
        <v>2.7490000000000001</v>
      </c>
      <c r="S642">
        <f t="shared" si="77"/>
        <v>9.0190288713910753</v>
      </c>
      <c r="T642">
        <f t="shared" si="78"/>
        <v>9.5190288713910753</v>
      </c>
    </row>
    <row r="643" spans="1:20" x14ac:dyDescent="0.25">
      <c r="A643" s="38">
        <v>1951</v>
      </c>
      <c r="B643">
        <v>5</v>
      </c>
      <c r="C643" s="1">
        <f t="shared" si="79"/>
        <v>18749</v>
      </c>
      <c r="D643" s="38">
        <v>-6.3E-2</v>
      </c>
      <c r="E643">
        <v>-0.09</v>
      </c>
      <c r="F643">
        <v>-8.5000000000000006E-2</v>
      </c>
      <c r="G643" s="52">
        <v>-9.5000000000000001E-2</v>
      </c>
      <c r="H643" s="38">
        <f t="shared" si="72"/>
        <v>-0.20669291338582677</v>
      </c>
      <c r="I643" s="41">
        <f t="shared" si="73"/>
        <v>-0.29527559055118108</v>
      </c>
      <c r="J643" s="40">
        <f>'NOAA WLs'!$P$5+(D643/0.3048)</f>
        <v>4.093307086614173</v>
      </c>
      <c r="K643" s="40">
        <f>'NOAA WLs'!$P$5+(E643/0.3048)</f>
        <v>4.0047244094488184</v>
      </c>
      <c r="L643" s="40">
        <f t="shared" si="74"/>
        <v>-0.27887139107611547</v>
      </c>
      <c r="M643" s="41">
        <f t="shared" si="75"/>
        <v>-0.31167979002624668</v>
      </c>
      <c r="O643">
        <v>1952</v>
      </c>
      <c r="P643">
        <v>5</v>
      </c>
      <c r="Q643" s="1">
        <f t="shared" si="76"/>
        <v>19115</v>
      </c>
      <c r="R643">
        <v>2.7490000000000001</v>
      </c>
      <c r="S643">
        <f t="shared" si="77"/>
        <v>9.0190288713910753</v>
      </c>
      <c r="T643">
        <f t="shared" si="78"/>
        <v>9.5190288713910753</v>
      </c>
    </row>
    <row r="644" spans="1:20" x14ac:dyDescent="0.25">
      <c r="A644" s="38">
        <v>1951</v>
      </c>
      <c r="B644">
        <v>6</v>
      </c>
      <c r="C644" s="1">
        <f t="shared" si="79"/>
        <v>18780</v>
      </c>
      <c r="D644" s="38">
        <v>-9.2999999999999999E-2</v>
      </c>
      <c r="E644">
        <v>-0.09</v>
      </c>
      <c r="F644">
        <v>-8.5000000000000006E-2</v>
      </c>
      <c r="G644" s="52">
        <v>-9.5000000000000001E-2</v>
      </c>
      <c r="H644" s="38">
        <f t="shared" si="72"/>
        <v>-0.30511811023622043</v>
      </c>
      <c r="I644" s="41">
        <f t="shared" si="73"/>
        <v>-0.29527559055118108</v>
      </c>
      <c r="J644" s="40">
        <f>'NOAA WLs'!$P$5+(D644/0.3048)</f>
        <v>3.9948818897637794</v>
      </c>
      <c r="K644" s="40">
        <f>'NOAA WLs'!$P$5+(E644/0.3048)</f>
        <v>4.0047244094488184</v>
      </c>
      <c r="L644" s="40">
        <f t="shared" si="74"/>
        <v>-0.27887139107611547</v>
      </c>
      <c r="M644" s="41">
        <f t="shared" si="75"/>
        <v>-0.31167979002624668</v>
      </c>
      <c r="O644">
        <v>1952</v>
      </c>
      <c r="P644">
        <v>6</v>
      </c>
      <c r="Q644" s="1">
        <f t="shared" si="76"/>
        <v>19146</v>
      </c>
      <c r="R644">
        <v>2.84</v>
      </c>
      <c r="S644">
        <f t="shared" si="77"/>
        <v>9.3175853018372692</v>
      </c>
      <c r="T644">
        <f t="shared" si="78"/>
        <v>9.8175853018372692</v>
      </c>
    </row>
    <row r="645" spans="1:20" x14ac:dyDescent="0.25">
      <c r="A645" s="38">
        <v>1951</v>
      </c>
      <c r="B645">
        <v>7</v>
      </c>
      <c r="C645" s="1">
        <f t="shared" si="79"/>
        <v>18810</v>
      </c>
      <c r="D645" s="38">
        <v>-5.8000000000000003E-2</v>
      </c>
      <c r="E645">
        <v>-0.09</v>
      </c>
      <c r="F645">
        <v>-8.4000000000000005E-2</v>
      </c>
      <c r="G645" s="52">
        <v>-9.5000000000000001E-2</v>
      </c>
      <c r="H645" s="38">
        <f t="shared" si="72"/>
        <v>-0.19028871391076116</v>
      </c>
      <c r="I645" s="41">
        <f t="shared" si="73"/>
        <v>-0.29527559055118108</v>
      </c>
      <c r="J645" s="40">
        <f>'NOAA WLs'!$P$5+(D645/0.3048)</f>
        <v>4.1097112860892384</v>
      </c>
      <c r="K645" s="40">
        <f>'NOAA WLs'!$P$5+(E645/0.3048)</f>
        <v>4.0047244094488184</v>
      </c>
      <c r="L645" s="40">
        <f t="shared" si="74"/>
        <v>-0.27559055118110237</v>
      </c>
      <c r="M645" s="41">
        <f t="shared" si="75"/>
        <v>-0.31167979002624668</v>
      </c>
      <c r="O645">
        <v>1952</v>
      </c>
      <c r="P645">
        <v>7</v>
      </c>
      <c r="Q645" s="1">
        <f t="shared" si="76"/>
        <v>19176</v>
      </c>
      <c r="R645">
        <v>3.0230000000000001</v>
      </c>
      <c r="S645">
        <f t="shared" si="77"/>
        <v>9.917979002624671</v>
      </c>
      <c r="T645">
        <f t="shared" si="78"/>
        <v>10.417979002624671</v>
      </c>
    </row>
    <row r="646" spans="1:20" x14ac:dyDescent="0.25">
      <c r="A646" s="38">
        <v>1951</v>
      </c>
      <c r="B646">
        <v>8</v>
      </c>
      <c r="C646" s="1">
        <f t="shared" si="79"/>
        <v>18841</v>
      </c>
      <c r="D646" s="38">
        <v>-0.11</v>
      </c>
      <c r="E646">
        <v>-8.8999999999999996E-2</v>
      </c>
      <c r="F646">
        <v>-8.4000000000000005E-2</v>
      </c>
      <c r="G646" s="52">
        <v>-9.5000000000000001E-2</v>
      </c>
      <c r="H646" s="38">
        <f t="shared" si="72"/>
        <v>-0.36089238845144356</v>
      </c>
      <c r="I646" s="41">
        <f t="shared" si="73"/>
        <v>-0.29199475065616792</v>
      </c>
      <c r="J646" s="40">
        <f>'NOAA WLs'!$P$5+(D646/0.3048)</f>
        <v>3.9391076115485562</v>
      </c>
      <c r="K646" s="40">
        <f>'NOAA WLs'!$P$5+(E646/0.3048)</f>
        <v>4.0080052493438316</v>
      </c>
      <c r="L646" s="40">
        <f t="shared" si="74"/>
        <v>-0.27559055118110237</v>
      </c>
      <c r="M646" s="41">
        <f t="shared" si="75"/>
        <v>-0.31167979002624668</v>
      </c>
      <c r="O646">
        <v>1952</v>
      </c>
      <c r="P646">
        <v>8</v>
      </c>
      <c r="Q646" s="1">
        <f t="shared" si="76"/>
        <v>19207</v>
      </c>
      <c r="R646">
        <v>2.992</v>
      </c>
      <c r="S646">
        <f t="shared" si="77"/>
        <v>9.8162729658792642</v>
      </c>
      <c r="T646">
        <f t="shared" si="78"/>
        <v>10.316272965879264</v>
      </c>
    </row>
    <row r="647" spans="1:20" x14ac:dyDescent="0.25">
      <c r="A647" s="38">
        <v>1951</v>
      </c>
      <c r="B647">
        <v>9</v>
      </c>
      <c r="C647" s="1">
        <f t="shared" si="79"/>
        <v>18872</v>
      </c>
      <c r="D647" s="38">
        <v>-7.0000000000000007E-2</v>
      </c>
      <c r="E647">
        <v>-8.8999999999999996E-2</v>
      </c>
      <c r="F647">
        <v>-8.4000000000000005E-2</v>
      </c>
      <c r="G647" s="52">
        <v>-9.4E-2</v>
      </c>
      <c r="H647" s="38">
        <f t="shared" si="72"/>
        <v>-0.22965879265091865</v>
      </c>
      <c r="I647" s="41">
        <f t="shared" si="73"/>
        <v>-0.29199475065616792</v>
      </c>
      <c r="J647" s="40">
        <f>'NOAA WLs'!$P$5+(D647/0.3048)</f>
        <v>4.070341207349081</v>
      </c>
      <c r="K647" s="40">
        <f>'NOAA WLs'!$P$5+(E647/0.3048)</f>
        <v>4.0080052493438316</v>
      </c>
      <c r="L647" s="40">
        <f t="shared" si="74"/>
        <v>-0.27559055118110237</v>
      </c>
      <c r="M647" s="41">
        <f t="shared" si="75"/>
        <v>-0.30839895013123358</v>
      </c>
      <c r="O647">
        <v>1952</v>
      </c>
      <c r="P647">
        <v>9</v>
      </c>
      <c r="Q647" s="1">
        <f t="shared" si="76"/>
        <v>19238</v>
      </c>
      <c r="R647">
        <v>2.9620000000000002</v>
      </c>
      <c r="S647">
        <f t="shared" si="77"/>
        <v>9.7178477690288716</v>
      </c>
      <c r="T647">
        <f t="shared" si="78"/>
        <v>10.217847769028872</v>
      </c>
    </row>
    <row r="648" spans="1:20" x14ac:dyDescent="0.25">
      <c r="A648" s="38">
        <v>1951</v>
      </c>
      <c r="B648">
        <v>10</v>
      </c>
      <c r="C648" s="1">
        <f t="shared" si="79"/>
        <v>18902</v>
      </c>
      <c r="D648" s="38">
        <v>-2.8000000000000001E-2</v>
      </c>
      <c r="E648">
        <v>-8.8999999999999996E-2</v>
      </c>
      <c r="F648">
        <v>-8.4000000000000005E-2</v>
      </c>
      <c r="G648" s="52">
        <v>-9.4E-2</v>
      </c>
      <c r="H648" s="38">
        <f t="shared" si="72"/>
        <v>-9.1863517060367453E-2</v>
      </c>
      <c r="I648" s="41">
        <f t="shared" si="73"/>
        <v>-0.29199475065616792</v>
      </c>
      <c r="J648" s="40">
        <f>'NOAA WLs'!$P$5+(D648/0.3048)</f>
        <v>4.2081364829396319</v>
      </c>
      <c r="K648" s="40">
        <f>'NOAA WLs'!$P$5+(E648/0.3048)</f>
        <v>4.0080052493438316</v>
      </c>
      <c r="L648" s="40">
        <f t="shared" si="74"/>
        <v>-0.27559055118110237</v>
      </c>
      <c r="M648" s="41">
        <f t="shared" si="75"/>
        <v>-0.30839895013123358</v>
      </c>
      <c r="O648">
        <v>1952</v>
      </c>
      <c r="P648">
        <v>10</v>
      </c>
      <c r="Q648" s="1">
        <f t="shared" si="76"/>
        <v>19268</v>
      </c>
      <c r="R648">
        <v>2.84</v>
      </c>
      <c r="S648">
        <f t="shared" si="77"/>
        <v>9.3175853018372692</v>
      </c>
      <c r="T648">
        <f t="shared" si="78"/>
        <v>9.8175853018372692</v>
      </c>
    </row>
    <row r="649" spans="1:20" x14ac:dyDescent="0.25">
      <c r="A649" s="38">
        <v>1951</v>
      </c>
      <c r="B649">
        <v>11</v>
      </c>
      <c r="C649" s="1">
        <f t="shared" si="79"/>
        <v>18933</v>
      </c>
      <c r="D649" s="38">
        <v>-1.7000000000000001E-2</v>
      </c>
      <c r="E649">
        <v>-8.8999999999999996E-2</v>
      </c>
      <c r="F649">
        <v>-8.4000000000000005E-2</v>
      </c>
      <c r="G649" s="52">
        <v>-9.4E-2</v>
      </c>
      <c r="H649" s="38">
        <f t="shared" si="72"/>
        <v>-5.57742782152231E-2</v>
      </c>
      <c r="I649" s="41">
        <f t="shared" si="73"/>
        <v>-0.29199475065616792</v>
      </c>
      <c r="J649" s="40">
        <f>'NOAA WLs'!$P$5+(D649/0.3048)</f>
        <v>4.244225721784777</v>
      </c>
      <c r="K649" s="40">
        <f>'NOAA WLs'!$P$5+(E649/0.3048)</f>
        <v>4.0080052493438316</v>
      </c>
      <c r="L649" s="40">
        <f t="shared" si="74"/>
        <v>-0.27559055118110237</v>
      </c>
      <c r="M649" s="41">
        <f t="shared" si="75"/>
        <v>-0.30839895013123358</v>
      </c>
      <c r="O649">
        <v>1952</v>
      </c>
      <c r="P649">
        <v>11</v>
      </c>
      <c r="Q649" s="1">
        <f t="shared" si="76"/>
        <v>19299</v>
      </c>
      <c r="R649">
        <v>2.992</v>
      </c>
      <c r="S649">
        <f t="shared" si="77"/>
        <v>9.8162729658792642</v>
      </c>
      <c r="T649">
        <f t="shared" si="78"/>
        <v>10.316272965879264</v>
      </c>
    </row>
    <row r="650" spans="1:20" x14ac:dyDescent="0.25">
      <c r="A650" s="38">
        <v>1951</v>
      </c>
      <c r="B650">
        <v>12</v>
      </c>
      <c r="C650" s="1">
        <f t="shared" si="79"/>
        <v>18963</v>
      </c>
      <c r="D650" s="38">
        <v>-8.5999999999999993E-2</v>
      </c>
      <c r="E650">
        <v>-8.8999999999999996E-2</v>
      </c>
      <c r="F650">
        <v>-8.3000000000000004E-2</v>
      </c>
      <c r="G650" s="52">
        <v>-9.4E-2</v>
      </c>
      <c r="H650" s="38">
        <f t="shared" si="72"/>
        <v>-0.28215223097112857</v>
      </c>
      <c r="I650" s="41">
        <f t="shared" si="73"/>
        <v>-0.29199475065616792</v>
      </c>
      <c r="J650" s="40">
        <f>'NOAA WLs'!$P$5+(D650/0.3048)</f>
        <v>4.0178477690288714</v>
      </c>
      <c r="K650" s="40">
        <f>'NOAA WLs'!$P$5+(E650/0.3048)</f>
        <v>4.0080052493438316</v>
      </c>
      <c r="L650" s="40">
        <f t="shared" si="74"/>
        <v>-0.27230971128608922</v>
      </c>
      <c r="M650" s="41">
        <f t="shared" si="75"/>
        <v>-0.30839895013123358</v>
      </c>
      <c r="O650">
        <v>1952</v>
      </c>
      <c r="P650">
        <v>12</v>
      </c>
      <c r="Q650" s="1">
        <f t="shared" si="76"/>
        <v>19329</v>
      </c>
      <c r="R650">
        <v>3.45</v>
      </c>
      <c r="S650">
        <f t="shared" si="77"/>
        <v>11.318897637795276</v>
      </c>
      <c r="T650">
        <f t="shared" si="78"/>
        <v>11.818897637795276</v>
      </c>
    </row>
    <row r="651" spans="1:20" x14ac:dyDescent="0.25">
      <c r="A651" s="38">
        <v>1952</v>
      </c>
      <c r="B651">
        <v>1</v>
      </c>
      <c r="C651" s="1">
        <f t="shared" si="79"/>
        <v>18994</v>
      </c>
      <c r="D651" s="38">
        <v>2E-3</v>
      </c>
      <c r="E651">
        <v>-8.8999999999999996E-2</v>
      </c>
      <c r="F651">
        <v>-8.3000000000000004E-2</v>
      </c>
      <c r="G651" s="52">
        <v>-9.4E-2</v>
      </c>
      <c r="H651" s="38">
        <f t="shared" si="72"/>
        <v>6.5616797900262466E-3</v>
      </c>
      <c r="I651" s="41">
        <f t="shared" si="73"/>
        <v>-0.29199475065616792</v>
      </c>
      <c r="J651" s="40">
        <f>'NOAA WLs'!$P$5+(D651/0.3048)</f>
        <v>4.3065616797900264</v>
      </c>
      <c r="K651" s="40">
        <f>'NOAA WLs'!$P$5+(E651/0.3048)</f>
        <v>4.0080052493438316</v>
      </c>
      <c r="L651" s="40">
        <f t="shared" si="74"/>
        <v>-0.27230971128608922</v>
      </c>
      <c r="M651" s="41">
        <f t="shared" si="75"/>
        <v>-0.30839895013123358</v>
      </c>
      <c r="O651">
        <v>1953</v>
      </c>
      <c r="P651">
        <v>1</v>
      </c>
      <c r="Q651" s="1">
        <f t="shared" si="76"/>
        <v>19360</v>
      </c>
      <c r="R651">
        <v>3.45</v>
      </c>
      <c r="S651">
        <f t="shared" si="77"/>
        <v>11.318897637795276</v>
      </c>
      <c r="T651">
        <f t="shared" si="78"/>
        <v>11.818897637795276</v>
      </c>
    </row>
    <row r="652" spans="1:20" x14ac:dyDescent="0.25">
      <c r="A652" s="38">
        <v>1952</v>
      </c>
      <c r="B652">
        <v>2</v>
      </c>
      <c r="C652" s="1">
        <f t="shared" si="79"/>
        <v>19025</v>
      </c>
      <c r="D652" s="38">
        <v>-7.9000000000000001E-2</v>
      </c>
      <c r="E652">
        <v>-8.7999999999999995E-2</v>
      </c>
      <c r="F652">
        <v>-8.3000000000000004E-2</v>
      </c>
      <c r="G652" s="52">
        <v>-9.4E-2</v>
      </c>
      <c r="H652" s="38">
        <f t="shared" si="72"/>
        <v>-0.25918635170603671</v>
      </c>
      <c r="I652" s="41">
        <f t="shared" si="73"/>
        <v>-0.28871391076115482</v>
      </c>
      <c r="J652" s="40">
        <f>'NOAA WLs'!$P$5+(D652/0.3048)</f>
        <v>4.0408136482939634</v>
      </c>
      <c r="K652" s="40">
        <f>'NOAA WLs'!$P$5+(E652/0.3048)</f>
        <v>4.0112860892388449</v>
      </c>
      <c r="L652" s="40">
        <f t="shared" si="74"/>
        <v>-0.27230971128608922</v>
      </c>
      <c r="M652" s="41">
        <f t="shared" si="75"/>
        <v>-0.30839895013123358</v>
      </c>
      <c r="O652">
        <v>1953</v>
      </c>
      <c r="P652">
        <v>2</v>
      </c>
      <c r="Q652" s="1">
        <f t="shared" si="76"/>
        <v>19391</v>
      </c>
      <c r="R652">
        <v>3.1749999999999998</v>
      </c>
      <c r="S652">
        <f t="shared" si="77"/>
        <v>10.416666666666666</v>
      </c>
      <c r="T652">
        <f t="shared" si="78"/>
        <v>10.916666666666666</v>
      </c>
    </row>
    <row r="653" spans="1:20" x14ac:dyDescent="0.25">
      <c r="A653" s="38">
        <v>1952</v>
      </c>
      <c r="B653">
        <v>3</v>
      </c>
      <c r="C653" s="1">
        <f t="shared" si="79"/>
        <v>19054</v>
      </c>
      <c r="D653" s="38">
        <v>-0.125</v>
      </c>
      <c r="E653">
        <v>-8.7999999999999995E-2</v>
      </c>
      <c r="F653">
        <v>-8.3000000000000004E-2</v>
      </c>
      <c r="G653" s="52">
        <v>-9.2999999999999999E-2</v>
      </c>
      <c r="H653" s="38">
        <f t="shared" si="72"/>
        <v>-0.41010498687664038</v>
      </c>
      <c r="I653" s="41">
        <f t="shared" si="73"/>
        <v>-0.28871391076115482</v>
      </c>
      <c r="J653" s="40">
        <f>'NOAA WLs'!$P$5+(D653/0.3048)</f>
        <v>3.8898950131233594</v>
      </c>
      <c r="K653" s="40">
        <f>'NOAA WLs'!$P$5+(E653/0.3048)</f>
        <v>4.0112860892388449</v>
      </c>
      <c r="L653" s="40">
        <f t="shared" si="74"/>
        <v>-0.27230971128608922</v>
      </c>
      <c r="M653" s="41">
        <f t="shared" si="75"/>
        <v>-0.30511811023622043</v>
      </c>
      <c r="O653">
        <v>1953</v>
      </c>
      <c r="P653">
        <v>3</v>
      </c>
      <c r="Q653" s="1">
        <f t="shared" si="76"/>
        <v>19419</v>
      </c>
      <c r="R653">
        <v>3.2360000000000002</v>
      </c>
      <c r="S653">
        <f t="shared" si="77"/>
        <v>10.616797900262467</v>
      </c>
      <c r="T653">
        <f t="shared" si="78"/>
        <v>11.116797900262467</v>
      </c>
    </row>
    <row r="654" spans="1:20" x14ac:dyDescent="0.25">
      <c r="A654" s="38">
        <v>1952</v>
      </c>
      <c r="B654">
        <v>4</v>
      </c>
      <c r="C654" s="1">
        <f t="shared" si="79"/>
        <v>19085</v>
      </c>
      <c r="D654" s="38">
        <v>-0.129</v>
      </c>
      <c r="E654">
        <v>-8.7999999999999995E-2</v>
      </c>
      <c r="F654">
        <v>-8.3000000000000004E-2</v>
      </c>
      <c r="G654" s="52">
        <v>-9.2999999999999999E-2</v>
      </c>
      <c r="H654" s="38">
        <f t="shared" si="72"/>
        <v>-0.42322834645669288</v>
      </c>
      <c r="I654" s="41">
        <f t="shared" si="73"/>
        <v>-0.28871391076115482</v>
      </c>
      <c r="J654" s="40">
        <f>'NOAA WLs'!$P$5+(D654/0.3048)</f>
        <v>3.8767716535433068</v>
      </c>
      <c r="K654" s="40">
        <f>'NOAA WLs'!$P$5+(E654/0.3048)</f>
        <v>4.0112860892388449</v>
      </c>
      <c r="L654" s="40">
        <f t="shared" si="74"/>
        <v>-0.27230971128608922</v>
      </c>
      <c r="M654" s="41">
        <f t="shared" si="75"/>
        <v>-0.30511811023622043</v>
      </c>
      <c r="O654">
        <v>1953</v>
      </c>
      <c r="P654">
        <v>4</v>
      </c>
      <c r="Q654" s="1">
        <f t="shared" si="76"/>
        <v>19450</v>
      </c>
      <c r="R654">
        <v>2.871</v>
      </c>
      <c r="S654">
        <f t="shared" si="77"/>
        <v>9.419291338582676</v>
      </c>
      <c r="T654">
        <f t="shared" si="78"/>
        <v>9.919291338582676</v>
      </c>
    </row>
    <row r="655" spans="1:20" x14ac:dyDescent="0.25">
      <c r="A655" s="38">
        <v>1952</v>
      </c>
      <c r="B655">
        <v>5</v>
      </c>
      <c r="C655" s="1">
        <f t="shared" si="79"/>
        <v>19115</v>
      </c>
      <c r="D655" s="38">
        <v>-0.157</v>
      </c>
      <c r="E655">
        <v>-8.7999999999999995E-2</v>
      </c>
      <c r="F655">
        <v>-8.3000000000000004E-2</v>
      </c>
      <c r="G655" s="52">
        <v>-9.2999999999999999E-2</v>
      </c>
      <c r="H655" s="38">
        <f t="shared" ref="H655:H718" si="80">D655/0.3048</f>
        <v>-0.51509186351706038</v>
      </c>
      <c r="I655" s="41">
        <f t="shared" ref="I655:I718" si="81">E655/0.3048</f>
        <v>-0.28871391076115482</v>
      </c>
      <c r="J655" s="40">
        <f>'NOAA WLs'!$P$5+(D655/0.3048)</f>
        <v>3.7849081364829393</v>
      </c>
      <c r="K655" s="40">
        <f>'NOAA WLs'!$P$5+(E655/0.3048)</f>
        <v>4.0112860892388449</v>
      </c>
      <c r="L655" s="40">
        <f t="shared" ref="L655:L718" si="82">F655/0.3048</f>
        <v>-0.27230971128608922</v>
      </c>
      <c r="M655" s="41">
        <f t="shared" ref="M655:M718" si="83">G655/0.3048</f>
        <v>-0.30511811023622043</v>
      </c>
      <c r="O655">
        <v>1953</v>
      </c>
      <c r="P655">
        <v>5</v>
      </c>
      <c r="Q655" s="1">
        <f t="shared" ref="Q655:Q718" si="84">DATE(O655,P655,1)</f>
        <v>19480</v>
      </c>
      <c r="R655">
        <v>2.81</v>
      </c>
      <c r="S655">
        <f t="shared" ref="S655:S718" si="85">R655/0.3048</f>
        <v>9.2191601049868765</v>
      </c>
      <c r="T655">
        <f t="shared" si="78"/>
        <v>9.7191601049868765</v>
      </c>
    </row>
    <row r="656" spans="1:20" x14ac:dyDescent="0.25">
      <c r="A656" s="38">
        <v>1952</v>
      </c>
      <c r="B656">
        <v>6</v>
      </c>
      <c r="C656" s="1">
        <f t="shared" si="79"/>
        <v>19146</v>
      </c>
      <c r="D656" s="38">
        <v>-0.112</v>
      </c>
      <c r="E656">
        <v>-8.7999999999999995E-2</v>
      </c>
      <c r="F656">
        <v>-8.2000000000000003E-2</v>
      </c>
      <c r="G656" s="52">
        <v>-9.2999999999999999E-2</v>
      </c>
      <c r="H656" s="38">
        <f t="shared" si="80"/>
        <v>-0.36745406824146981</v>
      </c>
      <c r="I656" s="41">
        <f t="shared" si="81"/>
        <v>-0.28871391076115482</v>
      </c>
      <c r="J656" s="40">
        <f>'NOAA WLs'!$P$5+(D656/0.3048)</f>
        <v>3.9325459317585301</v>
      </c>
      <c r="K656" s="40">
        <f>'NOAA WLs'!$P$5+(E656/0.3048)</f>
        <v>4.0112860892388449</v>
      </c>
      <c r="L656" s="40">
        <f t="shared" si="82"/>
        <v>-0.26902887139107612</v>
      </c>
      <c r="M656" s="41">
        <f t="shared" si="83"/>
        <v>-0.30511811023622043</v>
      </c>
      <c r="O656">
        <v>1953</v>
      </c>
      <c r="P656">
        <v>6</v>
      </c>
      <c r="Q656" s="1">
        <f t="shared" si="84"/>
        <v>19511</v>
      </c>
      <c r="R656">
        <v>2.9319999999999999</v>
      </c>
      <c r="S656">
        <f t="shared" si="85"/>
        <v>9.6194225721784772</v>
      </c>
      <c r="T656">
        <f t="shared" ref="T656:T719" si="86">S656+0.5</f>
        <v>10.119422572178477</v>
      </c>
    </row>
    <row r="657" spans="1:20" x14ac:dyDescent="0.25">
      <c r="A657" s="38">
        <v>1952</v>
      </c>
      <c r="B657">
        <v>7</v>
      </c>
      <c r="C657" s="1">
        <f t="shared" si="79"/>
        <v>19176</v>
      </c>
      <c r="D657" s="38">
        <v>-0.11899999999999999</v>
      </c>
      <c r="E657">
        <v>-8.6999999999999994E-2</v>
      </c>
      <c r="F657">
        <v>-8.2000000000000003E-2</v>
      </c>
      <c r="G657" s="52">
        <v>-9.2999999999999999E-2</v>
      </c>
      <c r="H657" s="38">
        <f t="shared" si="80"/>
        <v>-0.39041994750656162</v>
      </c>
      <c r="I657" s="41">
        <f t="shared" si="81"/>
        <v>-0.28543307086614172</v>
      </c>
      <c r="J657" s="40">
        <f>'NOAA WLs'!$P$5+(D657/0.3048)</f>
        <v>3.9095800524934381</v>
      </c>
      <c r="K657" s="40">
        <f>'NOAA WLs'!$P$5+(E657/0.3048)</f>
        <v>4.0145669291338582</v>
      </c>
      <c r="L657" s="40">
        <f t="shared" si="82"/>
        <v>-0.26902887139107612</v>
      </c>
      <c r="M657" s="41">
        <f t="shared" si="83"/>
        <v>-0.30511811023622043</v>
      </c>
      <c r="O657">
        <v>1953</v>
      </c>
      <c r="P657">
        <v>7</v>
      </c>
      <c r="Q657" s="1">
        <f t="shared" si="84"/>
        <v>19541</v>
      </c>
      <c r="R657">
        <v>2.9319999999999999</v>
      </c>
      <c r="S657">
        <f t="shared" si="85"/>
        <v>9.6194225721784772</v>
      </c>
      <c r="T657">
        <f t="shared" si="86"/>
        <v>10.119422572178477</v>
      </c>
    </row>
    <row r="658" spans="1:20" x14ac:dyDescent="0.25">
      <c r="A658" s="38">
        <v>1952</v>
      </c>
      <c r="B658">
        <v>8</v>
      </c>
      <c r="C658" s="1">
        <f t="shared" si="79"/>
        <v>19207</v>
      </c>
      <c r="D658" s="38">
        <v>-7.0000000000000007E-2</v>
      </c>
      <c r="E658">
        <v>-8.6999999999999994E-2</v>
      </c>
      <c r="F658">
        <v>-8.2000000000000003E-2</v>
      </c>
      <c r="G658" s="52">
        <v>-9.1999999999999998E-2</v>
      </c>
      <c r="H658" s="38">
        <f t="shared" si="80"/>
        <v>-0.22965879265091865</v>
      </c>
      <c r="I658" s="41">
        <f t="shared" si="81"/>
        <v>-0.28543307086614172</v>
      </c>
      <c r="J658" s="40">
        <f>'NOAA WLs'!$P$5+(D658/0.3048)</f>
        <v>4.070341207349081</v>
      </c>
      <c r="K658" s="40">
        <f>'NOAA WLs'!$P$5+(E658/0.3048)</f>
        <v>4.0145669291338582</v>
      </c>
      <c r="L658" s="40">
        <f t="shared" si="82"/>
        <v>-0.26902887139107612</v>
      </c>
      <c r="M658" s="41">
        <f t="shared" si="83"/>
        <v>-0.30183727034120733</v>
      </c>
      <c r="O658">
        <v>1953</v>
      </c>
      <c r="P658">
        <v>8</v>
      </c>
      <c r="Q658" s="1">
        <f t="shared" si="84"/>
        <v>19572</v>
      </c>
      <c r="R658">
        <v>3.0230000000000001</v>
      </c>
      <c r="S658">
        <f t="shared" si="85"/>
        <v>9.917979002624671</v>
      </c>
      <c r="T658">
        <f t="shared" si="86"/>
        <v>10.417979002624671</v>
      </c>
    </row>
    <row r="659" spans="1:20" x14ac:dyDescent="0.25">
      <c r="A659" s="38">
        <v>1952</v>
      </c>
      <c r="B659">
        <v>9</v>
      </c>
      <c r="C659" s="1">
        <f t="shared" si="79"/>
        <v>19238</v>
      </c>
      <c r="D659" s="38">
        <v>-0.113</v>
      </c>
      <c r="E659">
        <v>-8.6999999999999994E-2</v>
      </c>
      <c r="F659">
        <v>-8.2000000000000003E-2</v>
      </c>
      <c r="G659" s="52">
        <v>-9.1999999999999998E-2</v>
      </c>
      <c r="H659" s="38">
        <f t="shared" si="80"/>
        <v>-0.37073490813648291</v>
      </c>
      <c r="I659" s="41">
        <f t="shared" si="81"/>
        <v>-0.28543307086614172</v>
      </c>
      <c r="J659" s="40">
        <f>'NOAA WLs'!$P$5+(D659/0.3048)</f>
        <v>3.9292650918635168</v>
      </c>
      <c r="K659" s="40">
        <f>'NOAA WLs'!$P$5+(E659/0.3048)</f>
        <v>4.0145669291338582</v>
      </c>
      <c r="L659" s="40">
        <f t="shared" si="82"/>
        <v>-0.26902887139107612</v>
      </c>
      <c r="M659" s="41">
        <f t="shared" si="83"/>
        <v>-0.30183727034120733</v>
      </c>
      <c r="O659">
        <v>1953</v>
      </c>
      <c r="P659">
        <v>9</v>
      </c>
      <c r="Q659" s="1">
        <f t="shared" si="84"/>
        <v>19603</v>
      </c>
      <c r="R659">
        <v>2.9620000000000002</v>
      </c>
      <c r="S659">
        <f t="shared" si="85"/>
        <v>9.7178477690288716</v>
      </c>
      <c r="T659">
        <f t="shared" si="86"/>
        <v>10.217847769028872</v>
      </c>
    </row>
    <row r="660" spans="1:20" x14ac:dyDescent="0.25">
      <c r="A660" s="38">
        <v>1952</v>
      </c>
      <c r="B660">
        <v>10</v>
      </c>
      <c r="C660" s="1">
        <f t="shared" si="79"/>
        <v>19268</v>
      </c>
      <c r="D660" s="38">
        <v>-0.17100000000000001</v>
      </c>
      <c r="E660">
        <v>-8.6999999999999994E-2</v>
      </c>
      <c r="F660">
        <v>-8.2000000000000003E-2</v>
      </c>
      <c r="G660" s="52">
        <v>-9.1999999999999998E-2</v>
      </c>
      <c r="H660" s="38">
        <f t="shared" si="80"/>
        <v>-0.5610236220472441</v>
      </c>
      <c r="I660" s="41">
        <f t="shared" si="81"/>
        <v>-0.28543307086614172</v>
      </c>
      <c r="J660" s="40">
        <f>'NOAA WLs'!$P$5+(D660/0.3048)</f>
        <v>3.7389763779527558</v>
      </c>
      <c r="K660" s="40">
        <f>'NOAA WLs'!$P$5+(E660/0.3048)</f>
        <v>4.0145669291338582</v>
      </c>
      <c r="L660" s="40">
        <f t="shared" si="82"/>
        <v>-0.26902887139107612</v>
      </c>
      <c r="M660" s="41">
        <f t="shared" si="83"/>
        <v>-0.30183727034120733</v>
      </c>
      <c r="O660">
        <v>1953</v>
      </c>
      <c r="P660">
        <v>10</v>
      </c>
      <c r="Q660" s="1">
        <f t="shared" si="84"/>
        <v>19633</v>
      </c>
      <c r="R660">
        <v>2.871</v>
      </c>
      <c r="S660">
        <f t="shared" si="85"/>
        <v>9.419291338582676</v>
      </c>
      <c r="T660">
        <f t="shared" si="86"/>
        <v>9.919291338582676</v>
      </c>
    </row>
    <row r="661" spans="1:20" x14ac:dyDescent="0.25">
      <c r="A661" s="38">
        <v>1952</v>
      </c>
      <c r="B661">
        <v>11</v>
      </c>
      <c r="C661" s="1">
        <f t="shared" si="79"/>
        <v>19299</v>
      </c>
      <c r="D661" s="38">
        <v>-0.151</v>
      </c>
      <c r="E661">
        <v>-8.6999999999999994E-2</v>
      </c>
      <c r="F661">
        <v>-8.2000000000000003E-2</v>
      </c>
      <c r="G661" s="52">
        <v>-9.1999999999999998E-2</v>
      </c>
      <c r="H661" s="38">
        <f t="shared" si="80"/>
        <v>-0.49540682414698156</v>
      </c>
      <c r="I661" s="41">
        <f t="shared" si="81"/>
        <v>-0.28543307086614172</v>
      </c>
      <c r="J661" s="40">
        <f>'NOAA WLs'!$P$5+(D661/0.3048)</f>
        <v>3.804593175853018</v>
      </c>
      <c r="K661" s="40">
        <f>'NOAA WLs'!$P$5+(E661/0.3048)</f>
        <v>4.0145669291338582</v>
      </c>
      <c r="L661" s="40">
        <f t="shared" si="82"/>
        <v>-0.26902887139107612</v>
      </c>
      <c r="M661" s="41">
        <f t="shared" si="83"/>
        <v>-0.30183727034120733</v>
      </c>
      <c r="O661">
        <v>1953</v>
      </c>
      <c r="P661">
        <v>11</v>
      </c>
      <c r="Q661" s="1">
        <f t="shared" si="84"/>
        <v>19664</v>
      </c>
      <c r="R661">
        <v>3.2360000000000002</v>
      </c>
      <c r="S661">
        <f t="shared" si="85"/>
        <v>10.616797900262467</v>
      </c>
      <c r="T661">
        <f t="shared" si="86"/>
        <v>11.116797900262467</v>
      </c>
    </row>
    <row r="662" spans="1:20" x14ac:dyDescent="0.25">
      <c r="A662" s="38">
        <v>1952</v>
      </c>
      <c r="B662">
        <v>12</v>
      </c>
      <c r="C662" s="1">
        <f t="shared" si="79"/>
        <v>19329</v>
      </c>
      <c r="D662" s="38">
        <v>4.4999999999999998E-2</v>
      </c>
      <c r="E662">
        <v>-8.6999999999999994E-2</v>
      </c>
      <c r="F662">
        <v>-8.1000000000000003E-2</v>
      </c>
      <c r="G662" s="52">
        <v>-9.1999999999999998E-2</v>
      </c>
      <c r="H662" s="38">
        <f t="shared" si="80"/>
        <v>0.14763779527559054</v>
      </c>
      <c r="I662" s="41">
        <f t="shared" si="81"/>
        <v>-0.28543307086614172</v>
      </c>
      <c r="J662" s="40">
        <f>'NOAA WLs'!$P$5+(D662/0.3048)</f>
        <v>4.4476377952755906</v>
      </c>
      <c r="K662" s="40">
        <f>'NOAA WLs'!$P$5+(E662/0.3048)</f>
        <v>4.0145669291338582</v>
      </c>
      <c r="L662" s="40">
        <f t="shared" si="82"/>
        <v>-0.26574803149606296</v>
      </c>
      <c r="M662" s="41">
        <f t="shared" si="83"/>
        <v>-0.30183727034120733</v>
      </c>
      <c r="O662">
        <v>1953</v>
      </c>
      <c r="P662">
        <v>12</v>
      </c>
      <c r="Q662" s="1">
        <f t="shared" si="84"/>
        <v>19694</v>
      </c>
      <c r="R662">
        <v>3.1139999999999999</v>
      </c>
      <c r="S662">
        <f t="shared" si="85"/>
        <v>10.216535433070865</v>
      </c>
      <c r="T662">
        <f t="shared" si="86"/>
        <v>10.716535433070865</v>
      </c>
    </row>
    <row r="663" spans="1:20" x14ac:dyDescent="0.25">
      <c r="A663" s="38">
        <v>1953</v>
      </c>
      <c r="B663">
        <v>1</v>
      </c>
      <c r="C663" s="1">
        <f t="shared" si="79"/>
        <v>19360</v>
      </c>
      <c r="D663" s="38">
        <v>7.9000000000000001E-2</v>
      </c>
      <c r="E663">
        <v>-8.5999999999999993E-2</v>
      </c>
      <c r="F663">
        <v>-8.1000000000000003E-2</v>
      </c>
      <c r="G663" s="52">
        <v>-9.1999999999999998E-2</v>
      </c>
      <c r="H663" s="38">
        <f t="shared" si="80"/>
        <v>0.25918635170603671</v>
      </c>
      <c r="I663" s="41">
        <f t="shared" si="81"/>
        <v>-0.28215223097112857</v>
      </c>
      <c r="J663" s="40">
        <f>'NOAA WLs'!$P$5+(D663/0.3048)</f>
        <v>4.5591863517060363</v>
      </c>
      <c r="K663" s="40">
        <f>'NOAA WLs'!$P$5+(E663/0.3048)</f>
        <v>4.0178477690288714</v>
      </c>
      <c r="L663" s="40">
        <f t="shared" si="82"/>
        <v>-0.26574803149606296</v>
      </c>
      <c r="M663" s="41">
        <f t="shared" si="83"/>
        <v>-0.30183727034120733</v>
      </c>
      <c r="O663">
        <v>1954</v>
      </c>
      <c r="P663">
        <v>1</v>
      </c>
      <c r="Q663" s="1">
        <f t="shared" si="84"/>
        <v>19725</v>
      </c>
      <c r="R663">
        <v>3.3580000000000001</v>
      </c>
      <c r="S663">
        <f t="shared" si="85"/>
        <v>11.017060367454068</v>
      </c>
      <c r="T663">
        <f t="shared" si="86"/>
        <v>11.517060367454068</v>
      </c>
    </row>
    <row r="664" spans="1:20" x14ac:dyDescent="0.25">
      <c r="A664" s="38">
        <v>1953</v>
      </c>
      <c r="B664">
        <v>2</v>
      </c>
      <c r="C664" s="1">
        <f t="shared" si="79"/>
        <v>19391</v>
      </c>
      <c r="D664" s="38">
        <v>-0.189</v>
      </c>
      <c r="E664">
        <v>-8.5999999999999993E-2</v>
      </c>
      <c r="F664">
        <v>-8.1000000000000003E-2</v>
      </c>
      <c r="G664" s="52">
        <v>-9.0999999999999998E-2</v>
      </c>
      <c r="H664" s="38">
        <f t="shared" si="80"/>
        <v>-0.62007874015748032</v>
      </c>
      <c r="I664" s="41">
        <f t="shared" si="81"/>
        <v>-0.28215223097112857</v>
      </c>
      <c r="J664" s="40">
        <f>'NOAA WLs'!$P$5+(D664/0.3048)</f>
        <v>3.6799212598425193</v>
      </c>
      <c r="K664" s="40">
        <f>'NOAA WLs'!$P$5+(E664/0.3048)</f>
        <v>4.0178477690288714</v>
      </c>
      <c r="L664" s="40">
        <f t="shared" si="82"/>
        <v>-0.26574803149606296</v>
      </c>
      <c r="M664" s="41">
        <f t="shared" si="83"/>
        <v>-0.29855643044619418</v>
      </c>
      <c r="O664">
        <v>1954</v>
      </c>
      <c r="P664">
        <v>2</v>
      </c>
      <c r="Q664" s="1">
        <f t="shared" si="84"/>
        <v>19756</v>
      </c>
      <c r="R664">
        <v>3.2669999999999999</v>
      </c>
      <c r="S664">
        <f t="shared" si="85"/>
        <v>10.718503937007872</v>
      </c>
      <c r="T664">
        <f t="shared" si="86"/>
        <v>11.218503937007872</v>
      </c>
    </row>
    <row r="665" spans="1:20" x14ac:dyDescent="0.25">
      <c r="A665" s="38">
        <v>1953</v>
      </c>
      <c r="B665">
        <v>3</v>
      </c>
      <c r="C665" s="1">
        <f t="shared" si="79"/>
        <v>19419</v>
      </c>
      <c r="D665" s="38">
        <v>-0.106</v>
      </c>
      <c r="E665">
        <v>-8.5999999999999993E-2</v>
      </c>
      <c r="F665">
        <v>-8.1000000000000003E-2</v>
      </c>
      <c r="G665" s="52">
        <v>-9.0999999999999998E-2</v>
      </c>
      <c r="H665" s="38">
        <f t="shared" si="80"/>
        <v>-0.34776902887139105</v>
      </c>
      <c r="I665" s="41">
        <f t="shared" si="81"/>
        <v>-0.28215223097112857</v>
      </c>
      <c r="J665" s="40">
        <f>'NOAA WLs'!$P$5+(D665/0.3048)</f>
        <v>3.9522309711286088</v>
      </c>
      <c r="K665" s="40">
        <f>'NOAA WLs'!$P$5+(E665/0.3048)</f>
        <v>4.0178477690288714</v>
      </c>
      <c r="L665" s="40">
        <f t="shared" si="82"/>
        <v>-0.26574803149606296</v>
      </c>
      <c r="M665" s="41">
        <f t="shared" si="83"/>
        <v>-0.29855643044619418</v>
      </c>
      <c r="O665">
        <v>1954</v>
      </c>
      <c r="P665">
        <v>3</v>
      </c>
      <c r="Q665" s="1">
        <f t="shared" si="84"/>
        <v>19784</v>
      </c>
      <c r="R665">
        <v>3.2669999999999999</v>
      </c>
      <c r="S665">
        <f t="shared" si="85"/>
        <v>10.718503937007872</v>
      </c>
      <c r="T665">
        <f t="shared" si="86"/>
        <v>11.218503937007872</v>
      </c>
    </row>
    <row r="666" spans="1:20" x14ac:dyDescent="0.25">
      <c r="A666" s="38">
        <v>1953</v>
      </c>
      <c r="B666">
        <v>4</v>
      </c>
      <c r="C666" s="1">
        <f t="shared" si="79"/>
        <v>19450</v>
      </c>
      <c r="D666" s="38">
        <v>-0.123</v>
      </c>
      <c r="E666">
        <v>-8.5999999999999993E-2</v>
      </c>
      <c r="F666">
        <v>-8.1000000000000003E-2</v>
      </c>
      <c r="G666" s="52">
        <v>-9.0999999999999998E-2</v>
      </c>
      <c r="H666" s="38">
        <f t="shared" si="80"/>
        <v>-0.40354330708661412</v>
      </c>
      <c r="I666" s="41">
        <f t="shared" si="81"/>
        <v>-0.28215223097112857</v>
      </c>
      <c r="J666" s="40">
        <f>'NOAA WLs'!$P$5+(D666/0.3048)</f>
        <v>3.8964566929133859</v>
      </c>
      <c r="K666" s="40">
        <f>'NOAA WLs'!$P$5+(E666/0.3048)</f>
        <v>4.0178477690288714</v>
      </c>
      <c r="L666" s="40">
        <f t="shared" si="82"/>
        <v>-0.26574803149606296</v>
      </c>
      <c r="M666" s="41">
        <f t="shared" si="83"/>
        <v>-0.29855643044619418</v>
      </c>
      <c r="O666">
        <v>1954</v>
      </c>
      <c r="P666">
        <v>4</v>
      </c>
      <c r="Q666" s="1">
        <f t="shared" si="84"/>
        <v>19815</v>
      </c>
      <c r="R666">
        <v>3.0529999999999999</v>
      </c>
      <c r="S666">
        <f t="shared" si="85"/>
        <v>10.016404199475065</v>
      </c>
      <c r="T666">
        <f t="shared" si="86"/>
        <v>10.516404199475065</v>
      </c>
    </row>
    <row r="667" spans="1:20" x14ac:dyDescent="0.25">
      <c r="A667" s="38">
        <v>1953</v>
      </c>
      <c r="B667">
        <v>5</v>
      </c>
      <c r="C667" s="1">
        <f t="shared" ref="C667:C730" si="87">DATE(A667,B667,1)</f>
        <v>19480</v>
      </c>
      <c r="D667" s="38">
        <v>-4.4999999999999998E-2</v>
      </c>
      <c r="E667">
        <v>-8.5999999999999993E-2</v>
      </c>
      <c r="F667">
        <v>-8.1000000000000003E-2</v>
      </c>
      <c r="G667" s="52">
        <v>-9.0999999999999998E-2</v>
      </c>
      <c r="H667" s="38">
        <f t="shared" si="80"/>
        <v>-0.14763779527559054</v>
      </c>
      <c r="I667" s="41">
        <f t="shared" si="81"/>
        <v>-0.28215223097112857</v>
      </c>
      <c r="J667" s="40">
        <f>'NOAA WLs'!$P$5+(D667/0.3048)</f>
        <v>4.1523622047244091</v>
      </c>
      <c r="K667" s="40">
        <f>'NOAA WLs'!$P$5+(E667/0.3048)</f>
        <v>4.0178477690288714</v>
      </c>
      <c r="L667" s="40">
        <f t="shared" si="82"/>
        <v>-0.26574803149606296</v>
      </c>
      <c r="M667" s="41">
        <f t="shared" si="83"/>
        <v>-0.29855643044619418</v>
      </c>
      <c r="O667">
        <v>1954</v>
      </c>
      <c r="P667">
        <v>5</v>
      </c>
      <c r="Q667" s="1">
        <f t="shared" si="84"/>
        <v>19845</v>
      </c>
      <c r="R667">
        <v>2.871</v>
      </c>
      <c r="S667">
        <f t="shared" si="85"/>
        <v>9.419291338582676</v>
      </c>
      <c r="T667">
        <f t="shared" si="86"/>
        <v>9.919291338582676</v>
      </c>
    </row>
    <row r="668" spans="1:20" x14ac:dyDescent="0.25">
      <c r="A668" s="38">
        <v>1953</v>
      </c>
      <c r="B668">
        <v>6</v>
      </c>
      <c r="C668" s="1">
        <f t="shared" si="87"/>
        <v>19511</v>
      </c>
      <c r="D668" s="38">
        <v>-0.121</v>
      </c>
      <c r="E668">
        <v>-8.5999999999999993E-2</v>
      </c>
      <c r="F668">
        <v>-0.08</v>
      </c>
      <c r="G668" s="52">
        <v>-9.0999999999999998E-2</v>
      </c>
      <c r="H668" s="38">
        <f t="shared" si="80"/>
        <v>-0.39698162729658787</v>
      </c>
      <c r="I668" s="41">
        <f t="shared" si="81"/>
        <v>-0.28215223097112857</v>
      </c>
      <c r="J668" s="40">
        <f>'NOAA WLs'!$P$5+(D668/0.3048)</f>
        <v>3.903018372703412</v>
      </c>
      <c r="K668" s="40">
        <f>'NOAA WLs'!$P$5+(E668/0.3048)</f>
        <v>4.0178477690288714</v>
      </c>
      <c r="L668" s="40">
        <f t="shared" si="82"/>
        <v>-0.26246719160104987</v>
      </c>
      <c r="M668" s="41">
        <f t="shared" si="83"/>
        <v>-0.29855643044619418</v>
      </c>
      <c r="O668">
        <v>1954</v>
      </c>
      <c r="P668">
        <v>6</v>
      </c>
      <c r="Q668" s="1">
        <f t="shared" si="84"/>
        <v>19876</v>
      </c>
      <c r="R668">
        <v>2.992</v>
      </c>
      <c r="S668">
        <f t="shared" si="85"/>
        <v>9.8162729658792642</v>
      </c>
      <c r="T668">
        <f t="shared" si="86"/>
        <v>10.316272965879264</v>
      </c>
    </row>
    <row r="669" spans="1:20" x14ac:dyDescent="0.25">
      <c r="A669" s="38">
        <v>1953</v>
      </c>
      <c r="B669">
        <v>7</v>
      </c>
      <c r="C669" s="1">
        <f t="shared" si="87"/>
        <v>19541</v>
      </c>
      <c r="D669" s="38">
        <v>-0.125</v>
      </c>
      <c r="E669">
        <v>-8.5000000000000006E-2</v>
      </c>
      <c r="F669">
        <v>-0.08</v>
      </c>
      <c r="G669" s="52">
        <v>-9.0999999999999998E-2</v>
      </c>
      <c r="H669" s="38">
        <f t="shared" si="80"/>
        <v>-0.41010498687664038</v>
      </c>
      <c r="I669" s="41">
        <f t="shared" si="81"/>
        <v>-0.27887139107611547</v>
      </c>
      <c r="J669" s="40">
        <f>'NOAA WLs'!$P$5+(D669/0.3048)</f>
        <v>3.8898950131233594</v>
      </c>
      <c r="K669" s="40">
        <f>'NOAA WLs'!$P$5+(E669/0.3048)</f>
        <v>4.0211286089238847</v>
      </c>
      <c r="L669" s="40">
        <f t="shared" si="82"/>
        <v>-0.26246719160104987</v>
      </c>
      <c r="M669" s="41">
        <f t="shared" si="83"/>
        <v>-0.29855643044619418</v>
      </c>
      <c r="O669">
        <v>1954</v>
      </c>
      <c r="P669">
        <v>7</v>
      </c>
      <c r="Q669" s="1">
        <f t="shared" si="84"/>
        <v>19906</v>
      </c>
      <c r="R669">
        <v>2.84</v>
      </c>
      <c r="S669">
        <f t="shared" si="85"/>
        <v>9.3175853018372692</v>
      </c>
      <c r="T669">
        <f t="shared" si="86"/>
        <v>9.8175853018372692</v>
      </c>
    </row>
    <row r="670" spans="1:20" x14ac:dyDescent="0.25">
      <c r="A670" s="38">
        <v>1953</v>
      </c>
      <c r="B670">
        <v>8</v>
      </c>
      <c r="C670" s="1">
        <f t="shared" si="87"/>
        <v>19572</v>
      </c>
      <c r="D670" s="38">
        <v>-8.2000000000000003E-2</v>
      </c>
      <c r="E670">
        <v>-8.5000000000000006E-2</v>
      </c>
      <c r="F670">
        <v>-0.08</v>
      </c>
      <c r="G670" s="52">
        <v>-0.09</v>
      </c>
      <c r="H670" s="38">
        <f t="shared" si="80"/>
        <v>-0.26902887139107612</v>
      </c>
      <c r="I670" s="41">
        <f t="shared" si="81"/>
        <v>-0.27887139107611547</v>
      </c>
      <c r="J670" s="40">
        <f>'NOAA WLs'!$P$5+(D670/0.3048)</f>
        <v>4.0309711286089236</v>
      </c>
      <c r="K670" s="40">
        <f>'NOAA WLs'!$P$5+(E670/0.3048)</f>
        <v>4.0211286089238847</v>
      </c>
      <c r="L670" s="40">
        <f t="shared" si="82"/>
        <v>-0.26246719160104987</v>
      </c>
      <c r="M670" s="41">
        <f t="shared" si="83"/>
        <v>-0.29527559055118108</v>
      </c>
      <c r="O670">
        <v>1954</v>
      </c>
      <c r="P670">
        <v>8</v>
      </c>
      <c r="Q670" s="1">
        <f t="shared" si="84"/>
        <v>19937</v>
      </c>
      <c r="R670">
        <v>2.871</v>
      </c>
      <c r="S670">
        <f t="shared" si="85"/>
        <v>9.419291338582676</v>
      </c>
      <c r="T670">
        <f t="shared" si="86"/>
        <v>9.919291338582676</v>
      </c>
    </row>
    <row r="671" spans="1:20" x14ac:dyDescent="0.25">
      <c r="A671" s="38">
        <v>1953</v>
      </c>
      <c r="B671">
        <v>9</v>
      </c>
      <c r="C671" s="1">
        <f t="shared" si="87"/>
        <v>19603</v>
      </c>
      <c r="D671" s="38">
        <v>-7.9000000000000001E-2</v>
      </c>
      <c r="E671">
        <v>-8.5000000000000006E-2</v>
      </c>
      <c r="F671">
        <v>-0.08</v>
      </c>
      <c r="G671" s="52">
        <v>-0.09</v>
      </c>
      <c r="H671" s="38">
        <f t="shared" si="80"/>
        <v>-0.25918635170603671</v>
      </c>
      <c r="I671" s="41">
        <f t="shared" si="81"/>
        <v>-0.27887139107611547</v>
      </c>
      <c r="J671" s="40">
        <f>'NOAA WLs'!$P$5+(D671/0.3048)</f>
        <v>4.0408136482939634</v>
      </c>
      <c r="K671" s="40">
        <f>'NOAA WLs'!$P$5+(E671/0.3048)</f>
        <v>4.0211286089238847</v>
      </c>
      <c r="L671" s="40">
        <f t="shared" si="82"/>
        <v>-0.26246719160104987</v>
      </c>
      <c r="M671" s="41">
        <f t="shared" si="83"/>
        <v>-0.29527559055118108</v>
      </c>
      <c r="O671">
        <v>1954</v>
      </c>
      <c r="P671">
        <v>9</v>
      </c>
      <c r="Q671" s="1">
        <f t="shared" si="84"/>
        <v>19968</v>
      </c>
      <c r="R671">
        <v>2.9620000000000002</v>
      </c>
      <c r="S671">
        <f t="shared" si="85"/>
        <v>9.7178477690288716</v>
      </c>
      <c r="T671">
        <f t="shared" si="86"/>
        <v>10.217847769028872</v>
      </c>
    </row>
    <row r="672" spans="1:20" x14ac:dyDescent="0.25">
      <c r="A672" s="38">
        <v>1953</v>
      </c>
      <c r="B672">
        <v>10</v>
      </c>
      <c r="C672" s="1">
        <f t="shared" si="87"/>
        <v>19633</v>
      </c>
      <c r="D672" s="38">
        <v>-9.5000000000000001E-2</v>
      </c>
      <c r="E672">
        <v>-8.5000000000000006E-2</v>
      </c>
      <c r="F672">
        <v>-0.08</v>
      </c>
      <c r="G672" s="52">
        <v>-0.09</v>
      </c>
      <c r="H672" s="38">
        <f t="shared" si="80"/>
        <v>-0.31167979002624668</v>
      </c>
      <c r="I672" s="41">
        <f t="shared" si="81"/>
        <v>-0.27887139107611547</v>
      </c>
      <c r="J672" s="40">
        <f>'NOAA WLs'!$P$5+(D672/0.3048)</f>
        <v>3.9883202099737529</v>
      </c>
      <c r="K672" s="40">
        <f>'NOAA WLs'!$P$5+(E672/0.3048)</f>
        <v>4.0211286089238847</v>
      </c>
      <c r="L672" s="40">
        <f t="shared" si="82"/>
        <v>-0.26246719160104987</v>
      </c>
      <c r="M672" s="41">
        <f t="shared" si="83"/>
        <v>-0.29527559055118108</v>
      </c>
      <c r="O672">
        <v>1954</v>
      </c>
      <c r="P672">
        <v>10</v>
      </c>
      <c r="Q672" s="1">
        <f t="shared" si="84"/>
        <v>19998</v>
      </c>
      <c r="R672">
        <v>2.9620000000000002</v>
      </c>
      <c r="S672">
        <f t="shared" si="85"/>
        <v>9.7178477690288716</v>
      </c>
      <c r="T672">
        <f t="shared" si="86"/>
        <v>10.217847769028872</v>
      </c>
    </row>
    <row r="673" spans="1:20" x14ac:dyDescent="0.25">
      <c r="A673" s="38">
        <v>1953</v>
      </c>
      <c r="B673">
        <v>11</v>
      </c>
      <c r="C673" s="1">
        <f t="shared" si="87"/>
        <v>19664</v>
      </c>
      <c r="D673" s="38">
        <v>5.2999999999999999E-2</v>
      </c>
      <c r="E673">
        <v>-8.5000000000000006E-2</v>
      </c>
      <c r="F673">
        <v>-0.08</v>
      </c>
      <c r="G673" s="52">
        <v>-0.09</v>
      </c>
      <c r="H673" s="38">
        <f t="shared" si="80"/>
        <v>0.17388451443569553</v>
      </c>
      <c r="I673" s="41">
        <f t="shared" si="81"/>
        <v>-0.27887139107611547</v>
      </c>
      <c r="J673" s="40">
        <f>'NOAA WLs'!$P$5+(D673/0.3048)</f>
        <v>4.4738845144356958</v>
      </c>
      <c r="K673" s="40">
        <f>'NOAA WLs'!$P$5+(E673/0.3048)</f>
        <v>4.0211286089238847</v>
      </c>
      <c r="L673" s="40">
        <f t="shared" si="82"/>
        <v>-0.26246719160104987</v>
      </c>
      <c r="M673" s="41">
        <f t="shared" si="83"/>
        <v>-0.29527559055118108</v>
      </c>
      <c r="O673">
        <v>1954</v>
      </c>
      <c r="P673">
        <v>11</v>
      </c>
      <c r="Q673" s="1">
        <f t="shared" si="84"/>
        <v>20029</v>
      </c>
      <c r="R673">
        <v>3.0529999999999999</v>
      </c>
      <c r="S673">
        <f t="shared" si="85"/>
        <v>10.016404199475065</v>
      </c>
      <c r="T673">
        <f t="shared" si="86"/>
        <v>10.516404199475065</v>
      </c>
    </row>
    <row r="674" spans="1:20" x14ac:dyDescent="0.25">
      <c r="A674" s="38">
        <v>1953</v>
      </c>
      <c r="B674">
        <v>12</v>
      </c>
      <c r="C674" s="1">
        <f t="shared" si="87"/>
        <v>19694</v>
      </c>
      <c r="D674" s="38">
        <v>-0.12</v>
      </c>
      <c r="E674">
        <v>-8.5000000000000006E-2</v>
      </c>
      <c r="F674">
        <v>-7.9000000000000001E-2</v>
      </c>
      <c r="G674" s="52">
        <v>-0.09</v>
      </c>
      <c r="H674" s="38">
        <f t="shared" si="80"/>
        <v>-0.39370078740157477</v>
      </c>
      <c r="I674" s="41">
        <f t="shared" si="81"/>
        <v>-0.27887139107611547</v>
      </c>
      <c r="J674" s="40">
        <f>'NOAA WLs'!$P$5+(D674/0.3048)</f>
        <v>3.9062992125984248</v>
      </c>
      <c r="K674" s="40">
        <f>'NOAA WLs'!$P$5+(E674/0.3048)</f>
        <v>4.0211286089238847</v>
      </c>
      <c r="L674" s="40">
        <f t="shared" si="82"/>
        <v>-0.25918635170603671</v>
      </c>
      <c r="M674" s="41">
        <f t="shared" si="83"/>
        <v>-0.29527559055118108</v>
      </c>
      <c r="O674">
        <v>1954</v>
      </c>
      <c r="P674">
        <v>12</v>
      </c>
      <c r="Q674" s="1">
        <f t="shared" si="84"/>
        <v>20059</v>
      </c>
      <c r="R674">
        <v>3.206</v>
      </c>
      <c r="S674">
        <f t="shared" si="85"/>
        <v>10.518372703412073</v>
      </c>
      <c r="T674">
        <f t="shared" si="86"/>
        <v>11.018372703412073</v>
      </c>
    </row>
    <row r="675" spans="1:20" x14ac:dyDescent="0.25">
      <c r="A675" s="38">
        <v>1954</v>
      </c>
      <c r="B675">
        <v>1</v>
      </c>
      <c r="C675" s="1">
        <f t="shared" si="87"/>
        <v>19725</v>
      </c>
      <c r="D675" s="38">
        <v>4.4999999999999998E-2</v>
      </c>
      <c r="E675">
        <v>-8.4000000000000005E-2</v>
      </c>
      <c r="F675">
        <v>-7.9000000000000001E-2</v>
      </c>
      <c r="G675" s="52">
        <v>-8.8999999999999996E-2</v>
      </c>
      <c r="H675" s="38">
        <f t="shared" si="80"/>
        <v>0.14763779527559054</v>
      </c>
      <c r="I675" s="41">
        <f t="shared" si="81"/>
        <v>-0.27559055118110237</v>
      </c>
      <c r="J675" s="40">
        <f>'NOAA WLs'!$P$5+(D675/0.3048)</f>
        <v>4.4476377952755906</v>
      </c>
      <c r="K675" s="40">
        <f>'NOAA WLs'!$P$5+(E675/0.3048)</f>
        <v>4.0244094488188971</v>
      </c>
      <c r="L675" s="40">
        <f t="shared" si="82"/>
        <v>-0.25918635170603671</v>
      </c>
      <c r="M675" s="41">
        <f t="shared" si="83"/>
        <v>-0.29199475065616792</v>
      </c>
      <c r="O675">
        <v>1955</v>
      </c>
      <c r="P675">
        <v>1</v>
      </c>
      <c r="Q675" s="1">
        <f t="shared" si="84"/>
        <v>20090</v>
      </c>
      <c r="R675">
        <v>3.206</v>
      </c>
      <c r="S675">
        <f t="shared" si="85"/>
        <v>10.518372703412073</v>
      </c>
      <c r="T675">
        <f t="shared" si="86"/>
        <v>11.018372703412073</v>
      </c>
    </row>
    <row r="676" spans="1:20" x14ac:dyDescent="0.25">
      <c r="A676" s="38">
        <v>1954</v>
      </c>
      <c r="B676">
        <v>2</v>
      </c>
      <c r="C676" s="1">
        <f t="shared" si="87"/>
        <v>19756</v>
      </c>
      <c r="D676" s="38">
        <v>-1.2E-2</v>
      </c>
      <c r="E676">
        <v>-8.4000000000000005E-2</v>
      </c>
      <c r="F676">
        <v>-7.9000000000000001E-2</v>
      </c>
      <c r="G676" s="52">
        <v>-8.8999999999999996E-2</v>
      </c>
      <c r="H676" s="38">
        <f t="shared" si="80"/>
        <v>-3.937007874015748E-2</v>
      </c>
      <c r="I676" s="41">
        <f t="shared" si="81"/>
        <v>-0.27559055118110237</v>
      </c>
      <c r="J676" s="40">
        <f>'NOAA WLs'!$P$5+(D676/0.3048)</f>
        <v>4.2606299212598424</v>
      </c>
      <c r="K676" s="40">
        <f>'NOAA WLs'!$P$5+(E676/0.3048)</f>
        <v>4.0244094488188971</v>
      </c>
      <c r="L676" s="40">
        <f t="shared" si="82"/>
        <v>-0.25918635170603671</v>
      </c>
      <c r="M676" s="41">
        <f t="shared" si="83"/>
        <v>-0.29199475065616792</v>
      </c>
      <c r="O676">
        <v>1955</v>
      </c>
      <c r="P676">
        <v>2</v>
      </c>
      <c r="Q676" s="1">
        <f t="shared" si="84"/>
        <v>20121</v>
      </c>
      <c r="R676">
        <v>3.0529999999999999</v>
      </c>
      <c r="S676">
        <f t="shared" si="85"/>
        <v>10.016404199475065</v>
      </c>
      <c r="T676">
        <f t="shared" si="86"/>
        <v>10.516404199475065</v>
      </c>
    </row>
    <row r="677" spans="1:20" x14ac:dyDescent="0.25">
      <c r="A677" s="38">
        <v>1954</v>
      </c>
      <c r="B677">
        <v>3</v>
      </c>
      <c r="C677" s="1">
        <f t="shared" si="87"/>
        <v>19784</v>
      </c>
      <c r="D677" s="38">
        <v>-8.5000000000000006E-2</v>
      </c>
      <c r="E677">
        <v>-8.4000000000000005E-2</v>
      </c>
      <c r="F677">
        <v>-7.9000000000000001E-2</v>
      </c>
      <c r="G677" s="52">
        <v>-8.8999999999999996E-2</v>
      </c>
      <c r="H677" s="38">
        <f t="shared" si="80"/>
        <v>-0.27887139107611547</v>
      </c>
      <c r="I677" s="41">
        <f t="shared" si="81"/>
        <v>-0.27559055118110237</v>
      </c>
      <c r="J677" s="40">
        <f>'NOAA WLs'!$P$5+(D677/0.3048)</f>
        <v>4.0211286089238847</v>
      </c>
      <c r="K677" s="40">
        <f>'NOAA WLs'!$P$5+(E677/0.3048)</f>
        <v>4.0244094488188971</v>
      </c>
      <c r="L677" s="40">
        <f t="shared" si="82"/>
        <v>-0.25918635170603671</v>
      </c>
      <c r="M677" s="41">
        <f t="shared" si="83"/>
        <v>-0.29199475065616792</v>
      </c>
      <c r="O677">
        <v>1955</v>
      </c>
      <c r="P677">
        <v>3</v>
      </c>
      <c r="Q677" s="1">
        <f t="shared" si="84"/>
        <v>20149</v>
      </c>
      <c r="R677">
        <v>2.9009999999999998</v>
      </c>
      <c r="S677">
        <f t="shared" si="85"/>
        <v>9.5177165354330704</v>
      </c>
      <c r="T677">
        <f t="shared" si="86"/>
        <v>10.01771653543307</v>
      </c>
    </row>
    <row r="678" spans="1:20" x14ac:dyDescent="0.25">
      <c r="A678" s="38">
        <v>1954</v>
      </c>
      <c r="B678">
        <v>4</v>
      </c>
      <c r="C678" s="1">
        <f t="shared" si="87"/>
        <v>19815</v>
      </c>
      <c r="D678" s="38">
        <v>-7.6999999999999999E-2</v>
      </c>
      <c r="E678">
        <v>-8.4000000000000005E-2</v>
      </c>
      <c r="F678">
        <v>-7.9000000000000001E-2</v>
      </c>
      <c r="G678" s="52">
        <v>-8.8999999999999996E-2</v>
      </c>
      <c r="H678" s="38">
        <f t="shared" si="80"/>
        <v>-0.25262467191601046</v>
      </c>
      <c r="I678" s="41">
        <f t="shared" si="81"/>
        <v>-0.27559055118110237</v>
      </c>
      <c r="J678" s="40">
        <f>'NOAA WLs'!$P$5+(D678/0.3048)</f>
        <v>4.047375328083989</v>
      </c>
      <c r="K678" s="40">
        <f>'NOAA WLs'!$P$5+(E678/0.3048)</f>
        <v>4.0244094488188971</v>
      </c>
      <c r="L678" s="40">
        <f t="shared" si="82"/>
        <v>-0.25918635170603671</v>
      </c>
      <c r="M678" s="41">
        <f t="shared" si="83"/>
        <v>-0.29199475065616792</v>
      </c>
      <c r="O678">
        <v>1955</v>
      </c>
      <c r="P678">
        <v>4</v>
      </c>
      <c r="Q678" s="1">
        <f t="shared" si="84"/>
        <v>20180</v>
      </c>
      <c r="R678">
        <v>3.0230000000000001</v>
      </c>
      <c r="S678">
        <f t="shared" si="85"/>
        <v>9.917979002624671</v>
      </c>
      <c r="T678">
        <f t="shared" si="86"/>
        <v>10.417979002624671</v>
      </c>
    </row>
    <row r="679" spans="1:20" x14ac:dyDescent="0.25">
      <c r="A679" s="38">
        <v>1954</v>
      </c>
      <c r="B679">
        <v>5</v>
      </c>
      <c r="C679" s="1">
        <f t="shared" si="87"/>
        <v>19845</v>
      </c>
      <c r="D679" s="38">
        <v>-0.09</v>
      </c>
      <c r="E679">
        <v>-8.4000000000000005E-2</v>
      </c>
      <c r="F679">
        <v>-7.9000000000000001E-2</v>
      </c>
      <c r="G679" s="52">
        <v>-8.8999999999999996E-2</v>
      </c>
      <c r="H679" s="38">
        <f t="shared" si="80"/>
        <v>-0.29527559055118108</v>
      </c>
      <c r="I679" s="41">
        <f t="shared" si="81"/>
        <v>-0.27559055118110237</v>
      </c>
      <c r="J679" s="40">
        <f>'NOAA WLs'!$P$5+(D679/0.3048)</f>
        <v>4.0047244094488184</v>
      </c>
      <c r="K679" s="40">
        <f>'NOAA WLs'!$P$5+(E679/0.3048)</f>
        <v>4.0244094488188971</v>
      </c>
      <c r="L679" s="40">
        <f t="shared" si="82"/>
        <v>-0.25918635170603671</v>
      </c>
      <c r="M679" s="41">
        <f t="shared" si="83"/>
        <v>-0.29199475065616792</v>
      </c>
      <c r="O679">
        <v>1955</v>
      </c>
      <c r="P679">
        <v>5</v>
      </c>
      <c r="Q679" s="1">
        <f t="shared" si="84"/>
        <v>20210</v>
      </c>
      <c r="R679">
        <v>2.81</v>
      </c>
      <c r="S679">
        <f t="shared" si="85"/>
        <v>9.2191601049868765</v>
      </c>
      <c r="T679">
        <f t="shared" si="86"/>
        <v>9.7191601049868765</v>
      </c>
    </row>
    <row r="680" spans="1:20" x14ac:dyDescent="0.25">
      <c r="A680" s="38">
        <v>1954</v>
      </c>
      <c r="B680">
        <v>6</v>
      </c>
      <c r="C680" s="1">
        <f t="shared" si="87"/>
        <v>19876</v>
      </c>
      <c r="D680" s="38">
        <v>-3.5000000000000003E-2</v>
      </c>
      <c r="E680">
        <v>-8.4000000000000005E-2</v>
      </c>
      <c r="F680">
        <v>-7.8E-2</v>
      </c>
      <c r="G680" s="52">
        <v>-8.8999999999999996E-2</v>
      </c>
      <c r="H680" s="38">
        <f t="shared" si="80"/>
        <v>-0.11482939632545933</v>
      </c>
      <c r="I680" s="41">
        <f t="shared" si="81"/>
        <v>-0.27559055118110237</v>
      </c>
      <c r="J680" s="40">
        <f>'NOAA WLs'!$P$5+(D680/0.3048)</f>
        <v>4.1851706036745409</v>
      </c>
      <c r="K680" s="40">
        <f>'NOAA WLs'!$P$5+(E680/0.3048)</f>
        <v>4.0244094488188971</v>
      </c>
      <c r="L680" s="40">
        <f t="shared" si="82"/>
        <v>-0.25590551181102361</v>
      </c>
      <c r="M680" s="41">
        <f t="shared" si="83"/>
        <v>-0.29199475065616792</v>
      </c>
      <c r="O680">
        <v>1955</v>
      </c>
      <c r="P680">
        <v>6</v>
      </c>
      <c r="Q680" s="1">
        <f t="shared" si="84"/>
        <v>20241</v>
      </c>
      <c r="R680">
        <v>2.9319999999999999</v>
      </c>
      <c r="S680">
        <f t="shared" si="85"/>
        <v>9.6194225721784772</v>
      </c>
      <c r="T680">
        <f t="shared" si="86"/>
        <v>10.119422572178477</v>
      </c>
    </row>
    <row r="681" spans="1:20" x14ac:dyDescent="0.25">
      <c r="A681" s="38">
        <v>1954</v>
      </c>
      <c r="B681">
        <v>7</v>
      </c>
      <c r="C681" s="1">
        <f t="shared" si="87"/>
        <v>19906</v>
      </c>
      <c r="D681" s="38">
        <v>-9.0999999999999998E-2</v>
      </c>
      <c r="E681">
        <v>-8.3000000000000004E-2</v>
      </c>
      <c r="F681">
        <v>-7.8E-2</v>
      </c>
      <c r="G681" s="52">
        <v>-8.7999999999999995E-2</v>
      </c>
      <c r="H681" s="38">
        <f t="shared" si="80"/>
        <v>-0.29855643044619418</v>
      </c>
      <c r="I681" s="41">
        <f t="shared" si="81"/>
        <v>-0.27230971128608922</v>
      </c>
      <c r="J681" s="40">
        <f>'NOAA WLs'!$P$5+(D681/0.3048)</f>
        <v>4.001443569553806</v>
      </c>
      <c r="K681" s="40">
        <f>'NOAA WLs'!$P$5+(E681/0.3048)</f>
        <v>4.0276902887139103</v>
      </c>
      <c r="L681" s="40">
        <f t="shared" si="82"/>
        <v>-0.25590551181102361</v>
      </c>
      <c r="M681" s="41">
        <f t="shared" si="83"/>
        <v>-0.28871391076115482</v>
      </c>
      <c r="O681">
        <v>1955</v>
      </c>
      <c r="P681">
        <v>7</v>
      </c>
      <c r="Q681" s="1">
        <f t="shared" si="84"/>
        <v>20271</v>
      </c>
      <c r="R681">
        <v>2.84</v>
      </c>
      <c r="S681">
        <f t="shared" si="85"/>
        <v>9.3175853018372692</v>
      </c>
      <c r="T681">
        <f t="shared" si="86"/>
        <v>9.8175853018372692</v>
      </c>
    </row>
    <row r="682" spans="1:20" x14ac:dyDescent="0.25">
      <c r="A682" s="38">
        <v>1954</v>
      </c>
      <c r="B682">
        <v>8</v>
      </c>
      <c r="C682" s="1">
        <f t="shared" si="87"/>
        <v>19937</v>
      </c>
      <c r="D682" s="38">
        <v>-9.0999999999999998E-2</v>
      </c>
      <c r="E682">
        <v>-8.3000000000000004E-2</v>
      </c>
      <c r="F682">
        <v>-7.8E-2</v>
      </c>
      <c r="G682" s="52">
        <v>-8.7999999999999995E-2</v>
      </c>
      <c r="H682" s="38">
        <f t="shared" si="80"/>
        <v>-0.29855643044619418</v>
      </c>
      <c r="I682" s="41">
        <f t="shared" si="81"/>
        <v>-0.27230971128608922</v>
      </c>
      <c r="J682" s="40">
        <f>'NOAA WLs'!$P$5+(D682/0.3048)</f>
        <v>4.001443569553806</v>
      </c>
      <c r="K682" s="40">
        <f>'NOAA WLs'!$P$5+(E682/0.3048)</f>
        <v>4.0276902887139103</v>
      </c>
      <c r="L682" s="40">
        <f t="shared" si="82"/>
        <v>-0.25590551181102361</v>
      </c>
      <c r="M682" s="41">
        <f t="shared" si="83"/>
        <v>-0.28871391076115482</v>
      </c>
      <c r="O682">
        <v>1955</v>
      </c>
      <c r="P682">
        <v>8</v>
      </c>
      <c r="Q682" s="1">
        <f t="shared" si="84"/>
        <v>20302</v>
      </c>
      <c r="R682">
        <v>2.718</v>
      </c>
      <c r="S682">
        <f t="shared" si="85"/>
        <v>8.9173228346456686</v>
      </c>
      <c r="T682">
        <f t="shared" si="86"/>
        <v>9.4173228346456686</v>
      </c>
    </row>
    <row r="683" spans="1:20" x14ac:dyDescent="0.25">
      <c r="A683" s="38">
        <v>1954</v>
      </c>
      <c r="B683">
        <v>9</v>
      </c>
      <c r="C683" s="1">
        <f t="shared" si="87"/>
        <v>19968</v>
      </c>
      <c r="D683" s="38">
        <v>-9.0999999999999998E-2</v>
      </c>
      <c r="E683">
        <v>-8.3000000000000004E-2</v>
      </c>
      <c r="F683">
        <v>-7.8E-2</v>
      </c>
      <c r="G683" s="52">
        <v>-8.7999999999999995E-2</v>
      </c>
      <c r="H683" s="38">
        <f t="shared" si="80"/>
        <v>-0.29855643044619418</v>
      </c>
      <c r="I683" s="41">
        <f t="shared" si="81"/>
        <v>-0.27230971128608922</v>
      </c>
      <c r="J683" s="40">
        <f>'NOAA WLs'!$P$5+(D683/0.3048)</f>
        <v>4.001443569553806</v>
      </c>
      <c r="K683" s="40">
        <f>'NOAA WLs'!$P$5+(E683/0.3048)</f>
        <v>4.0276902887139103</v>
      </c>
      <c r="L683" s="40">
        <f t="shared" si="82"/>
        <v>-0.25590551181102361</v>
      </c>
      <c r="M683" s="41">
        <f t="shared" si="83"/>
        <v>-0.28871391076115482</v>
      </c>
      <c r="O683">
        <v>1955</v>
      </c>
      <c r="P683">
        <v>9</v>
      </c>
      <c r="Q683" s="1">
        <f t="shared" si="84"/>
        <v>20333</v>
      </c>
      <c r="R683">
        <v>2.7490000000000001</v>
      </c>
      <c r="S683">
        <f t="shared" si="85"/>
        <v>9.0190288713910753</v>
      </c>
      <c r="T683">
        <f t="shared" si="86"/>
        <v>9.5190288713910753</v>
      </c>
    </row>
    <row r="684" spans="1:20" x14ac:dyDescent="0.25">
      <c r="A684" s="38">
        <v>1954</v>
      </c>
      <c r="B684">
        <v>10</v>
      </c>
      <c r="C684" s="1">
        <f t="shared" si="87"/>
        <v>19998</v>
      </c>
      <c r="D684" s="38">
        <v>-8.5999999999999993E-2</v>
      </c>
      <c r="E684">
        <v>-8.3000000000000004E-2</v>
      </c>
      <c r="F684">
        <v>-7.8E-2</v>
      </c>
      <c r="G684" s="52">
        <v>-8.7999999999999995E-2</v>
      </c>
      <c r="H684" s="38">
        <f t="shared" si="80"/>
        <v>-0.28215223097112857</v>
      </c>
      <c r="I684" s="41">
        <f t="shared" si="81"/>
        <v>-0.27230971128608922</v>
      </c>
      <c r="J684" s="40">
        <f>'NOAA WLs'!$P$5+(D684/0.3048)</f>
        <v>4.0178477690288714</v>
      </c>
      <c r="K684" s="40">
        <f>'NOAA WLs'!$P$5+(E684/0.3048)</f>
        <v>4.0276902887139103</v>
      </c>
      <c r="L684" s="40">
        <f t="shared" si="82"/>
        <v>-0.25590551181102361</v>
      </c>
      <c r="M684" s="41">
        <f t="shared" si="83"/>
        <v>-0.28871391076115482</v>
      </c>
      <c r="O684">
        <v>1955</v>
      </c>
      <c r="P684">
        <v>10</v>
      </c>
      <c r="Q684" s="1">
        <f t="shared" si="84"/>
        <v>20363</v>
      </c>
      <c r="R684">
        <v>2.9009999999999998</v>
      </c>
      <c r="S684">
        <f t="shared" si="85"/>
        <v>9.5177165354330704</v>
      </c>
      <c r="T684">
        <f t="shared" si="86"/>
        <v>10.01771653543307</v>
      </c>
    </row>
    <row r="685" spans="1:20" x14ac:dyDescent="0.25">
      <c r="A685" s="38">
        <v>1954</v>
      </c>
      <c r="B685">
        <v>11</v>
      </c>
      <c r="C685" s="1">
        <f t="shared" si="87"/>
        <v>20029</v>
      </c>
      <c r="D685" s="38">
        <v>-4.7E-2</v>
      </c>
      <c r="E685">
        <v>-8.3000000000000004E-2</v>
      </c>
      <c r="F685">
        <v>-7.8E-2</v>
      </c>
      <c r="G685" s="52">
        <v>-8.7999999999999995E-2</v>
      </c>
      <c r="H685" s="38">
        <f t="shared" si="80"/>
        <v>-0.15419947506561679</v>
      </c>
      <c r="I685" s="41">
        <f t="shared" si="81"/>
        <v>-0.27230971128608922</v>
      </c>
      <c r="J685" s="40">
        <f>'NOAA WLs'!$P$5+(D685/0.3048)</f>
        <v>4.1458005249343834</v>
      </c>
      <c r="K685" s="40">
        <f>'NOAA WLs'!$P$5+(E685/0.3048)</f>
        <v>4.0276902887139103</v>
      </c>
      <c r="L685" s="40">
        <f t="shared" si="82"/>
        <v>-0.25590551181102361</v>
      </c>
      <c r="M685" s="41">
        <f t="shared" si="83"/>
        <v>-0.28871391076115482</v>
      </c>
      <c r="O685">
        <v>1955</v>
      </c>
      <c r="P685">
        <v>11</v>
      </c>
      <c r="Q685" s="1">
        <f t="shared" si="84"/>
        <v>20394</v>
      </c>
      <c r="R685">
        <v>3.1139999999999999</v>
      </c>
      <c r="S685">
        <f t="shared" si="85"/>
        <v>10.216535433070865</v>
      </c>
      <c r="T685">
        <f t="shared" si="86"/>
        <v>10.716535433070865</v>
      </c>
    </row>
    <row r="686" spans="1:20" x14ac:dyDescent="0.25">
      <c r="A686" s="38">
        <v>1954</v>
      </c>
      <c r="B686">
        <v>12</v>
      </c>
      <c r="C686" s="1">
        <f t="shared" si="87"/>
        <v>20059</v>
      </c>
      <c r="D686" s="38">
        <v>-4.2999999999999997E-2</v>
      </c>
      <c r="E686">
        <v>-8.2000000000000003E-2</v>
      </c>
      <c r="F686">
        <v>-7.6999999999999999E-2</v>
      </c>
      <c r="G686" s="52">
        <v>-8.7999999999999995E-2</v>
      </c>
      <c r="H686" s="38">
        <f t="shared" si="80"/>
        <v>-0.14107611548556429</v>
      </c>
      <c r="I686" s="41">
        <f t="shared" si="81"/>
        <v>-0.26902887139107612</v>
      </c>
      <c r="J686" s="40">
        <f>'NOAA WLs'!$P$5+(D686/0.3048)</f>
        <v>4.1589238845144356</v>
      </c>
      <c r="K686" s="40">
        <f>'NOAA WLs'!$P$5+(E686/0.3048)</f>
        <v>4.0309711286089236</v>
      </c>
      <c r="L686" s="40">
        <f t="shared" si="82"/>
        <v>-0.25262467191601046</v>
      </c>
      <c r="M686" s="41">
        <f t="shared" si="83"/>
        <v>-0.28871391076115482</v>
      </c>
      <c r="O686">
        <v>1955</v>
      </c>
      <c r="P686">
        <v>12</v>
      </c>
      <c r="Q686" s="1">
        <f t="shared" si="84"/>
        <v>20424</v>
      </c>
      <c r="R686">
        <v>3.3279999999999998</v>
      </c>
      <c r="S686">
        <f t="shared" si="85"/>
        <v>10.918635170603674</v>
      </c>
      <c r="T686">
        <f t="shared" si="86"/>
        <v>11.418635170603674</v>
      </c>
    </row>
    <row r="687" spans="1:20" x14ac:dyDescent="0.25">
      <c r="A687" s="38">
        <v>1955</v>
      </c>
      <c r="B687">
        <v>1</v>
      </c>
      <c r="C687" s="1">
        <f t="shared" si="87"/>
        <v>20090</v>
      </c>
      <c r="D687" s="38">
        <v>-0.16300000000000001</v>
      </c>
      <c r="E687">
        <v>-8.2000000000000003E-2</v>
      </c>
      <c r="F687">
        <v>-7.6999999999999999E-2</v>
      </c>
      <c r="G687" s="52">
        <v>-8.6999999999999994E-2</v>
      </c>
      <c r="H687" s="38">
        <f t="shared" si="80"/>
        <v>-0.53477690288713908</v>
      </c>
      <c r="I687" s="41">
        <f t="shared" si="81"/>
        <v>-0.26902887139107612</v>
      </c>
      <c r="J687" s="40">
        <f>'NOAA WLs'!$P$5+(D687/0.3048)</f>
        <v>3.7652230971128606</v>
      </c>
      <c r="K687" s="40">
        <f>'NOAA WLs'!$P$5+(E687/0.3048)</f>
        <v>4.0309711286089236</v>
      </c>
      <c r="L687" s="40">
        <f t="shared" si="82"/>
        <v>-0.25262467191601046</v>
      </c>
      <c r="M687" s="41">
        <f t="shared" si="83"/>
        <v>-0.28543307086614172</v>
      </c>
      <c r="O687">
        <v>1956</v>
      </c>
      <c r="P687">
        <v>1</v>
      </c>
      <c r="Q687" s="1">
        <f t="shared" si="84"/>
        <v>20455</v>
      </c>
      <c r="R687">
        <v>3.419</v>
      </c>
      <c r="S687">
        <f t="shared" si="85"/>
        <v>11.217191601049869</v>
      </c>
      <c r="T687">
        <f t="shared" si="86"/>
        <v>11.717191601049869</v>
      </c>
    </row>
    <row r="688" spans="1:20" x14ac:dyDescent="0.25">
      <c r="A688" s="38">
        <v>1955</v>
      </c>
      <c r="B688">
        <v>2</v>
      </c>
      <c r="C688" s="1">
        <f t="shared" si="87"/>
        <v>20121</v>
      </c>
      <c r="D688" s="38">
        <v>-0.20699999999999999</v>
      </c>
      <c r="E688">
        <v>-8.2000000000000003E-2</v>
      </c>
      <c r="F688">
        <v>-7.6999999999999999E-2</v>
      </c>
      <c r="G688" s="52">
        <v>-8.6999999999999994E-2</v>
      </c>
      <c r="H688" s="38">
        <f t="shared" si="80"/>
        <v>-0.67913385826771644</v>
      </c>
      <c r="I688" s="41">
        <f t="shared" si="81"/>
        <v>-0.26902887139107612</v>
      </c>
      <c r="J688" s="40">
        <f>'NOAA WLs'!$P$5+(D688/0.3048)</f>
        <v>3.6208661417322832</v>
      </c>
      <c r="K688" s="40">
        <f>'NOAA WLs'!$P$5+(E688/0.3048)</f>
        <v>4.0309711286089236</v>
      </c>
      <c r="L688" s="40">
        <f t="shared" si="82"/>
        <v>-0.25262467191601046</v>
      </c>
      <c r="M688" s="41">
        <f t="shared" si="83"/>
        <v>-0.28543307086614172</v>
      </c>
      <c r="O688">
        <v>1956</v>
      </c>
      <c r="P688">
        <v>2</v>
      </c>
      <c r="Q688" s="1">
        <f t="shared" si="84"/>
        <v>20486</v>
      </c>
      <c r="R688">
        <v>3.0840000000000001</v>
      </c>
      <c r="S688">
        <f t="shared" si="85"/>
        <v>10.118110236220472</v>
      </c>
      <c r="T688">
        <f t="shared" si="86"/>
        <v>10.618110236220472</v>
      </c>
    </row>
    <row r="689" spans="1:20" x14ac:dyDescent="0.25">
      <c r="A689" s="38">
        <v>1955</v>
      </c>
      <c r="B689">
        <v>3</v>
      </c>
      <c r="C689" s="1">
        <f t="shared" si="87"/>
        <v>20149</v>
      </c>
      <c r="D689" s="38">
        <v>-0.216</v>
      </c>
      <c r="E689">
        <v>-8.2000000000000003E-2</v>
      </c>
      <c r="F689">
        <v>-7.6999999999999999E-2</v>
      </c>
      <c r="G689" s="52">
        <v>-8.6999999999999994E-2</v>
      </c>
      <c r="H689" s="38">
        <f t="shared" si="80"/>
        <v>-0.70866141732283461</v>
      </c>
      <c r="I689" s="41">
        <f t="shared" si="81"/>
        <v>-0.26902887139107612</v>
      </c>
      <c r="J689" s="40">
        <f>'NOAA WLs'!$P$5+(D689/0.3048)</f>
        <v>3.5913385826771651</v>
      </c>
      <c r="K689" s="40">
        <f>'NOAA WLs'!$P$5+(E689/0.3048)</f>
        <v>4.0309711286089236</v>
      </c>
      <c r="L689" s="40">
        <f t="shared" si="82"/>
        <v>-0.25262467191601046</v>
      </c>
      <c r="M689" s="41">
        <f t="shared" si="83"/>
        <v>-0.28543307086614172</v>
      </c>
      <c r="O689">
        <v>1956</v>
      </c>
      <c r="P689">
        <v>3</v>
      </c>
      <c r="Q689" s="1">
        <f t="shared" si="84"/>
        <v>20515</v>
      </c>
      <c r="R689">
        <v>2.9009999999999998</v>
      </c>
      <c r="S689">
        <f t="shared" si="85"/>
        <v>9.5177165354330704</v>
      </c>
      <c r="T689">
        <f t="shared" si="86"/>
        <v>10.01771653543307</v>
      </c>
    </row>
    <row r="690" spans="1:20" x14ac:dyDescent="0.25">
      <c r="A690" s="38">
        <v>1955</v>
      </c>
      <c r="B690">
        <v>4</v>
      </c>
      <c r="C690" s="1">
        <f t="shared" si="87"/>
        <v>20180</v>
      </c>
      <c r="D690" s="38">
        <v>-5.8999999999999997E-2</v>
      </c>
      <c r="E690">
        <v>-8.2000000000000003E-2</v>
      </c>
      <c r="F690">
        <v>-7.6999999999999999E-2</v>
      </c>
      <c r="G690" s="52">
        <v>-8.6999999999999994E-2</v>
      </c>
      <c r="H690" s="38">
        <f t="shared" si="80"/>
        <v>-0.19356955380577426</v>
      </c>
      <c r="I690" s="41">
        <f t="shared" si="81"/>
        <v>-0.26902887139107612</v>
      </c>
      <c r="J690" s="40">
        <f>'NOAA WLs'!$P$5+(D690/0.3048)</f>
        <v>4.1064304461942251</v>
      </c>
      <c r="K690" s="40">
        <f>'NOAA WLs'!$P$5+(E690/0.3048)</f>
        <v>4.0309711286089236</v>
      </c>
      <c r="L690" s="40">
        <f t="shared" si="82"/>
        <v>-0.25262467191601046</v>
      </c>
      <c r="M690" s="41">
        <f t="shared" si="83"/>
        <v>-0.28543307086614172</v>
      </c>
      <c r="O690">
        <v>1956</v>
      </c>
      <c r="P690">
        <v>4</v>
      </c>
      <c r="Q690" s="1">
        <f t="shared" si="84"/>
        <v>20546</v>
      </c>
      <c r="R690">
        <v>2.6880000000000002</v>
      </c>
      <c r="S690">
        <f t="shared" si="85"/>
        <v>8.8188976377952759</v>
      </c>
      <c r="T690">
        <f t="shared" si="86"/>
        <v>9.3188976377952759</v>
      </c>
    </row>
    <row r="691" spans="1:20" x14ac:dyDescent="0.25">
      <c r="A691" s="38">
        <v>1955</v>
      </c>
      <c r="B691">
        <v>5</v>
      </c>
      <c r="C691" s="1">
        <f t="shared" si="87"/>
        <v>20210</v>
      </c>
      <c r="D691" s="38">
        <v>-0.17599999999999999</v>
      </c>
      <c r="E691">
        <v>-8.2000000000000003E-2</v>
      </c>
      <c r="F691">
        <v>-7.6999999999999999E-2</v>
      </c>
      <c r="G691" s="52">
        <v>-8.6999999999999994E-2</v>
      </c>
      <c r="H691" s="38">
        <f t="shared" si="80"/>
        <v>-0.57742782152230965</v>
      </c>
      <c r="I691" s="41">
        <f t="shared" si="81"/>
        <v>-0.26902887139107612</v>
      </c>
      <c r="J691" s="40">
        <f>'NOAA WLs'!$P$5+(D691/0.3048)</f>
        <v>3.72257217847769</v>
      </c>
      <c r="K691" s="40">
        <f>'NOAA WLs'!$P$5+(E691/0.3048)</f>
        <v>4.0309711286089236</v>
      </c>
      <c r="L691" s="40">
        <f t="shared" si="82"/>
        <v>-0.25262467191601046</v>
      </c>
      <c r="M691" s="41">
        <f t="shared" si="83"/>
        <v>-0.28543307086614172</v>
      </c>
      <c r="O691">
        <v>1956</v>
      </c>
      <c r="P691">
        <v>5</v>
      </c>
      <c r="Q691" s="1">
        <f t="shared" si="84"/>
        <v>20576</v>
      </c>
      <c r="R691">
        <v>2.84</v>
      </c>
      <c r="S691">
        <f t="shared" si="85"/>
        <v>9.3175853018372692</v>
      </c>
      <c r="T691">
        <f t="shared" si="86"/>
        <v>9.8175853018372692</v>
      </c>
    </row>
    <row r="692" spans="1:20" x14ac:dyDescent="0.25">
      <c r="A692" s="38">
        <v>1955</v>
      </c>
      <c r="B692">
        <v>6</v>
      </c>
      <c r="C692" s="1">
        <f t="shared" si="87"/>
        <v>20241</v>
      </c>
      <c r="D692" s="38">
        <v>-0.121</v>
      </c>
      <c r="E692">
        <v>-8.1000000000000003E-2</v>
      </c>
      <c r="F692">
        <v>-7.5999999999999998E-2</v>
      </c>
      <c r="G692" s="52">
        <v>-8.6999999999999994E-2</v>
      </c>
      <c r="H692" s="38">
        <f t="shared" si="80"/>
        <v>-0.39698162729658787</v>
      </c>
      <c r="I692" s="41">
        <f t="shared" si="81"/>
        <v>-0.26574803149606296</v>
      </c>
      <c r="J692" s="40">
        <f>'NOAA WLs'!$P$5+(D692/0.3048)</f>
        <v>3.903018372703412</v>
      </c>
      <c r="K692" s="40">
        <f>'NOAA WLs'!$P$5+(E692/0.3048)</f>
        <v>4.0342519685039369</v>
      </c>
      <c r="L692" s="40">
        <f t="shared" si="82"/>
        <v>-0.24934383202099736</v>
      </c>
      <c r="M692" s="41">
        <f t="shared" si="83"/>
        <v>-0.28543307086614172</v>
      </c>
      <c r="O692">
        <v>1956</v>
      </c>
      <c r="P692">
        <v>6</v>
      </c>
      <c r="Q692" s="1">
        <f t="shared" si="84"/>
        <v>20607</v>
      </c>
      <c r="R692">
        <v>3.0230000000000001</v>
      </c>
      <c r="S692">
        <f t="shared" si="85"/>
        <v>9.917979002624671</v>
      </c>
      <c r="T692">
        <f t="shared" si="86"/>
        <v>10.417979002624671</v>
      </c>
    </row>
    <row r="693" spans="1:20" x14ac:dyDescent="0.25">
      <c r="A693" s="38">
        <v>1955</v>
      </c>
      <c r="B693">
        <v>7</v>
      </c>
      <c r="C693" s="1">
        <f t="shared" si="87"/>
        <v>20271</v>
      </c>
      <c r="D693" s="38">
        <v>-0.11600000000000001</v>
      </c>
      <c r="E693">
        <v>-8.1000000000000003E-2</v>
      </c>
      <c r="F693">
        <v>-7.5999999999999998E-2</v>
      </c>
      <c r="G693" s="52">
        <v>-8.5999999999999993E-2</v>
      </c>
      <c r="H693" s="38">
        <f t="shared" si="80"/>
        <v>-0.38057742782152232</v>
      </c>
      <c r="I693" s="41">
        <f t="shared" si="81"/>
        <v>-0.26574803149606296</v>
      </c>
      <c r="J693" s="40">
        <f>'NOAA WLs'!$P$5+(D693/0.3048)</f>
        <v>3.9194225721784774</v>
      </c>
      <c r="K693" s="40">
        <f>'NOAA WLs'!$P$5+(E693/0.3048)</f>
        <v>4.0342519685039369</v>
      </c>
      <c r="L693" s="40">
        <f t="shared" si="82"/>
        <v>-0.24934383202099736</v>
      </c>
      <c r="M693" s="41">
        <f t="shared" si="83"/>
        <v>-0.28215223097112857</v>
      </c>
      <c r="O693">
        <v>1956</v>
      </c>
      <c r="P693">
        <v>7</v>
      </c>
      <c r="Q693" s="1">
        <f t="shared" si="84"/>
        <v>20637</v>
      </c>
      <c r="R693">
        <v>3.0230000000000001</v>
      </c>
      <c r="S693">
        <f t="shared" si="85"/>
        <v>9.917979002624671</v>
      </c>
      <c r="T693">
        <f t="shared" si="86"/>
        <v>10.417979002624671</v>
      </c>
    </row>
    <row r="694" spans="1:20" x14ac:dyDescent="0.25">
      <c r="A694" s="38">
        <v>1955</v>
      </c>
      <c r="B694">
        <v>8</v>
      </c>
      <c r="C694" s="1">
        <f t="shared" si="87"/>
        <v>20302</v>
      </c>
      <c r="D694" s="38">
        <v>-0.155</v>
      </c>
      <c r="E694">
        <v>-8.1000000000000003E-2</v>
      </c>
      <c r="F694">
        <v>-7.5999999999999998E-2</v>
      </c>
      <c r="G694" s="52">
        <v>-8.5999999999999993E-2</v>
      </c>
      <c r="H694" s="38">
        <f t="shared" si="80"/>
        <v>-0.50853018372703407</v>
      </c>
      <c r="I694" s="41">
        <f t="shared" si="81"/>
        <v>-0.26574803149606296</v>
      </c>
      <c r="J694" s="40">
        <f>'NOAA WLs'!$P$5+(D694/0.3048)</f>
        <v>3.7914698162729659</v>
      </c>
      <c r="K694" s="40">
        <f>'NOAA WLs'!$P$5+(E694/0.3048)</f>
        <v>4.0342519685039369</v>
      </c>
      <c r="L694" s="40">
        <f t="shared" si="82"/>
        <v>-0.24934383202099736</v>
      </c>
      <c r="M694" s="41">
        <f t="shared" si="83"/>
        <v>-0.28215223097112857</v>
      </c>
      <c r="O694">
        <v>1956</v>
      </c>
      <c r="P694">
        <v>8</v>
      </c>
      <c r="Q694" s="1">
        <f t="shared" si="84"/>
        <v>20668</v>
      </c>
      <c r="R694">
        <v>2.871</v>
      </c>
      <c r="S694">
        <f t="shared" si="85"/>
        <v>9.419291338582676</v>
      </c>
      <c r="T694">
        <f t="shared" si="86"/>
        <v>9.919291338582676</v>
      </c>
    </row>
    <row r="695" spans="1:20" x14ac:dyDescent="0.25">
      <c r="A695" s="38">
        <v>1955</v>
      </c>
      <c r="B695">
        <v>9</v>
      </c>
      <c r="C695" s="1">
        <f t="shared" si="87"/>
        <v>20333</v>
      </c>
      <c r="D695" s="38">
        <v>-0.152</v>
      </c>
      <c r="E695">
        <v>-8.1000000000000003E-2</v>
      </c>
      <c r="F695">
        <v>-7.5999999999999998E-2</v>
      </c>
      <c r="G695" s="52">
        <v>-8.5999999999999993E-2</v>
      </c>
      <c r="H695" s="38">
        <f t="shared" si="80"/>
        <v>-0.49868766404199472</v>
      </c>
      <c r="I695" s="41">
        <f t="shared" si="81"/>
        <v>-0.26574803149606296</v>
      </c>
      <c r="J695" s="40">
        <f>'NOAA WLs'!$P$5+(D695/0.3048)</f>
        <v>3.8013123359580052</v>
      </c>
      <c r="K695" s="40">
        <f>'NOAA WLs'!$P$5+(E695/0.3048)</f>
        <v>4.0342519685039369</v>
      </c>
      <c r="L695" s="40">
        <f t="shared" si="82"/>
        <v>-0.24934383202099736</v>
      </c>
      <c r="M695" s="41">
        <f t="shared" si="83"/>
        <v>-0.28215223097112857</v>
      </c>
      <c r="O695">
        <v>1956</v>
      </c>
      <c r="P695">
        <v>9</v>
      </c>
      <c r="Q695" s="1">
        <f t="shared" si="84"/>
        <v>20699</v>
      </c>
      <c r="R695">
        <v>2.9319999999999999</v>
      </c>
      <c r="S695">
        <f t="shared" si="85"/>
        <v>9.6194225721784772</v>
      </c>
      <c r="T695">
        <f t="shared" si="86"/>
        <v>10.119422572178477</v>
      </c>
    </row>
    <row r="696" spans="1:20" x14ac:dyDescent="0.25">
      <c r="A696" s="38">
        <v>1955</v>
      </c>
      <c r="B696">
        <v>10</v>
      </c>
      <c r="C696" s="1">
        <f t="shared" si="87"/>
        <v>20363</v>
      </c>
      <c r="D696" s="38">
        <v>-0.11899999999999999</v>
      </c>
      <c r="E696">
        <v>-8.1000000000000003E-2</v>
      </c>
      <c r="F696">
        <v>-7.5999999999999998E-2</v>
      </c>
      <c r="G696" s="52">
        <v>-8.5999999999999993E-2</v>
      </c>
      <c r="H696" s="38">
        <f t="shared" si="80"/>
        <v>-0.39041994750656162</v>
      </c>
      <c r="I696" s="41">
        <f t="shared" si="81"/>
        <v>-0.26574803149606296</v>
      </c>
      <c r="J696" s="40">
        <f>'NOAA WLs'!$P$5+(D696/0.3048)</f>
        <v>3.9095800524934381</v>
      </c>
      <c r="K696" s="40">
        <f>'NOAA WLs'!$P$5+(E696/0.3048)</f>
        <v>4.0342519685039369</v>
      </c>
      <c r="L696" s="40">
        <f t="shared" si="82"/>
        <v>-0.24934383202099736</v>
      </c>
      <c r="M696" s="41">
        <f t="shared" si="83"/>
        <v>-0.28215223097112857</v>
      </c>
      <c r="O696">
        <v>1956</v>
      </c>
      <c r="P696">
        <v>10</v>
      </c>
      <c r="Q696" s="1">
        <f t="shared" si="84"/>
        <v>20729</v>
      </c>
      <c r="R696">
        <v>2.9319999999999999</v>
      </c>
      <c r="S696">
        <f t="shared" si="85"/>
        <v>9.6194225721784772</v>
      </c>
      <c r="T696">
        <f t="shared" si="86"/>
        <v>10.119422572178477</v>
      </c>
    </row>
    <row r="697" spans="1:20" x14ac:dyDescent="0.25">
      <c r="A697" s="38">
        <v>1955</v>
      </c>
      <c r="B697">
        <v>11</v>
      </c>
      <c r="C697" s="1">
        <f t="shared" si="87"/>
        <v>20394</v>
      </c>
      <c r="D697" s="38">
        <v>-0.108</v>
      </c>
      <c r="E697">
        <v>-8.1000000000000003E-2</v>
      </c>
      <c r="F697">
        <v>-7.5999999999999998E-2</v>
      </c>
      <c r="G697" s="52">
        <v>-8.5999999999999993E-2</v>
      </c>
      <c r="H697" s="38">
        <f t="shared" si="80"/>
        <v>-0.3543307086614173</v>
      </c>
      <c r="I697" s="41">
        <f t="shared" si="81"/>
        <v>-0.26574803149606296</v>
      </c>
      <c r="J697" s="40">
        <f>'NOAA WLs'!$P$5+(D697/0.3048)</f>
        <v>3.9456692913385827</v>
      </c>
      <c r="K697" s="40">
        <f>'NOAA WLs'!$P$5+(E697/0.3048)</f>
        <v>4.0342519685039369</v>
      </c>
      <c r="L697" s="40">
        <f t="shared" si="82"/>
        <v>-0.24934383202099736</v>
      </c>
      <c r="M697" s="41">
        <f t="shared" si="83"/>
        <v>-0.28215223097112857</v>
      </c>
      <c r="O697">
        <v>1956</v>
      </c>
      <c r="P697">
        <v>11</v>
      </c>
      <c r="Q697" s="1">
        <f t="shared" si="84"/>
        <v>20760</v>
      </c>
      <c r="R697">
        <v>2.81</v>
      </c>
      <c r="S697">
        <f t="shared" si="85"/>
        <v>9.2191601049868765</v>
      </c>
      <c r="T697">
        <f t="shared" si="86"/>
        <v>9.7191601049868765</v>
      </c>
    </row>
    <row r="698" spans="1:20" x14ac:dyDescent="0.25">
      <c r="A698" s="38">
        <v>1955</v>
      </c>
      <c r="B698">
        <v>12</v>
      </c>
      <c r="C698" s="1">
        <f t="shared" si="87"/>
        <v>20424</v>
      </c>
      <c r="D698" s="38">
        <v>8.0000000000000002E-3</v>
      </c>
      <c r="E698">
        <v>-0.08</v>
      </c>
      <c r="F698">
        <v>-7.4999999999999997E-2</v>
      </c>
      <c r="G698" s="52">
        <v>-8.5000000000000006E-2</v>
      </c>
      <c r="H698" s="38">
        <f t="shared" si="80"/>
        <v>2.6246719160104987E-2</v>
      </c>
      <c r="I698" s="41">
        <f t="shared" si="81"/>
        <v>-0.26246719160104987</v>
      </c>
      <c r="J698" s="40">
        <f>'NOAA WLs'!$P$5+(D698/0.3048)</f>
        <v>4.3262467191601051</v>
      </c>
      <c r="K698" s="40">
        <f>'NOAA WLs'!$P$5+(E698/0.3048)</f>
        <v>4.0375328083989501</v>
      </c>
      <c r="L698" s="40">
        <f t="shared" si="82"/>
        <v>-0.24606299212598423</v>
      </c>
      <c r="M698" s="41">
        <f t="shared" si="83"/>
        <v>-0.27887139107611547</v>
      </c>
      <c r="O698">
        <v>1956</v>
      </c>
      <c r="P698">
        <v>12</v>
      </c>
      <c r="Q698" s="1">
        <f t="shared" si="84"/>
        <v>20790</v>
      </c>
      <c r="R698">
        <v>3.0230000000000001</v>
      </c>
      <c r="S698">
        <f t="shared" si="85"/>
        <v>9.917979002624671</v>
      </c>
      <c r="T698">
        <f t="shared" si="86"/>
        <v>10.417979002624671</v>
      </c>
    </row>
    <row r="699" spans="1:20" x14ac:dyDescent="0.25">
      <c r="A699" s="38">
        <v>1956</v>
      </c>
      <c r="B699">
        <v>1</v>
      </c>
      <c r="C699" s="1">
        <f t="shared" si="87"/>
        <v>20455</v>
      </c>
      <c r="D699" s="38">
        <v>6.6000000000000003E-2</v>
      </c>
      <c r="E699">
        <v>-0.08</v>
      </c>
      <c r="F699">
        <v>-7.4999999999999997E-2</v>
      </c>
      <c r="G699" s="52">
        <v>-8.5000000000000006E-2</v>
      </c>
      <c r="H699" s="38">
        <f t="shared" si="80"/>
        <v>0.21653543307086615</v>
      </c>
      <c r="I699" s="41">
        <f t="shared" si="81"/>
        <v>-0.26246719160104987</v>
      </c>
      <c r="J699" s="40">
        <f>'NOAA WLs'!$P$5+(D699/0.3048)</f>
        <v>4.5165354330708656</v>
      </c>
      <c r="K699" s="40">
        <f>'NOAA WLs'!$P$5+(E699/0.3048)</f>
        <v>4.0375328083989501</v>
      </c>
      <c r="L699" s="40">
        <f t="shared" si="82"/>
        <v>-0.24606299212598423</v>
      </c>
      <c r="M699" s="41">
        <f t="shared" si="83"/>
        <v>-0.27887139107611547</v>
      </c>
      <c r="O699">
        <v>1957</v>
      </c>
      <c r="P699">
        <v>1</v>
      </c>
      <c r="Q699" s="1">
        <f t="shared" si="84"/>
        <v>20821</v>
      </c>
      <c r="R699">
        <v>3.23</v>
      </c>
      <c r="S699">
        <f t="shared" si="85"/>
        <v>10.597112860892388</v>
      </c>
      <c r="T699">
        <f t="shared" si="86"/>
        <v>11.097112860892388</v>
      </c>
    </row>
    <row r="700" spans="1:20" x14ac:dyDescent="0.25">
      <c r="A700" s="38">
        <v>1956</v>
      </c>
      <c r="B700">
        <v>2</v>
      </c>
      <c r="C700" s="1">
        <f t="shared" si="87"/>
        <v>20486</v>
      </c>
      <c r="D700" s="38">
        <v>-0.13400000000000001</v>
      </c>
      <c r="E700">
        <v>-0.08</v>
      </c>
      <c r="F700">
        <v>-7.4999999999999997E-2</v>
      </c>
      <c r="G700" s="52">
        <v>-8.5000000000000006E-2</v>
      </c>
      <c r="H700" s="38">
        <f t="shared" si="80"/>
        <v>-0.43963254593175854</v>
      </c>
      <c r="I700" s="41">
        <f t="shared" si="81"/>
        <v>-0.26246719160104987</v>
      </c>
      <c r="J700" s="40">
        <f>'NOAA WLs'!$P$5+(D700/0.3048)</f>
        <v>3.8603674540682413</v>
      </c>
      <c r="K700" s="40">
        <f>'NOAA WLs'!$P$5+(E700/0.3048)</f>
        <v>4.0375328083989501</v>
      </c>
      <c r="L700" s="40">
        <f t="shared" si="82"/>
        <v>-0.24606299212598423</v>
      </c>
      <c r="M700" s="41">
        <f t="shared" si="83"/>
        <v>-0.27887139107611547</v>
      </c>
      <c r="O700">
        <v>1957</v>
      </c>
      <c r="P700">
        <v>2</v>
      </c>
      <c r="Q700" s="1">
        <f t="shared" si="84"/>
        <v>20852</v>
      </c>
      <c r="R700">
        <v>3.0169999999999999</v>
      </c>
      <c r="S700">
        <f t="shared" si="85"/>
        <v>9.8982939632545932</v>
      </c>
      <c r="T700">
        <f t="shared" si="86"/>
        <v>10.398293963254593</v>
      </c>
    </row>
    <row r="701" spans="1:20" x14ac:dyDescent="0.25">
      <c r="A701" s="38">
        <v>1956</v>
      </c>
      <c r="B701">
        <v>3</v>
      </c>
      <c r="C701" s="1">
        <f t="shared" si="87"/>
        <v>20515</v>
      </c>
      <c r="D701" s="38">
        <v>-8.5000000000000006E-2</v>
      </c>
      <c r="E701">
        <v>-0.08</v>
      </c>
      <c r="F701">
        <v>-7.4999999999999997E-2</v>
      </c>
      <c r="G701" s="52">
        <v>-8.5000000000000006E-2</v>
      </c>
      <c r="H701" s="38">
        <f t="shared" si="80"/>
        <v>-0.27887139107611547</v>
      </c>
      <c r="I701" s="41">
        <f t="shared" si="81"/>
        <v>-0.26246719160104987</v>
      </c>
      <c r="J701" s="40">
        <f>'NOAA WLs'!$P$5+(D701/0.3048)</f>
        <v>4.0211286089238847</v>
      </c>
      <c r="K701" s="40">
        <f>'NOAA WLs'!$P$5+(E701/0.3048)</f>
        <v>4.0375328083989501</v>
      </c>
      <c r="L701" s="40">
        <f t="shared" si="82"/>
        <v>-0.24606299212598423</v>
      </c>
      <c r="M701" s="41">
        <f t="shared" si="83"/>
        <v>-0.27887139107611547</v>
      </c>
      <c r="O701">
        <v>1957</v>
      </c>
      <c r="P701">
        <v>3</v>
      </c>
      <c r="Q701" s="1">
        <f t="shared" si="84"/>
        <v>20880</v>
      </c>
      <c r="R701">
        <v>3.0169999999999999</v>
      </c>
      <c r="S701">
        <f t="shared" si="85"/>
        <v>9.8982939632545932</v>
      </c>
      <c r="T701">
        <f t="shared" si="86"/>
        <v>10.398293963254593</v>
      </c>
    </row>
    <row r="702" spans="1:20" x14ac:dyDescent="0.25">
      <c r="A702" s="38">
        <v>1956</v>
      </c>
      <c r="B702">
        <v>4</v>
      </c>
      <c r="C702" s="1">
        <f t="shared" si="87"/>
        <v>20546</v>
      </c>
      <c r="D702" s="38">
        <v>-0.11</v>
      </c>
      <c r="E702">
        <v>-0.08</v>
      </c>
      <c r="F702">
        <v>-7.4999999999999997E-2</v>
      </c>
      <c r="G702" s="52">
        <v>-8.5000000000000006E-2</v>
      </c>
      <c r="H702" s="38">
        <f t="shared" si="80"/>
        <v>-0.36089238845144356</v>
      </c>
      <c r="I702" s="41">
        <f t="shared" si="81"/>
        <v>-0.26246719160104987</v>
      </c>
      <c r="J702" s="40">
        <f>'NOAA WLs'!$P$5+(D702/0.3048)</f>
        <v>3.9391076115485562</v>
      </c>
      <c r="K702" s="40">
        <f>'NOAA WLs'!$P$5+(E702/0.3048)</f>
        <v>4.0375328083989501</v>
      </c>
      <c r="L702" s="40">
        <f t="shared" si="82"/>
        <v>-0.24606299212598423</v>
      </c>
      <c r="M702" s="41">
        <f t="shared" si="83"/>
        <v>-0.27887139107611547</v>
      </c>
      <c r="O702">
        <v>1957</v>
      </c>
      <c r="P702">
        <v>4</v>
      </c>
      <c r="Q702" s="1">
        <f t="shared" si="84"/>
        <v>20911</v>
      </c>
      <c r="R702">
        <v>3.1080000000000001</v>
      </c>
      <c r="S702">
        <f t="shared" si="85"/>
        <v>10.196850393700787</v>
      </c>
      <c r="T702">
        <f t="shared" si="86"/>
        <v>10.696850393700787</v>
      </c>
    </row>
    <row r="703" spans="1:20" x14ac:dyDescent="0.25">
      <c r="A703" s="38">
        <v>1956</v>
      </c>
      <c r="B703">
        <v>5</v>
      </c>
      <c r="C703" s="1">
        <f t="shared" si="87"/>
        <v>20576</v>
      </c>
      <c r="D703" s="38">
        <v>-5.7000000000000002E-2</v>
      </c>
      <c r="E703">
        <v>-0.08</v>
      </c>
      <c r="F703">
        <v>-7.3999999999999996E-2</v>
      </c>
      <c r="G703" s="52">
        <v>-8.5000000000000006E-2</v>
      </c>
      <c r="H703" s="38">
        <f t="shared" si="80"/>
        <v>-0.18700787401574803</v>
      </c>
      <c r="I703" s="41">
        <f t="shared" si="81"/>
        <v>-0.26246719160104987</v>
      </c>
      <c r="J703" s="40">
        <f>'NOAA WLs'!$P$5+(D703/0.3048)</f>
        <v>4.1129921259842517</v>
      </c>
      <c r="K703" s="40">
        <f>'NOAA WLs'!$P$5+(E703/0.3048)</f>
        <v>4.0375328083989501</v>
      </c>
      <c r="L703" s="40">
        <f t="shared" si="82"/>
        <v>-0.2427821522309711</v>
      </c>
      <c r="M703" s="41">
        <f t="shared" si="83"/>
        <v>-0.27887139107611547</v>
      </c>
      <c r="O703">
        <v>1957</v>
      </c>
      <c r="P703">
        <v>5</v>
      </c>
      <c r="Q703" s="1">
        <f t="shared" si="84"/>
        <v>20941</v>
      </c>
      <c r="R703">
        <v>3.0169999999999999</v>
      </c>
      <c r="S703">
        <f t="shared" si="85"/>
        <v>9.8982939632545932</v>
      </c>
      <c r="T703">
        <f t="shared" si="86"/>
        <v>10.398293963254593</v>
      </c>
    </row>
    <row r="704" spans="1:20" x14ac:dyDescent="0.25">
      <c r="A704" s="38">
        <v>1956</v>
      </c>
      <c r="B704">
        <v>6</v>
      </c>
      <c r="C704" s="1">
        <f t="shared" si="87"/>
        <v>20607</v>
      </c>
      <c r="D704" s="38">
        <v>-5.0999999999999997E-2</v>
      </c>
      <c r="E704">
        <v>-7.9000000000000001E-2</v>
      </c>
      <c r="F704">
        <v>-7.3999999999999996E-2</v>
      </c>
      <c r="G704" s="52">
        <v>-8.4000000000000005E-2</v>
      </c>
      <c r="H704" s="38">
        <f t="shared" si="80"/>
        <v>-0.16732283464566927</v>
      </c>
      <c r="I704" s="41">
        <f t="shared" si="81"/>
        <v>-0.25918635170603671</v>
      </c>
      <c r="J704" s="40">
        <f>'NOAA WLs'!$P$5+(D704/0.3048)</f>
        <v>4.1326771653543304</v>
      </c>
      <c r="K704" s="40">
        <f>'NOAA WLs'!$P$5+(E704/0.3048)</f>
        <v>4.0408136482939634</v>
      </c>
      <c r="L704" s="40">
        <f t="shared" si="82"/>
        <v>-0.2427821522309711</v>
      </c>
      <c r="M704" s="41">
        <f t="shared" si="83"/>
        <v>-0.27559055118110237</v>
      </c>
      <c r="O704">
        <v>1957</v>
      </c>
      <c r="P704">
        <v>6</v>
      </c>
      <c r="Q704" s="1">
        <f t="shared" si="84"/>
        <v>20972</v>
      </c>
      <c r="R704">
        <v>2.8650000000000002</v>
      </c>
      <c r="S704">
        <f t="shared" si="85"/>
        <v>9.3996062992125982</v>
      </c>
      <c r="T704">
        <f t="shared" si="86"/>
        <v>9.8996062992125982</v>
      </c>
    </row>
    <row r="705" spans="1:20" x14ac:dyDescent="0.25">
      <c r="A705" s="38">
        <v>1956</v>
      </c>
      <c r="B705">
        <v>7</v>
      </c>
      <c r="C705" s="1">
        <f t="shared" si="87"/>
        <v>20637</v>
      </c>
      <c r="D705" s="38">
        <v>-7.9000000000000001E-2</v>
      </c>
      <c r="E705">
        <v>-7.9000000000000001E-2</v>
      </c>
      <c r="F705">
        <v>-7.3999999999999996E-2</v>
      </c>
      <c r="G705" s="52">
        <v>-8.4000000000000005E-2</v>
      </c>
      <c r="H705" s="38">
        <f t="shared" si="80"/>
        <v>-0.25918635170603671</v>
      </c>
      <c r="I705" s="41">
        <f t="shared" si="81"/>
        <v>-0.25918635170603671</v>
      </c>
      <c r="J705" s="40">
        <f>'NOAA WLs'!$P$5+(D705/0.3048)</f>
        <v>4.0408136482939634</v>
      </c>
      <c r="K705" s="40">
        <f>'NOAA WLs'!$P$5+(E705/0.3048)</f>
        <v>4.0408136482939634</v>
      </c>
      <c r="L705" s="40">
        <f t="shared" si="82"/>
        <v>-0.2427821522309711</v>
      </c>
      <c r="M705" s="41">
        <f t="shared" si="83"/>
        <v>-0.27559055118110237</v>
      </c>
      <c r="O705">
        <v>1957</v>
      </c>
      <c r="P705">
        <v>7</v>
      </c>
      <c r="Q705" s="1">
        <f t="shared" si="84"/>
        <v>21002</v>
      </c>
      <c r="R705">
        <v>2.9860000000000002</v>
      </c>
      <c r="S705">
        <f t="shared" si="85"/>
        <v>9.7965879265091864</v>
      </c>
      <c r="T705">
        <f t="shared" si="86"/>
        <v>10.296587926509186</v>
      </c>
    </row>
    <row r="706" spans="1:20" x14ac:dyDescent="0.25">
      <c r="A706" s="38">
        <v>1956</v>
      </c>
      <c r="B706">
        <v>8</v>
      </c>
      <c r="C706" s="1">
        <f t="shared" si="87"/>
        <v>20668</v>
      </c>
      <c r="D706" s="38">
        <v>-0.10299999999999999</v>
      </c>
      <c r="E706">
        <v>-7.9000000000000001E-2</v>
      </c>
      <c r="F706">
        <v>-7.3999999999999996E-2</v>
      </c>
      <c r="G706" s="52">
        <v>-8.4000000000000005E-2</v>
      </c>
      <c r="H706" s="38">
        <f t="shared" si="80"/>
        <v>-0.3379265091863517</v>
      </c>
      <c r="I706" s="41">
        <f t="shared" si="81"/>
        <v>-0.25918635170603671</v>
      </c>
      <c r="J706" s="40">
        <f>'NOAA WLs'!$P$5+(D706/0.3048)</f>
        <v>3.9620734908136481</v>
      </c>
      <c r="K706" s="40">
        <f>'NOAA WLs'!$P$5+(E706/0.3048)</f>
        <v>4.0408136482939634</v>
      </c>
      <c r="L706" s="40">
        <f t="shared" si="82"/>
        <v>-0.2427821522309711</v>
      </c>
      <c r="M706" s="41">
        <f t="shared" si="83"/>
        <v>-0.27559055118110237</v>
      </c>
      <c r="O706">
        <v>1957</v>
      </c>
      <c r="P706">
        <v>8</v>
      </c>
      <c r="Q706" s="1">
        <f t="shared" si="84"/>
        <v>21033</v>
      </c>
      <c r="R706">
        <v>2.9260000000000002</v>
      </c>
      <c r="S706">
        <f t="shared" si="85"/>
        <v>9.5997375328083994</v>
      </c>
      <c r="T706">
        <f t="shared" si="86"/>
        <v>10.099737532808399</v>
      </c>
    </row>
    <row r="707" spans="1:20" x14ac:dyDescent="0.25">
      <c r="A707" s="38">
        <v>1956</v>
      </c>
      <c r="B707">
        <v>9</v>
      </c>
      <c r="C707" s="1">
        <f t="shared" si="87"/>
        <v>20699</v>
      </c>
      <c r="D707" s="38">
        <v>-8.7999999999999995E-2</v>
      </c>
      <c r="E707">
        <v>-7.9000000000000001E-2</v>
      </c>
      <c r="F707">
        <v>-7.3999999999999996E-2</v>
      </c>
      <c r="G707" s="52">
        <v>-8.4000000000000005E-2</v>
      </c>
      <c r="H707" s="38">
        <f t="shared" si="80"/>
        <v>-0.28871391076115482</v>
      </c>
      <c r="I707" s="41">
        <f t="shared" si="81"/>
        <v>-0.25918635170603671</v>
      </c>
      <c r="J707" s="40">
        <f>'NOAA WLs'!$P$5+(D707/0.3048)</f>
        <v>4.0112860892388449</v>
      </c>
      <c r="K707" s="40">
        <f>'NOAA WLs'!$P$5+(E707/0.3048)</f>
        <v>4.0408136482939634</v>
      </c>
      <c r="L707" s="40">
        <f t="shared" si="82"/>
        <v>-0.2427821522309711</v>
      </c>
      <c r="M707" s="41">
        <f t="shared" si="83"/>
        <v>-0.27559055118110237</v>
      </c>
      <c r="O707">
        <v>1957</v>
      </c>
      <c r="P707">
        <v>9</v>
      </c>
      <c r="Q707" s="1">
        <f t="shared" si="84"/>
        <v>21064</v>
      </c>
      <c r="R707">
        <v>3.0169999999999999</v>
      </c>
      <c r="S707">
        <f t="shared" si="85"/>
        <v>9.8982939632545932</v>
      </c>
      <c r="T707">
        <f t="shared" si="86"/>
        <v>10.398293963254593</v>
      </c>
    </row>
    <row r="708" spans="1:20" x14ac:dyDescent="0.25">
      <c r="A708" s="38">
        <v>1956</v>
      </c>
      <c r="B708">
        <v>10</v>
      </c>
      <c r="C708" s="1">
        <f t="shared" si="87"/>
        <v>20729</v>
      </c>
      <c r="D708" s="38">
        <v>-6.8000000000000005E-2</v>
      </c>
      <c r="E708">
        <v>-7.9000000000000001E-2</v>
      </c>
      <c r="F708">
        <v>-7.3999999999999996E-2</v>
      </c>
      <c r="G708" s="52">
        <v>-8.4000000000000005E-2</v>
      </c>
      <c r="H708" s="38">
        <f t="shared" si="80"/>
        <v>-0.2230971128608924</v>
      </c>
      <c r="I708" s="41">
        <f t="shared" si="81"/>
        <v>-0.25918635170603671</v>
      </c>
      <c r="J708" s="40">
        <f>'NOAA WLs'!$P$5+(D708/0.3048)</f>
        <v>4.0769028871391075</v>
      </c>
      <c r="K708" s="40">
        <f>'NOAA WLs'!$P$5+(E708/0.3048)</f>
        <v>4.0408136482939634</v>
      </c>
      <c r="L708" s="40">
        <f t="shared" si="82"/>
        <v>-0.2427821522309711</v>
      </c>
      <c r="M708" s="41">
        <f t="shared" si="83"/>
        <v>-0.27559055118110237</v>
      </c>
      <c r="O708">
        <v>1957</v>
      </c>
      <c r="P708">
        <v>10</v>
      </c>
      <c r="Q708" s="1">
        <f t="shared" si="84"/>
        <v>21094</v>
      </c>
      <c r="R708">
        <v>3.0169999999999999</v>
      </c>
      <c r="S708">
        <f t="shared" si="85"/>
        <v>9.8982939632545932</v>
      </c>
      <c r="T708">
        <f t="shared" si="86"/>
        <v>10.398293963254593</v>
      </c>
    </row>
    <row r="709" spans="1:20" x14ac:dyDescent="0.25">
      <c r="A709" s="38">
        <v>1956</v>
      </c>
      <c r="B709">
        <v>11</v>
      </c>
      <c r="C709" s="1">
        <f t="shared" si="87"/>
        <v>20760</v>
      </c>
      <c r="D709" s="38">
        <v>-0.23300000000000001</v>
      </c>
      <c r="E709">
        <v>-7.9000000000000001E-2</v>
      </c>
      <c r="F709">
        <v>-7.2999999999999995E-2</v>
      </c>
      <c r="G709" s="52">
        <v>-8.4000000000000005E-2</v>
      </c>
      <c r="H709" s="38">
        <f t="shared" si="80"/>
        <v>-0.76443569553805779</v>
      </c>
      <c r="I709" s="41">
        <f t="shared" si="81"/>
        <v>-0.25918635170603671</v>
      </c>
      <c r="J709" s="40">
        <f>'NOAA WLs'!$P$5+(D709/0.3048)</f>
        <v>3.5355643044619418</v>
      </c>
      <c r="K709" s="40">
        <f>'NOAA WLs'!$P$5+(E709/0.3048)</f>
        <v>4.0408136482939634</v>
      </c>
      <c r="L709" s="40">
        <f t="shared" si="82"/>
        <v>-0.23950131233595798</v>
      </c>
      <c r="M709" s="41">
        <f t="shared" si="83"/>
        <v>-0.27559055118110237</v>
      </c>
      <c r="O709">
        <v>1957</v>
      </c>
      <c r="P709">
        <v>11</v>
      </c>
      <c r="Q709" s="1">
        <f t="shared" si="84"/>
        <v>21125</v>
      </c>
      <c r="R709">
        <v>3.0779999999999998</v>
      </c>
      <c r="S709">
        <f t="shared" si="85"/>
        <v>10.098425196850393</v>
      </c>
      <c r="T709">
        <f t="shared" si="86"/>
        <v>10.598425196850393</v>
      </c>
    </row>
    <row r="710" spans="1:20" x14ac:dyDescent="0.25">
      <c r="A710" s="38">
        <v>1956</v>
      </c>
      <c r="B710">
        <v>12</v>
      </c>
      <c r="C710" s="1">
        <f t="shared" si="87"/>
        <v>20790</v>
      </c>
      <c r="D710" s="38">
        <v>-0.156</v>
      </c>
      <c r="E710">
        <v>-7.8E-2</v>
      </c>
      <c r="F710">
        <v>-7.2999999999999995E-2</v>
      </c>
      <c r="G710" s="52">
        <v>-8.3000000000000004E-2</v>
      </c>
      <c r="H710" s="38">
        <f t="shared" si="80"/>
        <v>-0.51181102362204722</v>
      </c>
      <c r="I710" s="41">
        <f t="shared" si="81"/>
        <v>-0.25590551181102361</v>
      </c>
      <c r="J710" s="40">
        <f>'NOAA WLs'!$P$5+(D710/0.3048)</f>
        <v>3.7881889763779526</v>
      </c>
      <c r="K710" s="40">
        <f>'NOAA WLs'!$P$5+(E710/0.3048)</f>
        <v>4.0440944881889767</v>
      </c>
      <c r="L710" s="40">
        <f t="shared" si="82"/>
        <v>-0.23950131233595798</v>
      </c>
      <c r="M710" s="41">
        <f t="shared" si="83"/>
        <v>-0.27230971128608922</v>
      </c>
      <c r="O710">
        <v>1957</v>
      </c>
      <c r="P710">
        <v>12</v>
      </c>
      <c r="Q710" s="1">
        <f t="shared" si="84"/>
        <v>21155</v>
      </c>
      <c r="R710">
        <v>3.4129999999999998</v>
      </c>
      <c r="S710">
        <f t="shared" si="85"/>
        <v>11.19750656167979</v>
      </c>
      <c r="T710">
        <f t="shared" si="86"/>
        <v>11.69750656167979</v>
      </c>
    </row>
    <row r="711" spans="1:20" x14ac:dyDescent="0.25">
      <c r="A711" s="38">
        <v>1957</v>
      </c>
      <c r="B711">
        <v>1</v>
      </c>
      <c r="C711" s="1">
        <f t="shared" si="87"/>
        <v>20821</v>
      </c>
      <c r="D711" s="38">
        <v>-0.215</v>
      </c>
      <c r="E711">
        <v>-7.8E-2</v>
      </c>
      <c r="F711">
        <v>-7.2999999999999995E-2</v>
      </c>
      <c r="G711" s="52">
        <v>-8.3000000000000004E-2</v>
      </c>
      <c r="H711" s="38">
        <f t="shared" si="80"/>
        <v>-0.70538057742782145</v>
      </c>
      <c r="I711" s="41">
        <f t="shared" si="81"/>
        <v>-0.25590551181102361</v>
      </c>
      <c r="J711" s="40">
        <f>'NOAA WLs'!$P$5+(D711/0.3048)</f>
        <v>3.5946194225721784</v>
      </c>
      <c r="K711" s="40">
        <f>'NOAA WLs'!$P$5+(E711/0.3048)</f>
        <v>4.0440944881889767</v>
      </c>
      <c r="L711" s="40">
        <f t="shared" si="82"/>
        <v>-0.23950131233595798</v>
      </c>
      <c r="M711" s="41">
        <f t="shared" si="83"/>
        <v>-0.27230971128608922</v>
      </c>
      <c r="O711">
        <v>1958</v>
      </c>
      <c r="P711">
        <v>1</v>
      </c>
      <c r="Q711" s="1">
        <f t="shared" si="84"/>
        <v>21186</v>
      </c>
      <c r="R711">
        <v>3.2970000000000002</v>
      </c>
      <c r="S711">
        <f t="shared" si="85"/>
        <v>10.816929133858268</v>
      </c>
      <c r="T711">
        <f t="shared" si="86"/>
        <v>11.316929133858268</v>
      </c>
    </row>
    <row r="712" spans="1:20" x14ac:dyDescent="0.25">
      <c r="A712" s="38">
        <v>1957</v>
      </c>
      <c r="B712">
        <v>2</v>
      </c>
      <c r="C712" s="1">
        <f t="shared" si="87"/>
        <v>20852</v>
      </c>
      <c r="D712" s="38">
        <v>-0.11600000000000001</v>
      </c>
      <c r="E712">
        <v>-7.8E-2</v>
      </c>
      <c r="F712">
        <v>-7.2999999999999995E-2</v>
      </c>
      <c r="G712" s="52">
        <v>-8.3000000000000004E-2</v>
      </c>
      <c r="H712" s="38">
        <f t="shared" si="80"/>
        <v>-0.38057742782152232</v>
      </c>
      <c r="I712" s="41">
        <f t="shared" si="81"/>
        <v>-0.25590551181102361</v>
      </c>
      <c r="J712" s="40">
        <f>'NOAA WLs'!$P$5+(D712/0.3048)</f>
        <v>3.9194225721784774</v>
      </c>
      <c r="K712" s="40">
        <f>'NOAA WLs'!$P$5+(E712/0.3048)</f>
        <v>4.0440944881889767</v>
      </c>
      <c r="L712" s="40">
        <f t="shared" si="82"/>
        <v>-0.23950131233595798</v>
      </c>
      <c r="M712" s="41">
        <f t="shared" si="83"/>
        <v>-0.27230971128608922</v>
      </c>
      <c r="O712">
        <v>1958</v>
      </c>
      <c r="P712">
        <v>2</v>
      </c>
      <c r="Q712" s="1">
        <f t="shared" si="84"/>
        <v>21217</v>
      </c>
      <c r="R712">
        <v>3.419</v>
      </c>
      <c r="S712">
        <f t="shared" si="85"/>
        <v>11.217191601049869</v>
      </c>
      <c r="T712">
        <f t="shared" si="86"/>
        <v>11.717191601049869</v>
      </c>
    </row>
    <row r="713" spans="1:20" x14ac:dyDescent="0.25">
      <c r="A713" s="38">
        <v>1957</v>
      </c>
      <c r="B713">
        <v>3</v>
      </c>
      <c r="C713" s="1">
        <f t="shared" si="87"/>
        <v>20880</v>
      </c>
      <c r="D713" s="38">
        <v>-0.03</v>
      </c>
      <c r="E713">
        <v>-7.8E-2</v>
      </c>
      <c r="F713">
        <v>-7.2999999999999995E-2</v>
      </c>
      <c r="G713" s="52">
        <v>-8.3000000000000004E-2</v>
      </c>
      <c r="H713" s="38">
        <f t="shared" si="80"/>
        <v>-9.8425196850393692E-2</v>
      </c>
      <c r="I713" s="41">
        <f t="shared" si="81"/>
        <v>-0.25590551181102361</v>
      </c>
      <c r="J713" s="40">
        <f>'NOAA WLs'!$P$5+(D713/0.3048)</f>
        <v>4.2015748031496063</v>
      </c>
      <c r="K713" s="40">
        <f>'NOAA WLs'!$P$5+(E713/0.3048)</f>
        <v>4.0440944881889767</v>
      </c>
      <c r="L713" s="40">
        <f t="shared" si="82"/>
        <v>-0.23950131233595798</v>
      </c>
      <c r="M713" s="41">
        <f t="shared" si="83"/>
        <v>-0.27230971128608922</v>
      </c>
      <c r="O713">
        <v>1958</v>
      </c>
      <c r="P713">
        <v>3</v>
      </c>
      <c r="Q713" s="1">
        <f t="shared" si="84"/>
        <v>21245</v>
      </c>
      <c r="R713">
        <v>2.992</v>
      </c>
      <c r="S713">
        <f t="shared" si="85"/>
        <v>9.8162729658792642</v>
      </c>
      <c r="T713">
        <f t="shared" si="86"/>
        <v>10.316272965879264</v>
      </c>
    </row>
    <row r="714" spans="1:20" x14ac:dyDescent="0.25">
      <c r="A714" s="38">
        <v>1957</v>
      </c>
      <c r="B714">
        <v>4</v>
      </c>
      <c r="C714" s="1">
        <f t="shared" si="87"/>
        <v>20911</v>
      </c>
      <c r="D714" s="38">
        <v>-8.8999999999999996E-2</v>
      </c>
      <c r="E714">
        <v>-7.8E-2</v>
      </c>
      <c r="F714">
        <v>-7.2999999999999995E-2</v>
      </c>
      <c r="G714" s="52">
        <v>-8.3000000000000004E-2</v>
      </c>
      <c r="H714" s="38">
        <f t="shared" si="80"/>
        <v>-0.29199475065616792</v>
      </c>
      <c r="I714" s="41">
        <f t="shared" si="81"/>
        <v>-0.25590551181102361</v>
      </c>
      <c r="J714" s="40">
        <f>'NOAA WLs'!$P$5+(D714/0.3048)</f>
        <v>4.0080052493438316</v>
      </c>
      <c r="K714" s="40">
        <f>'NOAA WLs'!$P$5+(E714/0.3048)</f>
        <v>4.0440944881889767</v>
      </c>
      <c r="L714" s="40">
        <f t="shared" si="82"/>
        <v>-0.23950131233595798</v>
      </c>
      <c r="M714" s="41">
        <f t="shared" si="83"/>
        <v>-0.27230971128608922</v>
      </c>
      <c r="O714">
        <v>1958</v>
      </c>
      <c r="P714">
        <v>4</v>
      </c>
      <c r="Q714" s="1">
        <f t="shared" si="84"/>
        <v>21276</v>
      </c>
      <c r="R714">
        <v>3.2360000000000002</v>
      </c>
      <c r="S714">
        <f t="shared" si="85"/>
        <v>10.616797900262467</v>
      </c>
      <c r="T714">
        <f t="shared" si="86"/>
        <v>11.116797900262467</v>
      </c>
    </row>
    <row r="715" spans="1:20" x14ac:dyDescent="0.25">
      <c r="A715" s="38">
        <v>1957</v>
      </c>
      <c r="B715">
        <v>5</v>
      </c>
      <c r="C715" s="1">
        <f t="shared" si="87"/>
        <v>20941</v>
      </c>
      <c r="D715" s="38">
        <v>3.2000000000000001E-2</v>
      </c>
      <c r="E715">
        <v>-7.6999999999999999E-2</v>
      </c>
      <c r="F715">
        <v>-7.1999999999999995E-2</v>
      </c>
      <c r="G715" s="52">
        <v>-8.3000000000000004E-2</v>
      </c>
      <c r="H715" s="38">
        <f t="shared" si="80"/>
        <v>0.10498687664041995</v>
      </c>
      <c r="I715" s="41">
        <f t="shared" si="81"/>
        <v>-0.25262467191601046</v>
      </c>
      <c r="J715" s="40">
        <f>'NOAA WLs'!$P$5+(D715/0.3048)</f>
        <v>4.4049868766404199</v>
      </c>
      <c r="K715" s="40">
        <f>'NOAA WLs'!$P$5+(E715/0.3048)</f>
        <v>4.047375328083989</v>
      </c>
      <c r="L715" s="40">
        <f t="shared" si="82"/>
        <v>-0.23622047244094485</v>
      </c>
      <c r="M715" s="41">
        <f t="shared" si="83"/>
        <v>-0.27230971128608922</v>
      </c>
      <c r="O715">
        <v>1958</v>
      </c>
      <c r="P715">
        <v>5</v>
      </c>
      <c r="Q715" s="1">
        <f t="shared" si="84"/>
        <v>21306</v>
      </c>
      <c r="R715">
        <v>2.871</v>
      </c>
      <c r="S715">
        <f t="shared" si="85"/>
        <v>9.419291338582676</v>
      </c>
      <c r="T715">
        <f t="shared" si="86"/>
        <v>9.919291338582676</v>
      </c>
    </row>
    <row r="716" spans="1:20" x14ac:dyDescent="0.25">
      <c r="A716" s="38">
        <v>1957</v>
      </c>
      <c r="B716">
        <v>6</v>
      </c>
      <c r="C716" s="1">
        <f t="shared" si="87"/>
        <v>20972</v>
      </c>
      <c r="D716" s="38">
        <v>-5.7000000000000002E-2</v>
      </c>
      <c r="E716">
        <v>-7.6999999999999999E-2</v>
      </c>
      <c r="F716">
        <v>-7.1999999999999995E-2</v>
      </c>
      <c r="G716" s="52">
        <v>-8.2000000000000003E-2</v>
      </c>
      <c r="H716" s="38">
        <f t="shared" si="80"/>
        <v>-0.18700787401574803</v>
      </c>
      <c r="I716" s="41">
        <f t="shared" si="81"/>
        <v>-0.25262467191601046</v>
      </c>
      <c r="J716" s="40">
        <f>'NOAA WLs'!$P$5+(D716/0.3048)</f>
        <v>4.1129921259842517</v>
      </c>
      <c r="K716" s="40">
        <f>'NOAA WLs'!$P$5+(E716/0.3048)</f>
        <v>4.047375328083989</v>
      </c>
      <c r="L716" s="40">
        <f t="shared" si="82"/>
        <v>-0.23622047244094485</v>
      </c>
      <c r="M716" s="41">
        <f t="shared" si="83"/>
        <v>-0.26902887139107612</v>
      </c>
      <c r="O716">
        <v>1958</v>
      </c>
      <c r="P716">
        <v>6</v>
      </c>
      <c r="Q716" s="1">
        <f t="shared" si="84"/>
        <v>21337</v>
      </c>
      <c r="R716">
        <v>2.9620000000000002</v>
      </c>
      <c r="S716">
        <f t="shared" si="85"/>
        <v>9.7178477690288716</v>
      </c>
      <c r="T716">
        <f t="shared" si="86"/>
        <v>10.217847769028872</v>
      </c>
    </row>
    <row r="717" spans="1:20" x14ac:dyDescent="0.25">
      <c r="A717" s="38">
        <v>1957</v>
      </c>
      <c r="B717">
        <v>7</v>
      </c>
      <c r="C717" s="1">
        <f t="shared" si="87"/>
        <v>21002</v>
      </c>
      <c r="D717" s="38">
        <v>-6.7000000000000004E-2</v>
      </c>
      <c r="E717">
        <v>-7.6999999999999999E-2</v>
      </c>
      <c r="F717">
        <v>-7.1999999999999995E-2</v>
      </c>
      <c r="G717" s="52">
        <v>-8.2000000000000003E-2</v>
      </c>
      <c r="H717" s="38">
        <f t="shared" si="80"/>
        <v>-0.21981627296587927</v>
      </c>
      <c r="I717" s="41">
        <f t="shared" si="81"/>
        <v>-0.25262467191601046</v>
      </c>
      <c r="J717" s="40">
        <f>'NOAA WLs'!$P$5+(D717/0.3048)</f>
        <v>4.0801837270341208</v>
      </c>
      <c r="K717" s="40">
        <f>'NOAA WLs'!$P$5+(E717/0.3048)</f>
        <v>4.047375328083989</v>
      </c>
      <c r="L717" s="40">
        <f t="shared" si="82"/>
        <v>-0.23622047244094485</v>
      </c>
      <c r="M717" s="41">
        <f t="shared" si="83"/>
        <v>-0.26902887139107612</v>
      </c>
      <c r="O717">
        <v>1958</v>
      </c>
      <c r="P717">
        <v>7</v>
      </c>
      <c r="Q717" s="1">
        <f t="shared" si="84"/>
        <v>21367</v>
      </c>
      <c r="R717">
        <v>2.9009999999999998</v>
      </c>
      <c r="S717">
        <f t="shared" si="85"/>
        <v>9.5177165354330704</v>
      </c>
      <c r="T717">
        <f t="shared" si="86"/>
        <v>10.01771653543307</v>
      </c>
    </row>
    <row r="718" spans="1:20" x14ac:dyDescent="0.25">
      <c r="A718" s="38">
        <v>1957</v>
      </c>
      <c r="B718">
        <v>8</v>
      </c>
      <c r="C718" s="1">
        <f t="shared" si="87"/>
        <v>21033</v>
      </c>
      <c r="D718" s="38">
        <v>-6.0999999999999999E-2</v>
      </c>
      <c r="E718">
        <v>-7.6999999999999999E-2</v>
      </c>
      <c r="F718">
        <v>-7.1999999999999995E-2</v>
      </c>
      <c r="G718" s="52">
        <v>-8.2000000000000003E-2</v>
      </c>
      <c r="H718" s="38">
        <f t="shared" si="80"/>
        <v>-0.20013123359580051</v>
      </c>
      <c r="I718" s="41">
        <f t="shared" si="81"/>
        <v>-0.25262467191601046</v>
      </c>
      <c r="J718" s="40">
        <f>'NOAA WLs'!$P$5+(D718/0.3048)</f>
        <v>4.0998687664041995</v>
      </c>
      <c r="K718" s="40">
        <f>'NOAA WLs'!$P$5+(E718/0.3048)</f>
        <v>4.047375328083989</v>
      </c>
      <c r="L718" s="40">
        <f t="shared" si="82"/>
        <v>-0.23622047244094485</v>
      </c>
      <c r="M718" s="41">
        <f t="shared" si="83"/>
        <v>-0.26902887139107612</v>
      </c>
      <c r="O718">
        <v>1958</v>
      </c>
      <c r="P718">
        <v>8</v>
      </c>
      <c r="Q718" s="1">
        <f t="shared" si="84"/>
        <v>21398</v>
      </c>
      <c r="R718">
        <v>2.9009999999999998</v>
      </c>
      <c r="S718">
        <f t="shared" si="85"/>
        <v>9.5177165354330704</v>
      </c>
      <c r="T718">
        <f t="shared" si="86"/>
        <v>10.01771653543307</v>
      </c>
    </row>
    <row r="719" spans="1:20" x14ac:dyDescent="0.25">
      <c r="A719" s="38">
        <v>1957</v>
      </c>
      <c r="B719">
        <v>9</v>
      </c>
      <c r="C719" s="1">
        <f t="shared" si="87"/>
        <v>21064</v>
      </c>
      <c r="D719" s="38">
        <v>-0.03</v>
      </c>
      <c r="E719">
        <v>-7.6999999999999999E-2</v>
      </c>
      <c r="F719">
        <v>-7.1999999999999995E-2</v>
      </c>
      <c r="G719" s="52">
        <v>-8.2000000000000003E-2</v>
      </c>
      <c r="H719" s="38">
        <f t="shared" ref="H719:H782" si="88">D719/0.3048</f>
        <v>-9.8425196850393692E-2</v>
      </c>
      <c r="I719" s="41">
        <f t="shared" ref="I719:I782" si="89">E719/0.3048</f>
        <v>-0.25262467191601046</v>
      </c>
      <c r="J719" s="40">
        <f>'NOAA WLs'!$P$5+(D719/0.3048)</f>
        <v>4.2015748031496063</v>
      </c>
      <c r="K719" s="40">
        <f>'NOAA WLs'!$P$5+(E719/0.3048)</f>
        <v>4.047375328083989</v>
      </c>
      <c r="L719" s="40">
        <f t="shared" ref="L719:L782" si="90">F719/0.3048</f>
        <v>-0.23622047244094485</v>
      </c>
      <c r="M719" s="41">
        <f t="shared" ref="M719:M782" si="91">G719/0.3048</f>
        <v>-0.26902887139107612</v>
      </c>
      <c r="O719">
        <v>1958</v>
      </c>
      <c r="P719">
        <v>9</v>
      </c>
      <c r="Q719" s="1">
        <f t="shared" ref="Q719:Q782" si="92">DATE(O719,P719,1)</f>
        <v>21429</v>
      </c>
      <c r="R719">
        <v>2.9319999999999999</v>
      </c>
      <c r="S719">
        <f t="shared" ref="S719:S782" si="93">R719/0.3048</f>
        <v>9.6194225721784772</v>
      </c>
      <c r="T719">
        <f t="shared" si="86"/>
        <v>10.119422572178477</v>
      </c>
    </row>
    <row r="720" spans="1:20" x14ac:dyDescent="0.25">
      <c r="A720" s="38">
        <v>1957</v>
      </c>
      <c r="B720">
        <v>10</v>
      </c>
      <c r="C720" s="1">
        <f t="shared" si="87"/>
        <v>21094</v>
      </c>
      <c r="D720" s="38">
        <v>-2.8000000000000001E-2</v>
      </c>
      <c r="E720">
        <v>-7.6999999999999999E-2</v>
      </c>
      <c r="F720">
        <v>-7.1999999999999995E-2</v>
      </c>
      <c r="G720" s="52">
        <v>-8.2000000000000003E-2</v>
      </c>
      <c r="H720" s="38">
        <f t="shared" si="88"/>
        <v>-9.1863517060367453E-2</v>
      </c>
      <c r="I720" s="41">
        <f t="shared" si="89"/>
        <v>-0.25262467191601046</v>
      </c>
      <c r="J720" s="40">
        <f>'NOAA WLs'!$P$5+(D720/0.3048)</f>
        <v>4.2081364829396319</v>
      </c>
      <c r="K720" s="40">
        <f>'NOAA WLs'!$P$5+(E720/0.3048)</f>
        <v>4.047375328083989</v>
      </c>
      <c r="L720" s="40">
        <f t="shared" si="90"/>
        <v>-0.23622047244094485</v>
      </c>
      <c r="M720" s="41">
        <f t="shared" si="91"/>
        <v>-0.26902887139107612</v>
      </c>
      <c r="O720">
        <v>1958</v>
      </c>
      <c r="P720">
        <v>10</v>
      </c>
      <c r="Q720" s="1">
        <f t="shared" si="92"/>
        <v>21459</v>
      </c>
      <c r="R720">
        <v>2.9620000000000002</v>
      </c>
      <c r="S720">
        <f t="shared" si="93"/>
        <v>9.7178477690288716</v>
      </c>
      <c r="T720">
        <f t="shared" ref="T720:T783" si="94">S720+0.5</f>
        <v>10.217847769028872</v>
      </c>
    </row>
    <row r="721" spans="1:20" x14ac:dyDescent="0.25">
      <c r="A721" s="38">
        <v>1957</v>
      </c>
      <c r="B721">
        <v>11</v>
      </c>
      <c r="C721" s="1">
        <f t="shared" si="87"/>
        <v>21125</v>
      </c>
      <c r="D721" s="38">
        <v>-0.123</v>
      </c>
      <c r="E721">
        <v>-7.5999999999999998E-2</v>
      </c>
      <c r="F721">
        <v>-7.0999999999999994E-2</v>
      </c>
      <c r="G721" s="52">
        <v>-8.1000000000000003E-2</v>
      </c>
      <c r="H721" s="38">
        <f t="shared" si="88"/>
        <v>-0.40354330708661412</v>
      </c>
      <c r="I721" s="41">
        <f t="shared" si="89"/>
        <v>-0.24934383202099736</v>
      </c>
      <c r="J721" s="40">
        <f>'NOAA WLs'!$P$5+(D721/0.3048)</f>
        <v>3.8964566929133859</v>
      </c>
      <c r="K721" s="40">
        <f>'NOAA WLs'!$P$5+(E721/0.3048)</f>
        <v>4.0506561679790023</v>
      </c>
      <c r="L721" s="40">
        <f t="shared" si="90"/>
        <v>-0.23293963254593172</v>
      </c>
      <c r="M721" s="41">
        <f t="shared" si="91"/>
        <v>-0.26574803149606296</v>
      </c>
      <c r="O721">
        <v>1958</v>
      </c>
      <c r="P721">
        <v>11</v>
      </c>
      <c r="Q721" s="1">
        <f t="shared" si="92"/>
        <v>21490</v>
      </c>
      <c r="R721">
        <v>3.0840000000000001</v>
      </c>
      <c r="S721">
        <f t="shared" si="93"/>
        <v>10.118110236220472</v>
      </c>
      <c r="T721">
        <f t="shared" si="94"/>
        <v>10.618110236220472</v>
      </c>
    </row>
    <row r="722" spans="1:20" x14ac:dyDescent="0.25">
      <c r="A722" s="38">
        <v>1957</v>
      </c>
      <c r="B722">
        <v>12</v>
      </c>
      <c r="C722" s="1">
        <f t="shared" si="87"/>
        <v>21155</v>
      </c>
      <c r="D722" s="38">
        <v>2.4E-2</v>
      </c>
      <c r="E722">
        <v>-7.5999999999999998E-2</v>
      </c>
      <c r="F722">
        <v>-7.0999999999999994E-2</v>
      </c>
      <c r="G722" s="52">
        <v>-8.1000000000000003E-2</v>
      </c>
      <c r="H722" s="38">
        <f t="shared" si="88"/>
        <v>7.874015748031496E-2</v>
      </c>
      <c r="I722" s="41">
        <f t="shared" si="89"/>
        <v>-0.24934383202099736</v>
      </c>
      <c r="J722" s="40">
        <f>'NOAA WLs'!$P$5+(D722/0.3048)</f>
        <v>4.3787401574803146</v>
      </c>
      <c r="K722" s="40">
        <f>'NOAA WLs'!$P$5+(E722/0.3048)</f>
        <v>4.0506561679790023</v>
      </c>
      <c r="L722" s="40">
        <f t="shared" si="90"/>
        <v>-0.23293963254593172</v>
      </c>
      <c r="M722" s="41">
        <f t="shared" si="91"/>
        <v>-0.26574803149606296</v>
      </c>
      <c r="O722">
        <v>1958</v>
      </c>
      <c r="P722">
        <v>12</v>
      </c>
      <c r="Q722" s="1">
        <f t="shared" si="92"/>
        <v>21520</v>
      </c>
      <c r="R722">
        <v>3.1139999999999999</v>
      </c>
      <c r="S722">
        <f t="shared" si="93"/>
        <v>10.216535433070865</v>
      </c>
      <c r="T722">
        <f t="shared" si="94"/>
        <v>10.716535433070865</v>
      </c>
    </row>
    <row r="723" spans="1:20" x14ac:dyDescent="0.25">
      <c r="A723" s="38">
        <v>1958</v>
      </c>
      <c r="B723">
        <v>1</v>
      </c>
      <c r="C723" s="1">
        <f t="shared" si="87"/>
        <v>21186</v>
      </c>
      <c r="D723" s="38">
        <v>3.3000000000000002E-2</v>
      </c>
      <c r="E723">
        <v>-7.5999999999999998E-2</v>
      </c>
      <c r="F723">
        <v>-7.0999999999999994E-2</v>
      </c>
      <c r="G723" s="52">
        <v>-8.1000000000000003E-2</v>
      </c>
      <c r="H723" s="38">
        <f t="shared" si="88"/>
        <v>0.10826771653543307</v>
      </c>
      <c r="I723" s="41">
        <f t="shared" si="89"/>
        <v>-0.24934383202099736</v>
      </c>
      <c r="J723" s="40">
        <f>'NOAA WLs'!$P$5+(D723/0.3048)</f>
        <v>4.4082677165354331</v>
      </c>
      <c r="K723" s="40">
        <f>'NOAA WLs'!$P$5+(E723/0.3048)</f>
        <v>4.0506561679790023</v>
      </c>
      <c r="L723" s="40">
        <f t="shared" si="90"/>
        <v>-0.23293963254593172</v>
      </c>
      <c r="M723" s="41">
        <f t="shared" si="91"/>
        <v>-0.26574803149606296</v>
      </c>
      <c r="O723">
        <v>1959</v>
      </c>
      <c r="P723">
        <v>1</v>
      </c>
      <c r="Q723" s="1">
        <f t="shared" si="92"/>
        <v>21551</v>
      </c>
      <c r="R723">
        <v>3.419</v>
      </c>
      <c r="S723">
        <f t="shared" si="93"/>
        <v>11.217191601049869</v>
      </c>
      <c r="T723">
        <f t="shared" si="94"/>
        <v>11.717191601049869</v>
      </c>
    </row>
    <row r="724" spans="1:20" x14ac:dyDescent="0.25">
      <c r="A724" s="38">
        <v>1958</v>
      </c>
      <c r="B724">
        <v>2</v>
      </c>
      <c r="C724" s="1">
        <f t="shared" si="87"/>
        <v>21217</v>
      </c>
      <c r="D724" s="38">
        <v>0.152</v>
      </c>
      <c r="E724">
        <v>-7.5999999999999998E-2</v>
      </c>
      <c r="F724">
        <v>-7.0999999999999994E-2</v>
      </c>
      <c r="G724" s="52">
        <v>-8.1000000000000003E-2</v>
      </c>
      <c r="H724" s="38">
        <f t="shared" si="88"/>
        <v>0.49868766404199472</v>
      </c>
      <c r="I724" s="41">
        <f t="shared" si="89"/>
        <v>-0.24934383202099736</v>
      </c>
      <c r="J724" s="40">
        <f>'NOAA WLs'!$P$5+(D724/0.3048)</f>
        <v>4.7986876640419949</v>
      </c>
      <c r="K724" s="40">
        <f>'NOAA WLs'!$P$5+(E724/0.3048)</f>
        <v>4.0506561679790023</v>
      </c>
      <c r="L724" s="40">
        <f t="shared" si="90"/>
        <v>-0.23293963254593172</v>
      </c>
      <c r="M724" s="41">
        <f t="shared" si="91"/>
        <v>-0.26574803149606296</v>
      </c>
      <c r="O724">
        <v>1959</v>
      </c>
      <c r="P724">
        <v>2</v>
      </c>
      <c r="Q724" s="1">
        <f t="shared" si="92"/>
        <v>21582</v>
      </c>
      <c r="R724">
        <v>2.992</v>
      </c>
      <c r="S724">
        <f t="shared" si="93"/>
        <v>9.8162729658792642</v>
      </c>
      <c r="T724">
        <f t="shared" si="94"/>
        <v>10.316272965879264</v>
      </c>
    </row>
    <row r="725" spans="1:20" x14ac:dyDescent="0.25">
      <c r="A725" s="38">
        <v>1958</v>
      </c>
      <c r="B725">
        <v>3</v>
      </c>
      <c r="C725" s="1">
        <f t="shared" si="87"/>
        <v>21245</v>
      </c>
      <c r="D725" s="38">
        <v>-4.4999999999999998E-2</v>
      </c>
      <c r="E725">
        <v>-7.5999999999999998E-2</v>
      </c>
      <c r="F725">
        <v>-7.0999999999999994E-2</v>
      </c>
      <c r="G725" s="52">
        <v>-8.1000000000000003E-2</v>
      </c>
      <c r="H725" s="38">
        <f t="shared" si="88"/>
        <v>-0.14763779527559054</v>
      </c>
      <c r="I725" s="41">
        <f t="shared" si="89"/>
        <v>-0.24934383202099736</v>
      </c>
      <c r="J725" s="40">
        <f>'NOAA WLs'!$P$5+(D725/0.3048)</f>
        <v>4.1523622047244091</v>
      </c>
      <c r="K725" s="40">
        <f>'NOAA WLs'!$P$5+(E725/0.3048)</f>
        <v>4.0506561679790023</v>
      </c>
      <c r="L725" s="40">
        <f t="shared" si="90"/>
        <v>-0.23293963254593172</v>
      </c>
      <c r="M725" s="41">
        <f t="shared" si="91"/>
        <v>-0.26574803149606296</v>
      </c>
      <c r="O725">
        <v>1959</v>
      </c>
      <c r="P725">
        <v>3</v>
      </c>
      <c r="Q725" s="1">
        <f t="shared" si="92"/>
        <v>21610</v>
      </c>
      <c r="R725">
        <v>2.992</v>
      </c>
      <c r="S725">
        <f t="shared" si="93"/>
        <v>9.8162729658792642</v>
      </c>
      <c r="T725">
        <f t="shared" si="94"/>
        <v>10.316272965879264</v>
      </c>
    </row>
    <row r="726" spans="1:20" x14ac:dyDescent="0.25">
      <c r="A726" s="38">
        <v>1958</v>
      </c>
      <c r="B726">
        <v>4</v>
      </c>
      <c r="C726" s="1">
        <f t="shared" si="87"/>
        <v>21276</v>
      </c>
      <c r="D726" s="38">
        <v>6.0000000000000001E-3</v>
      </c>
      <c r="E726">
        <v>-7.5999999999999998E-2</v>
      </c>
      <c r="F726">
        <v>-7.0999999999999994E-2</v>
      </c>
      <c r="G726" s="52">
        <v>-8.1000000000000003E-2</v>
      </c>
      <c r="H726" s="38">
        <f t="shared" si="88"/>
        <v>1.968503937007874E-2</v>
      </c>
      <c r="I726" s="41">
        <f t="shared" si="89"/>
        <v>-0.24934383202099736</v>
      </c>
      <c r="J726" s="40">
        <f>'NOAA WLs'!$P$5+(D726/0.3048)</f>
        <v>4.3196850393700785</v>
      </c>
      <c r="K726" s="40">
        <f>'NOAA WLs'!$P$5+(E726/0.3048)</f>
        <v>4.0506561679790023</v>
      </c>
      <c r="L726" s="40">
        <f t="shared" si="90"/>
        <v>-0.23293963254593172</v>
      </c>
      <c r="M726" s="41">
        <f t="shared" si="91"/>
        <v>-0.26574803149606296</v>
      </c>
      <c r="O726">
        <v>1959</v>
      </c>
      <c r="P726">
        <v>4</v>
      </c>
      <c r="Q726" s="1">
        <f t="shared" si="92"/>
        <v>21641</v>
      </c>
      <c r="R726">
        <v>3.0529999999999999</v>
      </c>
      <c r="S726">
        <f t="shared" si="93"/>
        <v>10.016404199475065</v>
      </c>
      <c r="T726">
        <f t="shared" si="94"/>
        <v>10.516404199475065</v>
      </c>
    </row>
    <row r="727" spans="1:20" x14ac:dyDescent="0.25">
      <c r="A727" s="38">
        <v>1958</v>
      </c>
      <c r="B727">
        <v>5</v>
      </c>
      <c r="C727" s="1">
        <f t="shared" si="87"/>
        <v>21306</v>
      </c>
      <c r="D727" s="38">
        <v>-6.3E-2</v>
      </c>
      <c r="E727">
        <v>-7.4999999999999997E-2</v>
      </c>
      <c r="F727">
        <v>-7.0000000000000007E-2</v>
      </c>
      <c r="G727" s="52">
        <v>-0.08</v>
      </c>
      <c r="H727" s="38">
        <f t="shared" si="88"/>
        <v>-0.20669291338582677</v>
      </c>
      <c r="I727" s="41">
        <f t="shared" si="89"/>
        <v>-0.24606299212598423</v>
      </c>
      <c r="J727" s="40">
        <f>'NOAA WLs'!$P$5+(D727/0.3048)</f>
        <v>4.093307086614173</v>
      </c>
      <c r="K727" s="40">
        <f>'NOAA WLs'!$P$5+(E727/0.3048)</f>
        <v>4.0539370078740156</v>
      </c>
      <c r="L727" s="40">
        <f t="shared" si="90"/>
        <v>-0.22965879265091865</v>
      </c>
      <c r="M727" s="41">
        <f t="shared" si="91"/>
        <v>-0.26246719160104987</v>
      </c>
      <c r="O727">
        <v>1959</v>
      </c>
      <c r="P727">
        <v>5</v>
      </c>
      <c r="Q727" s="1">
        <f t="shared" si="92"/>
        <v>21671</v>
      </c>
      <c r="R727">
        <v>2.9319999999999999</v>
      </c>
      <c r="S727">
        <f t="shared" si="93"/>
        <v>9.6194225721784772</v>
      </c>
      <c r="T727">
        <f t="shared" si="94"/>
        <v>10.119422572178477</v>
      </c>
    </row>
    <row r="728" spans="1:20" x14ac:dyDescent="0.25">
      <c r="A728" s="38">
        <v>1958</v>
      </c>
      <c r="B728">
        <v>6</v>
      </c>
      <c r="C728" s="1">
        <f t="shared" si="87"/>
        <v>21337</v>
      </c>
      <c r="D728" s="38">
        <v>-2.5999999999999999E-2</v>
      </c>
      <c r="E728">
        <v>-7.4999999999999997E-2</v>
      </c>
      <c r="F728">
        <v>-7.0000000000000007E-2</v>
      </c>
      <c r="G728" s="52">
        <v>-0.08</v>
      </c>
      <c r="H728" s="38">
        <f t="shared" si="88"/>
        <v>-8.5301837270341199E-2</v>
      </c>
      <c r="I728" s="41">
        <f t="shared" si="89"/>
        <v>-0.24606299212598423</v>
      </c>
      <c r="J728" s="40">
        <f>'NOAA WLs'!$P$5+(D728/0.3048)</f>
        <v>4.2146981627296585</v>
      </c>
      <c r="K728" s="40">
        <f>'NOAA WLs'!$P$5+(E728/0.3048)</f>
        <v>4.0539370078740156</v>
      </c>
      <c r="L728" s="40">
        <f t="shared" si="90"/>
        <v>-0.22965879265091865</v>
      </c>
      <c r="M728" s="41">
        <f t="shared" si="91"/>
        <v>-0.26246719160104987</v>
      </c>
      <c r="O728">
        <v>1959</v>
      </c>
      <c r="P728">
        <v>6</v>
      </c>
      <c r="Q728" s="1">
        <f t="shared" si="92"/>
        <v>21702</v>
      </c>
      <c r="R728">
        <v>2.9319999999999999</v>
      </c>
      <c r="S728">
        <f t="shared" si="93"/>
        <v>9.6194225721784772</v>
      </c>
      <c r="T728">
        <f t="shared" si="94"/>
        <v>10.119422572178477</v>
      </c>
    </row>
    <row r="729" spans="1:20" x14ac:dyDescent="0.25">
      <c r="A729" s="38">
        <v>1958</v>
      </c>
      <c r="B729">
        <v>7</v>
      </c>
      <c r="C729" s="1">
        <f t="shared" si="87"/>
        <v>21367</v>
      </c>
      <c r="D729" s="38">
        <v>-7.0000000000000007E-2</v>
      </c>
      <c r="E729">
        <v>-7.4999999999999997E-2</v>
      </c>
      <c r="F729">
        <v>-7.0000000000000007E-2</v>
      </c>
      <c r="G729" s="52">
        <v>-0.08</v>
      </c>
      <c r="H729" s="38">
        <f t="shared" si="88"/>
        <v>-0.22965879265091865</v>
      </c>
      <c r="I729" s="41">
        <f t="shared" si="89"/>
        <v>-0.24606299212598423</v>
      </c>
      <c r="J729" s="40">
        <f>'NOAA WLs'!$P$5+(D729/0.3048)</f>
        <v>4.070341207349081</v>
      </c>
      <c r="K729" s="40">
        <f>'NOAA WLs'!$P$5+(E729/0.3048)</f>
        <v>4.0539370078740156</v>
      </c>
      <c r="L729" s="40">
        <f t="shared" si="90"/>
        <v>-0.22965879265091865</v>
      </c>
      <c r="M729" s="41">
        <f t="shared" si="91"/>
        <v>-0.26246719160104987</v>
      </c>
      <c r="O729">
        <v>1959</v>
      </c>
      <c r="P729">
        <v>7</v>
      </c>
      <c r="Q729" s="1">
        <f t="shared" si="92"/>
        <v>21732</v>
      </c>
      <c r="R729">
        <v>2.9009999999999998</v>
      </c>
      <c r="S729">
        <f t="shared" si="93"/>
        <v>9.5177165354330704</v>
      </c>
      <c r="T729">
        <f t="shared" si="94"/>
        <v>10.01771653543307</v>
      </c>
    </row>
    <row r="730" spans="1:20" x14ac:dyDescent="0.25">
      <c r="A730" s="38">
        <v>1958</v>
      </c>
      <c r="B730">
        <v>8</v>
      </c>
      <c r="C730" s="1">
        <f t="shared" si="87"/>
        <v>21398</v>
      </c>
      <c r="D730" s="38">
        <v>-3.5999999999999997E-2</v>
      </c>
      <c r="E730">
        <v>-7.4999999999999997E-2</v>
      </c>
      <c r="F730">
        <v>-7.0000000000000007E-2</v>
      </c>
      <c r="G730" s="52">
        <v>-0.08</v>
      </c>
      <c r="H730" s="38">
        <f t="shared" si="88"/>
        <v>-0.11811023622047243</v>
      </c>
      <c r="I730" s="41">
        <f t="shared" si="89"/>
        <v>-0.24606299212598423</v>
      </c>
      <c r="J730" s="40">
        <f>'NOAA WLs'!$P$5+(D730/0.3048)</f>
        <v>4.1818897637795276</v>
      </c>
      <c r="K730" s="40">
        <f>'NOAA WLs'!$P$5+(E730/0.3048)</f>
        <v>4.0539370078740156</v>
      </c>
      <c r="L730" s="40">
        <f t="shared" si="90"/>
        <v>-0.22965879265091865</v>
      </c>
      <c r="M730" s="41">
        <f t="shared" si="91"/>
        <v>-0.26246719160104987</v>
      </c>
      <c r="O730">
        <v>1959</v>
      </c>
      <c r="P730">
        <v>8</v>
      </c>
      <c r="Q730" s="1">
        <f t="shared" si="92"/>
        <v>21763</v>
      </c>
      <c r="R730">
        <v>2.81</v>
      </c>
      <c r="S730">
        <f t="shared" si="93"/>
        <v>9.2191601049868765</v>
      </c>
      <c r="T730">
        <f t="shared" si="94"/>
        <v>9.7191601049868765</v>
      </c>
    </row>
    <row r="731" spans="1:20" x14ac:dyDescent="0.25">
      <c r="A731" s="38">
        <v>1958</v>
      </c>
      <c r="B731">
        <v>9</v>
      </c>
      <c r="C731" s="1">
        <f t="shared" ref="C731:C794" si="95">DATE(A731,B731,1)</f>
        <v>21429</v>
      </c>
      <c r="D731" s="38">
        <v>-4.9000000000000002E-2</v>
      </c>
      <c r="E731">
        <v>-7.4999999999999997E-2</v>
      </c>
      <c r="F731">
        <v>-7.0000000000000007E-2</v>
      </c>
      <c r="G731" s="52">
        <v>-0.08</v>
      </c>
      <c r="H731" s="38">
        <f t="shared" si="88"/>
        <v>-0.16076115485564305</v>
      </c>
      <c r="I731" s="41">
        <f t="shared" si="89"/>
        <v>-0.24606299212598423</v>
      </c>
      <c r="J731" s="40">
        <f>'NOAA WLs'!$P$5+(D731/0.3048)</f>
        <v>4.1392388451443569</v>
      </c>
      <c r="K731" s="40">
        <f>'NOAA WLs'!$P$5+(E731/0.3048)</f>
        <v>4.0539370078740156</v>
      </c>
      <c r="L731" s="40">
        <f t="shared" si="90"/>
        <v>-0.22965879265091865</v>
      </c>
      <c r="M731" s="41">
        <f t="shared" si="91"/>
        <v>-0.26246719160104987</v>
      </c>
      <c r="O731">
        <v>1959</v>
      </c>
      <c r="P731">
        <v>9</v>
      </c>
      <c r="Q731" s="1">
        <f t="shared" si="92"/>
        <v>21794</v>
      </c>
      <c r="R731">
        <v>2.992</v>
      </c>
      <c r="S731">
        <f t="shared" si="93"/>
        <v>9.8162729658792642</v>
      </c>
      <c r="T731">
        <f t="shared" si="94"/>
        <v>10.316272965879264</v>
      </c>
    </row>
    <row r="732" spans="1:20" x14ac:dyDescent="0.25">
      <c r="A732" s="38">
        <v>1958</v>
      </c>
      <c r="B732">
        <v>10</v>
      </c>
      <c r="C732" s="1">
        <f t="shared" si="95"/>
        <v>21459</v>
      </c>
      <c r="D732" s="38">
        <v>-4.5999999999999999E-2</v>
      </c>
      <c r="E732">
        <v>-7.4999999999999997E-2</v>
      </c>
      <c r="F732">
        <v>-7.0000000000000007E-2</v>
      </c>
      <c r="G732" s="52">
        <v>-0.08</v>
      </c>
      <c r="H732" s="38">
        <f t="shared" si="88"/>
        <v>-0.15091863517060367</v>
      </c>
      <c r="I732" s="41">
        <f t="shared" si="89"/>
        <v>-0.24606299212598423</v>
      </c>
      <c r="J732" s="40">
        <f>'NOAA WLs'!$P$5+(D732/0.3048)</f>
        <v>4.1490813648293958</v>
      </c>
      <c r="K732" s="40">
        <f>'NOAA WLs'!$P$5+(E732/0.3048)</f>
        <v>4.0539370078740156</v>
      </c>
      <c r="L732" s="40">
        <f t="shared" si="90"/>
        <v>-0.22965879265091865</v>
      </c>
      <c r="M732" s="41">
        <f t="shared" si="91"/>
        <v>-0.26246719160104987</v>
      </c>
      <c r="O732">
        <v>1959</v>
      </c>
      <c r="P732">
        <v>10</v>
      </c>
      <c r="Q732" s="1">
        <f t="shared" si="92"/>
        <v>21824</v>
      </c>
      <c r="R732">
        <v>2.7789999999999999</v>
      </c>
      <c r="S732">
        <f t="shared" si="93"/>
        <v>9.1174540682414698</v>
      </c>
      <c r="T732">
        <f t="shared" si="94"/>
        <v>9.6174540682414698</v>
      </c>
    </row>
    <row r="733" spans="1:20" x14ac:dyDescent="0.25">
      <c r="A733" s="38">
        <v>1958</v>
      </c>
      <c r="B733">
        <v>11</v>
      </c>
      <c r="C733" s="1">
        <f t="shared" si="95"/>
        <v>21490</v>
      </c>
      <c r="D733" s="38">
        <v>-5.6000000000000001E-2</v>
      </c>
      <c r="E733">
        <v>-7.3999999999999996E-2</v>
      </c>
      <c r="F733">
        <v>-6.9000000000000006E-2</v>
      </c>
      <c r="G733" s="52">
        <v>-7.9000000000000001E-2</v>
      </c>
      <c r="H733" s="38">
        <f t="shared" si="88"/>
        <v>-0.18372703412073491</v>
      </c>
      <c r="I733" s="41">
        <f t="shared" si="89"/>
        <v>-0.2427821522309711</v>
      </c>
      <c r="J733" s="40">
        <f>'NOAA WLs'!$P$5+(D733/0.3048)</f>
        <v>4.1162729658792649</v>
      </c>
      <c r="K733" s="40">
        <f>'NOAA WLs'!$P$5+(E733/0.3048)</f>
        <v>4.0572178477690288</v>
      </c>
      <c r="L733" s="40">
        <f t="shared" si="90"/>
        <v>-0.22637795275590553</v>
      </c>
      <c r="M733" s="41">
        <f t="shared" si="91"/>
        <v>-0.25918635170603671</v>
      </c>
      <c r="O733">
        <v>1959</v>
      </c>
      <c r="P733">
        <v>11</v>
      </c>
      <c r="Q733" s="1">
        <f t="shared" si="92"/>
        <v>21855</v>
      </c>
      <c r="R733">
        <v>2.992</v>
      </c>
      <c r="S733">
        <f t="shared" si="93"/>
        <v>9.8162729658792642</v>
      </c>
      <c r="T733">
        <f t="shared" si="94"/>
        <v>10.316272965879264</v>
      </c>
    </row>
    <row r="734" spans="1:20" x14ac:dyDescent="0.25">
      <c r="A734" s="38">
        <v>1958</v>
      </c>
      <c r="B734">
        <v>12</v>
      </c>
      <c r="C734" s="1">
        <f t="shared" si="95"/>
        <v>21520</v>
      </c>
      <c r="D734" s="38">
        <v>-1.9E-2</v>
      </c>
      <c r="E734">
        <v>-7.3999999999999996E-2</v>
      </c>
      <c r="F734">
        <v>-6.9000000000000006E-2</v>
      </c>
      <c r="G734" s="52">
        <v>-7.9000000000000001E-2</v>
      </c>
      <c r="H734" s="38">
        <f t="shared" si="88"/>
        <v>-6.2335958005249339E-2</v>
      </c>
      <c r="I734" s="41">
        <f t="shared" si="89"/>
        <v>-0.2427821522309711</v>
      </c>
      <c r="J734" s="40">
        <f>'NOAA WLs'!$P$5+(D734/0.3048)</f>
        <v>4.2376640419947504</v>
      </c>
      <c r="K734" s="40">
        <f>'NOAA WLs'!$P$5+(E734/0.3048)</f>
        <v>4.0572178477690288</v>
      </c>
      <c r="L734" s="40">
        <f t="shared" si="90"/>
        <v>-0.22637795275590553</v>
      </c>
      <c r="M734" s="41">
        <f t="shared" si="91"/>
        <v>-0.25918635170603671</v>
      </c>
      <c r="O734">
        <v>1959</v>
      </c>
      <c r="P734">
        <v>12</v>
      </c>
      <c r="Q734" s="1">
        <f t="shared" si="92"/>
        <v>21885</v>
      </c>
      <c r="R734">
        <v>3.0230000000000001</v>
      </c>
      <c r="S734">
        <f t="shared" si="93"/>
        <v>9.917979002624671</v>
      </c>
      <c r="T734">
        <f t="shared" si="94"/>
        <v>10.417979002624671</v>
      </c>
    </row>
    <row r="735" spans="1:20" x14ac:dyDescent="0.25">
      <c r="A735" s="38">
        <v>1959</v>
      </c>
      <c r="B735">
        <v>1</v>
      </c>
      <c r="C735" s="1">
        <f t="shared" si="95"/>
        <v>21551</v>
      </c>
      <c r="D735" s="38">
        <v>1.7999999999999999E-2</v>
      </c>
      <c r="E735">
        <v>-7.3999999999999996E-2</v>
      </c>
      <c r="F735">
        <v>-6.9000000000000006E-2</v>
      </c>
      <c r="G735" s="52">
        <v>-7.9000000000000001E-2</v>
      </c>
      <c r="H735" s="38">
        <f t="shared" si="88"/>
        <v>5.9055118110236213E-2</v>
      </c>
      <c r="I735" s="41">
        <f t="shared" si="89"/>
        <v>-0.2427821522309711</v>
      </c>
      <c r="J735" s="40">
        <f>'NOAA WLs'!$P$5+(D735/0.3048)</f>
        <v>4.3590551181102359</v>
      </c>
      <c r="K735" s="40">
        <f>'NOAA WLs'!$P$5+(E735/0.3048)</f>
        <v>4.0572178477690288</v>
      </c>
      <c r="L735" s="40">
        <f t="shared" si="90"/>
        <v>-0.22637795275590553</v>
      </c>
      <c r="M735" s="41">
        <f t="shared" si="91"/>
        <v>-0.25918635170603671</v>
      </c>
      <c r="O735">
        <v>1960</v>
      </c>
      <c r="P735">
        <v>1</v>
      </c>
      <c r="Q735" s="1">
        <f t="shared" si="92"/>
        <v>21916</v>
      </c>
      <c r="R735">
        <v>3.2669999999999999</v>
      </c>
      <c r="S735">
        <f t="shared" si="93"/>
        <v>10.718503937007872</v>
      </c>
      <c r="T735">
        <f t="shared" si="94"/>
        <v>11.218503937007872</v>
      </c>
    </row>
    <row r="736" spans="1:20" x14ac:dyDescent="0.25">
      <c r="A736" s="38">
        <v>1959</v>
      </c>
      <c r="B736">
        <v>2</v>
      </c>
      <c r="C736" s="1">
        <f t="shared" si="95"/>
        <v>21582</v>
      </c>
      <c r="D736" s="38">
        <v>1.7999999999999999E-2</v>
      </c>
      <c r="E736">
        <v>-7.3999999999999996E-2</v>
      </c>
      <c r="F736">
        <v>-6.9000000000000006E-2</v>
      </c>
      <c r="G736" s="52">
        <v>-7.9000000000000001E-2</v>
      </c>
      <c r="H736" s="38">
        <f t="shared" si="88"/>
        <v>5.9055118110236213E-2</v>
      </c>
      <c r="I736" s="41">
        <f t="shared" si="89"/>
        <v>-0.2427821522309711</v>
      </c>
      <c r="J736" s="40">
        <f>'NOAA WLs'!$P$5+(D736/0.3048)</f>
        <v>4.3590551181102359</v>
      </c>
      <c r="K736" s="40">
        <f>'NOAA WLs'!$P$5+(E736/0.3048)</f>
        <v>4.0572178477690288</v>
      </c>
      <c r="L736" s="40">
        <f t="shared" si="90"/>
        <v>-0.22637795275590553</v>
      </c>
      <c r="M736" s="41">
        <f t="shared" si="91"/>
        <v>-0.25918635170603671</v>
      </c>
      <c r="O736">
        <v>1960</v>
      </c>
      <c r="P736">
        <v>2</v>
      </c>
      <c r="Q736" s="1">
        <f t="shared" si="92"/>
        <v>21947</v>
      </c>
      <c r="R736">
        <v>3.3279999999999998</v>
      </c>
      <c r="S736">
        <f t="shared" si="93"/>
        <v>10.918635170603674</v>
      </c>
      <c r="T736">
        <f t="shared" si="94"/>
        <v>11.418635170603674</v>
      </c>
    </row>
    <row r="737" spans="1:20" x14ac:dyDescent="0.25">
      <c r="A737" s="38">
        <v>1959</v>
      </c>
      <c r="B737">
        <v>3</v>
      </c>
      <c r="C737" s="1">
        <f t="shared" si="95"/>
        <v>21610</v>
      </c>
      <c r="D737" s="38">
        <v>-0.10299999999999999</v>
      </c>
      <c r="E737">
        <v>-7.3999999999999996E-2</v>
      </c>
      <c r="F737">
        <v>-6.9000000000000006E-2</v>
      </c>
      <c r="G737" s="52">
        <v>-7.9000000000000001E-2</v>
      </c>
      <c r="H737" s="38">
        <f t="shared" si="88"/>
        <v>-0.3379265091863517</v>
      </c>
      <c r="I737" s="41">
        <f t="shared" si="89"/>
        <v>-0.2427821522309711</v>
      </c>
      <c r="J737" s="40">
        <f>'NOAA WLs'!$P$5+(D737/0.3048)</f>
        <v>3.9620734908136481</v>
      </c>
      <c r="K737" s="40">
        <f>'NOAA WLs'!$P$5+(E737/0.3048)</f>
        <v>4.0572178477690288</v>
      </c>
      <c r="L737" s="40">
        <f t="shared" si="90"/>
        <v>-0.22637795275590553</v>
      </c>
      <c r="M737" s="41">
        <f t="shared" si="91"/>
        <v>-0.25918635170603671</v>
      </c>
      <c r="O737">
        <v>1960</v>
      </c>
      <c r="P737">
        <v>3</v>
      </c>
      <c r="Q737" s="1">
        <f t="shared" si="92"/>
        <v>21976</v>
      </c>
      <c r="R737">
        <v>2.9319999999999999</v>
      </c>
      <c r="S737">
        <f t="shared" si="93"/>
        <v>9.6194225721784772</v>
      </c>
      <c r="T737">
        <f t="shared" si="94"/>
        <v>10.119422572178477</v>
      </c>
    </row>
    <row r="738" spans="1:20" x14ac:dyDescent="0.25">
      <c r="A738" s="38">
        <v>1959</v>
      </c>
      <c r="B738">
        <v>4</v>
      </c>
      <c r="C738" s="1">
        <f t="shared" si="95"/>
        <v>21641</v>
      </c>
      <c r="D738" s="38">
        <v>-5.1999999999999998E-2</v>
      </c>
      <c r="E738">
        <v>-7.3999999999999996E-2</v>
      </c>
      <c r="F738">
        <v>-6.9000000000000006E-2</v>
      </c>
      <c r="G738" s="52">
        <v>-7.9000000000000001E-2</v>
      </c>
      <c r="H738" s="38">
        <f t="shared" si="88"/>
        <v>-0.1706036745406824</v>
      </c>
      <c r="I738" s="41">
        <f t="shared" si="89"/>
        <v>-0.2427821522309711</v>
      </c>
      <c r="J738" s="40">
        <f>'NOAA WLs'!$P$5+(D738/0.3048)</f>
        <v>4.1293963254593171</v>
      </c>
      <c r="K738" s="40">
        <f>'NOAA WLs'!$P$5+(E738/0.3048)</f>
        <v>4.0572178477690288</v>
      </c>
      <c r="L738" s="40">
        <f t="shared" si="90"/>
        <v>-0.22637795275590553</v>
      </c>
      <c r="M738" s="41">
        <f t="shared" si="91"/>
        <v>-0.25918635170603671</v>
      </c>
      <c r="O738">
        <v>1960</v>
      </c>
      <c r="P738">
        <v>4</v>
      </c>
      <c r="Q738" s="1">
        <f t="shared" si="92"/>
        <v>22007</v>
      </c>
      <c r="R738">
        <v>3.0230000000000001</v>
      </c>
      <c r="S738">
        <f t="shared" si="93"/>
        <v>9.917979002624671</v>
      </c>
      <c r="T738">
        <f t="shared" si="94"/>
        <v>10.417979002624671</v>
      </c>
    </row>
    <row r="739" spans="1:20" x14ac:dyDescent="0.25">
      <c r="A739" s="38">
        <v>1959</v>
      </c>
      <c r="B739">
        <v>5</v>
      </c>
      <c r="C739" s="1">
        <f t="shared" si="95"/>
        <v>21671</v>
      </c>
      <c r="D739" s="38">
        <v>-7.8E-2</v>
      </c>
      <c r="E739">
        <v>-7.2999999999999995E-2</v>
      </c>
      <c r="F739">
        <v>-6.8000000000000005E-2</v>
      </c>
      <c r="G739" s="52">
        <v>-7.8E-2</v>
      </c>
      <c r="H739" s="38">
        <f t="shared" si="88"/>
        <v>-0.25590551181102361</v>
      </c>
      <c r="I739" s="41">
        <f t="shared" si="89"/>
        <v>-0.23950131233595798</v>
      </c>
      <c r="J739" s="40">
        <f>'NOAA WLs'!$P$5+(D739/0.3048)</f>
        <v>4.0440944881889767</v>
      </c>
      <c r="K739" s="40">
        <f>'NOAA WLs'!$P$5+(E739/0.3048)</f>
        <v>4.0604986876640421</v>
      </c>
      <c r="L739" s="40">
        <f t="shared" si="90"/>
        <v>-0.2230971128608924</v>
      </c>
      <c r="M739" s="41">
        <f t="shared" si="91"/>
        <v>-0.25590551181102361</v>
      </c>
      <c r="O739">
        <v>1960</v>
      </c>
      <c r="P739">
        <v>5</v>
      </c>
      <c r="Q739" s="1">
        <f t="shared" si="92"/>
        <v>22037</v>
      </c>
      <c r="R739">
        <v>2.871</v>
      </c>
      <c r="S739">
        <f t="shared" si="93"/>
        <v>9.419291338582676</v>
      </c>
      <c r="T739">
        <f t="shared" si="94"/>
        <v>9.919291338582676</v>
      </c>
    </row>
    <row r="740" spans="1:20" x14ac:dyDescent="0.25">
      <c r="A740" s="38">
        <v>1959</v>
      </c>
      <c r="B740">
        <v>6</v>
      </c>
      <c r="C740" s="1">
        <f t="shared" si="95"/>
        <v>21702</v>
      </c>
      <c r="D740" s="38">
        <v>-5.3999999999999999E-2</v>
      </c>
      <c r="E740">
        <v>-7.2999999999999995E-2</v>
      </c>
      <c r="F740">
        <v>-6.8000000000000005E-2</v>
      </c>
      <c r="G740" s="52">
        <v>-7.8E-2</v>
      </c>
      <c r="H740" s="38">
        <f t="shared" si="88"/>
        <v>-0.17716535433070865</v>
      </c>
      <c r="I740" s="41">
        <f t="shared" si="89"/>
        <v>-0.23950131233595798</v>
      </c>
      <c r="J740" s="40">
        <f>'NOAA WLs'!$P$5+(D740/0.3048)</f>
        <v>4.1228346456692915</v>
      </c>
      <c r="K740" s="40">
        <f>'NOAA WLs'!$P$5+(E740/0.3048)</f>
        <v>4.0604986876640421</v>
      </c>
      <c r="L740" s="40">
        <f t="shared" si="90"/>
        <v>-0.2230971128608924</v>
      </c>
      <c r="M740" s="41">
        <f t="shared" si="91"/>
        <v>-0.25590551181102361</v>
      </c>
      <c r="O740">
        <v>1960</v>
      </c>
      <c r="P740">
        <v>6</v>
      </c>
      <c r="Q740" s="1">
        <f t="shared" si="92"/>
        <v>22068</v>
      </c>
      <c r="R740">
        <v>2.9319999999999999</v>
      </c>
      <c r="S740">
        <f t="shared" si="93"/>
        <v>9.6194225721784772</v>
      </c>
      <c r="T740">
        <f t="shared" si="94"/>
        <v>10.119422572178477</v>
      </c>
    </row>
    <row r="741" spans="1:20" x14ac:dyDescent="0.25">
      <c r="A741" s="38">
        <v>1959</v>
      </c>
      <c r="B741">
        <v>7</v>
      </c>
      <c r="C741" s="1">
        <f t="shared" si="95"/>
        <v>21732</v>
      </c>
      <c r="D741" s="38">
        <v>-6.4000000000000001E-2</v>
      </c>
      <c r="E741">
        <v>-7.2999999999999995E-2</v>
      </c>
      <c r="F741">
        <v>-6.8000000000000005E-2</v>
      </c>
      <c r="G741" s="52">
        <v>-7.8E-2</v>
      </c>
      <c r="H741" s="38">
        <f t="shared" si="88"/>
        <v>-0.20997375328083989</v>
      </c>
      <c r="I741" s="41">
        <f t="shared" si="89"/>
        <v>-0.23950131233595798</v>
      </c>
      <c r="J741" s="40">
        <f>'NOAA WLs'!$P$5+(D741/0.3048)</f>
        <v>4.0900262467191597</v>
      </c>
      <c r="K741" s="40">
        <f>'NOAA WLs'!$P$5+(E741/0.3048)</f>
        <v>4.0604986876640421</v>
      </c>
      <c r="L741" s="40">
        <f t="shared" si="90"/>
        <v>-0.2230971128608924</v>
      </c>
      <c r="M741" s="41">
        <f t="shared" si="91"/>
        <v>-0.25590551181102361</v>
      </c>
      <c r="O741">
        <v>1960</v>
      </c>
      <c r="P741">
        <v>7</v>
      </c>
      <c r="Q741" s="1">
        <f t="shared" si="92"/>
        <v>22098</v>
      </c>
      <c r="R741">
        <v>2.9620000000000002</v>
      </c>
      <c r="S741">
        <f t="shared" si="93"/>
        <v>9.7178477690288716</v>
      </c>
      <c r="T741">
        <f t="shared" si="94"/>
        <v>10.217847769028872</v>
      </c>
    </row>
    <row r="742" spans="1:20" x14ac:dyDescent="0.25">
      <c r="A742" s="38">
        <v>1959</v>
      </c>
      <c r="B742">
        <v>8</v>
      </c>
      <c r="C742" s="1">
        <f t="shared" si="95"/>
        <v>21763</v>
      </c>
      <c r="D742" s="38">
        <v>-7.0000000000000007E-2</v>
      </c>
      <c r="E742">
        <v>-7.2999999999999995E-2</v>
      </c>
      <c r="F742">
        <v>-6.8000000000000005E-2</v>
      </c>
      <c r="G742" s="52">
        <v>-7.8E-2</v>
      </c>
      <c r="H742" s="38">
        <f t="shared" si="88"/>
        <v>-0.22965879265091865</v>
      </c>
      <c r="I742" s="41">
        <f t="shared" si="89"/>
        <v>-0.23950131233595798</v>
      </c>
      <c r="J742" s="40">
        <f>'NOAA WLs'!$P$5+(D742/0.3048)</f>
        <v>4.070341207349081</v>
      </c>
      <c r="K742" s="40">
        <f>'NOAA WLs'!$P$5+(E742/0.3048)</f>
        <v>4.0604986876640421</v>
      </c>
      <c r="L742" s="40">
        <f t="shared" si="90"/>
        <v>-0.2230971128608924</v>
      </c>
      <c r="M742" s="41">
        <f t="shared" si="91"/>
        <v>-0.25590551181102361</v>
      </c>
      <c r="O742">
        <v>1960</v>
      </c>
      <c r="P742">
        <v>8</v>
      </c>
      <c r="Q742" s="1">
        <f t="shared" si="92"/>
        <v>22129</v>
      </c>
      <c r="R742">
        <v>2.9620000000000002</v>
      </c>
      <c r="S742">
        <f t="shared" si="93"/>
        <v>9.7178477690288716</v>
      </c>
      <c r="T742">
        <f t="shared" si="94"/>
        <v>10.217847769028872</v>
      </c>
    </row>
    <row r="743" spans="1:20" x14ac:dyDescent="0.25">
      <c r="A743" s="38">
        <v>1959</v>
      </c>
      <c r="B743">
        <v>9</v>
      </c>
      <c r="C743" s="1">
        <f t="shared" si="95"/>
        <v>21794</v>
      </c>
      <c r="D743" s="38">
        <v>-8.9999999999999993E-3</v>
      </c>
      <c r="E743">
        <v>-7.2999999999999995E-2</v>
      </c>
      <c r="F743">
        <v>-6.8000000000000005E-2</v>
      </c>
      <c r="G743" s="52">
        <v>-7.8E-2</v>
      </c>
      <c r="H743" s="38">
        <f t="shared" si="88"/>
        <v>-2.9527559055118106E-2</v>
      </c>
      <c r="I743" s="41">
        <f t="shared" si="89"/>
        <v>-0.23950131233595798</v>
      </c>
      <c r="J743" s="40">
        <f>'NOAA WLs'!$P$5+(D743/0.3048)</f>
        <v>4.2704724409448813</v>
      </c>
      <c r="K743" s="40">
        <f>'NOAA WLs'!$P$5+(E743/0.3048)</f>
        <v>4.0604986876640421</v>
      </c>
      <c r="L743" s="40">
        <f t="shared" si="90"/>
        <v>-0.2230971128608924</v>
      </c>
      <c r="M743" s="41">
        <f t="shared" si="91"/>
        <v>-0.25590551181102361</v>
      </c>
      <c r="O743">
        <v>1960</v>
      </c>
      <c r="P743">
        <v>9</v>
      </c>
      <c r="Q743" s="1">
        <f t="shared" si="92"/>
        <v>22160</v>
      </c>
      <c r="R743">
        <v>2.84</v>
      </c>
      <c r="S743">
        <f t="shared" si="93"/>
        <v>9.3175853018372692</v>
      </c>
      <c r="T743">
        <f t="shared" si="94"/>
        <v>9.8175853018372692</v>
      </c>
    </row>
    <row r="744" spans="1:20" x14ac:dyDescent="0.25">
      <c r="A744" s="38">
        <v>1959</v>
      </c>
      <c r="B744">
        <v>10</v>
      </c>
      <c r="C744" s="1">
        <f t="shared" si="95"/>
        <v>21824</v>
      </c>
      <c r="D744" s="38">
        <v>-4.2999999999999997E-2</v>
      </c>
      <c r="E744">
        <v>-7.1999999999999995E-2</v>
      </c>
      <c r="F744">
        <v>-6.7000000000000004E-2</v>
      </c>
      <c r="G744" s="52">
        <v>-7.8E-2</v>
      </c>
      <c r="H744" s="38">
        <f t="shared" si="88"/>
        <v>-0.14107611548556429</v>
      </c>
      <c r="I744" s="41">
        <f t="shared" si="89"/>
        <v>-0.23622047244094485</v>
      </c>
      <c r="J744" s="40">
        <f>'NOAA WLs'!$P$5+(D744/0.3048)</f>
        <v>4.1589238845144356</v>
      </c>
      <c r="K744" s="40">
        <f>'NOAA WLs'!$P$5+(E744/0.3048)</f>
        <v>4.0637795275590554</v>
      </c>
      <c r="L744" s="40">
        <f t="shared" si="90"/>
        <v>-0.21981627296587927</v>
      </c>
      <c r="M744" s="41">
        <f t="shared" si="91"/>
        <v>-0.25590551181102361</v>
      </c>
      <c r="O744">
        <v>1960</v>
      </c>
      <c r="P744">
        <v>10</v>
      </c>
      <c r="Q744" s="1">
        <f t="shared" si="92"/>
        <v>22190</v>
      </c>
      <c r="R744">
        <v>2.871</v>
      </c>
      <c r="S744">
        <f t="shared" si="93"/>
        <v>9.419291338582676</v>
      </c>
      <c r="T744">
        <f t="shared" si="94"/>
        <v>9.919291338582676</v>
      </c>
    </row>
    <row r="745" spans="1:20" x14ac:dyDescent="0.25">
      <c r="A745" s="38">
        <v>1959</v>
      </c>
      <c r="B745">
        <v>11</v>
      </c>
      <c r="C745" s="1">
        <f t="shared" si="95"/>
        <v>21855</v>
      </c>
      <c r="D745" s="38">
        <v>-0.126</v>
      </c>
      <c r="E745">
        <v>-7.1999999999999995E-2</v>
      </c>
      <c r="F745">
        <v>-6.7000000000000004E-2</v>
      </c>
      <c r="G745" s="52">
        <v>-7.6999999999999999E-2</v>
      </c>
      <c r="H745" s="38">
        <f t="shared" si="88"/>
        <v>-0.41338582677165353</v>
      </c>
      <c r="I745" s="41">
        <f t="shared" si="89"/>
        <v>-0.23622047244094485</v>
      </c>
      <c r="J745" s="40">
        <f>'NOAA WLs'!$P$5+(D745/0.3048)</f>
        <v>3.8866141732283461</v>
      </c>
      <c r="K745" s="40">
        <f>'NOAA WLs'!$P$5+(E745/0.3048)</f>
        <v>4.0637795275590554</v>
      </c>
      <c r="L745" s="40">
        <f t="shared" si="90"/>
        <v>-0.21981627296587927</v>
      </c>
      <c r="M745" s="41">
        <f t="shared" si="91"/>
        <v>-0.25262467191601046</v>
      </c>
      <c r="O745">
        <v>1960</v>
      </c>
      <c r="P745">
        <v>11</v>
      </c>
      <c r="Q745" s="1">
        <f t="shared" si="92"/>
        <v>22221</v>
      </c>
      <c r="R745">
        <v>3.2970000000000002</v>
      </c>
      <c r="S745">
        <f t="shared" si="93"/>
        <v>10.816929133858268</v>
      </c>
      <c r="T745">
        <f t="shared" si="94"/>
        <v>11.316929133858268</v>
      </c>
    </row>
    <row r="746" spans="1:20" x14ac:dyDescent="0.25">
      <c r="A746" s="38">
        <v>1959</v>
      </c>
      <c r="B746">
        <v>12</v>
      </c>
      <c r="C746" s="1">
        <f t="shared" si="95"/>
        <v>21885</v>
      </c>
      <c r="D746" s="38">
        <v>-9.5000000000000001E-2</v>
      </c>
      <c r="E746">
        <v>-7.1999999999999995E-2</v>
      </c>
      <c r="F746">
        <v>-6.7000000000000004E-2</v>
      </c>
      <c r="G746" s="52">
        <v>-7.6999999999999999E-2</v>
      </c>
      <c r="H746" s="38">
        <f t="shared" si="88"/>
        <v>-0.31167979002624668</v>
      </c>
      <c r="I746" s="41">
        <f t="shared" si="89"/>
        <v>-0.23622047244094485</v>
      </c>
      <c r="J746" s="40">
        <f>'NOAA WLs'!$P$5+(D746/0.3048)</f>
        <v>3.9883202099737529</v>
      </c>
      <c r="K746" s="40">
        <f>'NOAA WLs'!$P$5+(E746/0.3048)</f>
        <v>4.0637795275590554</v>
      </c>
      <c r="L746" s="40">
        <f t="shared" si="90"/>
        <v>-0.21981627296587927</v>
      </c>
      <c r="M746" s="41">
        <f t="shared" si="91"/>
        <v>-0.25262467191601046</v>
      </c>
      <c r="O746">
        <v>1960</v>
      </c>
      <c r="P746">
        <v>12</v>
      </c>
      <c r="Q746" s="1">
        <f t="shared" si="92"/>
        <v>22251</v>
      </c>
      <c r="R746">
        <v>3.2360000000000002</v>
      </c>
      <c r="S746">
        <f t="shared" si="93"/>
        <v>10.616797900262467</v>
      </c>
      <c r="T746">
        <f t="shared" si="94"/>
        <v>11.116797900262467</v>
      </c>
    </row>
    <row r="747" spans="1:20" x14ac:dyDescent="0.25">
      <c r="A747" s="38">
        <v>1960</v>
      </c>
      <c r="B747">
        <v>1</v>
      </c>
      <c r="C747" s="1">
        <f t="shared" si="95"/>
        <v>21916</v>
      </c>
      <c r="D747" s="38">
        <v>-7.8E-2</v>
      </c>
      <c r="E747">
        <v>-7.1999999999999995E-2</v>
      </c>
      <c r="F747">
        <v>-6.7000000000000004E-2</v>
      </c>
      <c r="G747" s="52">
        <v>-7.6999999999999999E-2</v>
      </c>
      <c r="H747" s="38">
        <f t="shared" si="88"/>
        <v>-0.25590551181102361</v>
      </c>
      <c r="I747" s="41">
        <f t="shared" si="89"/>
        <v>-0.23622047244094485</v>
      </c>
      <c r="J747" s="40">
        <f>'NOAA WLs'!$P$5+(D747/0.3048)</f>
        <v>4.0440944881889767</v>
      </c>
      <c r="K747" s="40">
        <f>'NOAA WLs'!$P$5+(E747/0.3048)</f>
        <v>4.0637795275590554</v>
      </c>
      <c r="L747" s="40">
        <f t="shared" si="90"/>
        <v>-0.21981627296587927</v>
      </c>
      <c r="M747" s="41">
        <f t="shared" si="91"/>
        <v>-0.25262467191601046</v>
      </c>
      <c r="O747">
        <v>1961</v>
      </c>
      <c r="P747">
        <v>1</v>
      </c>
      <c r="Q747" s="1">
        <f t="shared" si="92"/>
        <v>22282</v>
      </c>
      <c r="R747">
        <v>3.1389999999999998</v>
      </c>
      <c r="S747">
        <f t="shared" si="93"/>
        <v>10.298556430446194</v>
      </c>
      <c r="T747">
        <f t="shared" si="94"/>
        <v>10.798556430446194</v>
      </c>
    </row>
    <row r="748" spans="1:20" x14ac:dyDescent="0.25">
      <c r="A748" s="38">
        <v>1960</v>
      </c>
      <c r="B748">
        <v>2</v>
      </c>
      <c r="C748" s="1">
        <f t="shared" si="95"/>
        <v>21947</v>
      </c>
      <c r="D748" s="38">
        <v>-4.9000000000000002E-2</v>
      </c>
      <c r="E748">
        <v>-7.1999999999999995E-2</v>
      </c>
      <c r="F748">
        <v>-6.7000000000000004E-2</v>
      </c>
      <c r="G748" s="52">
        <v>-7.6999999999999999E-2</v>
      </c>
      <c r="H748" s="38">
        <f t="shared" si="88"/>
        <v>-0.16076115485564305</v>
      </c>
      <c r="I748" s="41">
        <f t="shared" si="89"/>
        <v>-0.23622047244094485</v>
      </c>
      <c r="J748" s="40">
        <f>'NOAA WLs'!$P$5+(D748/0.3048)</f>
        <v>4.1392388451443569</v>
      </c>
      <c r="K748" s="40">
        <f>'NOAA WLs'!$P$5+(E748/0.3048)</f>
        <v>4.0637795275590554</v>
      </c>
      <c r="L748" s="40">
        <f t="shared" si="90"/>
        <v>-0.21981627296587927</v>
      </c>
      <c r="M748" s="41">
        <f t="shared" si="91"/>
        <v>-0.25262467191601046</v>
      </c>
      <c r="O748">
        <v>1961</v>
      </c>
      <c r="P748">
        <v>2</v>
      </c>
      <c r="Q748" s="1">
        <f t="shared" si="92"/>
        <v>22313</v>
      </c>
      <c r="R748">
        <v>3.2</v>
      </c>
      <c r="S748">
        <f t="shared" si="93"/>
        <v>10.498687664041995</v>
      </c>
      <c r="T748">
        <f t="shared" si="94"/>
        <v>10.998687664041995</v>
      </c>
    </row>
    <row r="749" spans="1:20" x14ac:dyDescent="0.25">
      <c r="A749" s="38">
        <v>1960</v>
      </c>
      <c r="B749">
        <v>3</v>
      </c>
      <c r="C749" s="1">
        <f t="shared" si="95"/>
        <v>21976</v>
      </c>
      <c r="D749" s="38">
        <v>-7.0000000000000007E-2</v>
      </c>
      <c r="E749">
        <v>-7.1999999999999995E-2</v>
      </c>
      <c r="F749">
        <v>-6.7000000000000004E-2</v>
      </c>
      <c r="G749" s="52">
        <v>-7.6999999999999999E-2</v>
      </c>
      <c r="H749" s="38">
        <f t="shared" si="88"/>
        <v>-0.22965879265091865</v>
      </c>
      <c r="I749" s="41">
        <f t="shared" si="89"/>
        <v>-0.23622047244094485</v>
      </c>
      <c r="J749" s="40">
        <f>'NOAA WLs'!$P$5+(D749/0.3048)</f>
        <v>4.070341207349081</v>
      </c>
      <c r="K749" s="40">
        <f>'NOAA WLs'!$P$5+(E749/0.3048)</f>
        <v>4.0637795275590554</v>
      </c>
      <c r="L749" s="40">
        <f t="shared" si="90"/>
        <v>-0.21981627296587927</v>
      </c>
      <c r="M749" s="41">
        <f t="shared" si="91"/>
        <v>-0.25262467191601046</v>
      </c>
      <c r="O749">
        <v>1961</v>
      </c>
      <c r="P749">
        <v>3</v>
      </c>
      <c r="Q749" s="1">
        <f t="shared" si="92"/>
        <v>22341</v>
      </c>
      <c r="R749">
        <v>3.2</v>
      </c>
      <c r="S749">
        <f t="shared" si="93"/>
        <v>10.498687664041995</v>
      </c>
      <c r="T749">
        <f t="shared" si="94"/>
        <v>10.998687664041995</v>
      </c>
    </row>
    <row r="750" spans="1:20" x14ac:dyDescent="0.25">
      <c r="A750" s="38">
        <v>1960</v>
      </c>
      <c r="B750">
        <v>4</v>
      </c>
      <c r="C750" s="1">
        <f t="shared" si="95"/>
        <v>22007</v>
      </c>
      <c r="D750" s="38">
        <v>-4.0000000000000001E-3</v>
      </c>
      <c r="E750">
        <v>-7.0999999999999994E-2</v>
      </c>
      <c r="F750">
        <v>-6.6000000000000003E-2</v>
      </c>
      <c r="G750" s="52">
        <v>-7.5999999999999998E-2</v>
      </c>
      <c r="H750" s="38">
        <f t="shared" si="88"/>
        <v>-1.3123359580052493E-2</v>
      </c>
      <c r="I750" s="41">
        <f t="shared" si="89"/>
        <v>-0.23293963254593172</v>
      </c>
      <c r="J750" s="40">
        <f>'NOAA WLs'!$P$5+(D750/0.3048)</f>
        <v>4.2868766404199476</v>
      </c>
      <c r="K750" s="40">
        <f>'NOAA WLs'!$P$5+(E750/0.3048)</f>
        <v>4.0670603674540677</v>
      </c>
      <c r="L750" s="40">
        <f t="shared" si="90"/>
        <v>-0.21653543307086615</v>
      </c>
      <c r="M750" s="41">
        <f t="shared" si="91"/>
        <v>-0.24934383202099736</v>
      </c>
      <c r="O750">
        <v>1961</v>
      </c>
      <c r="P750">
        <v>4</v>
      </c>
      <c r="Q750" s="1">
        <f t="shared" si="92"/>
        <v>22372</v>
      </c>
      <c r="R750">
        <v>2.8650000000000002</v>
      </c>
      <c r="S750">
        <f t="shared" si="93"/>
        <v>9.3996062992125982</v>
      </c>
      <c r="T750">
        <f t="shared" si="94"/>
        <v>9.8996062992125982</v>
      </c>
    </row>
    <row r="751" spans="1:20" x14ac:dyDescent="0.25">
      <c r="A751" s="38">
        <v>1960</v>
      </c>
      <c r="B751">
        <v>5</v>
      </c>
      <c r="C751" s="1">
        <f t="shared" si="95"/>
        <v>22037</v>
      </c>
      <c r="D751" s="38">
        <v>-0.02</v>
      </c>
      <c r="E751">
        <v>-7.0999999999999994E-2</v>
      </c>
      <c r="F751">
        <v>-6.6000000000000003E-2</v>
      </c>
      <c r="G751" s="52">
        <v>-7.5999999999999998E-2</v>
      </c>
      <c r="H751" s="38">
        <f t="shared" si="88"/>
        <v>-6.5616797900262466E-2</v>
      </c>
      <c r="I751" s="41">
        <f t="shared" si="89"/>
        <v>-0.23293963254593172</v>
      </c>
      <c r="J751" s="40">
        <f>'NOAA WLs'!$P$5+(D751/0.3048)</f>
        <v>4.2343832020997372</v>
      </c>
      <c r="K751" s="40">
        <f>'NOAA WLs'!$P$5+(E751/0.3048)</f>
        <v>4.0670603674540677</v>
      </c>
      <c r="L751" s="40">
        <f t="shared" si="90"/>
        <v>-0.21653543307086615</v>
      </c>
      <c r="M751" s="41">
        <f t="shared" si="91"/>
        <v>-0.24934383202099736</v>
      </c>
      <c r="O751">
        <v>1961</v>
      </c>
      <c r="P751">
        <v>5</v>
      </c>
      <c r="Q751" s="1">
        <f t="shared" si="92"/>
        <v>22402</v>
      </c>
      <c r="R751">
        <v>2.8650000000000002</v>
      </c>
      <c r="S751">
        <f t="shared" si="93"/>
        <v>9.3996062992125982</v>
      </c>
      <c r="T751">
        <f t="shared" si="94"/>
        <v>9.8996062992125982</v>
      </c>
    </row>
    <row r="752" spans="1:20" x14ac:dyDescent="0.25">
      <c r="A752" s="38">
        <v>1960</v>
      </c>
      <c r="B752">
        <v>6</v>
      </c>
      <c r="C752" s="1">
        <f t="shared" si="95"/>
        <v>22068</v>
      </c>
      <c r="D752" s="38">
        <v>-8.1000000000000003E-2</v>
      </c>
      <c r="E752">
        <v>-7.0999999999999994E-2</v>
      </c>
      <c r="F752">
        <v>-6.6000000000000003E-2</v>
      </c>
      <c r="G752" s="52">
        <v>-7.5999999999999998E-2</v>
      </c>
      <c r="H752" s="38">
        <f t="shared" si="88"/>
        <v>-0.26574803149606296</v>
      </c>
      <c r="I752" s="41">
        <f t="shared" si="89"/>
        <v>-0.23293963254593172</v>
      </c>
      <c r="J752" s="40">
        <f>'NOAA WLs'!$P$5+(D752/0.3048)</f>
        <v>4.0342519685039369</v>
      </c>
      <c r="K752" s="40">
        <f>'NOAA WLs'!$P$5+(E752/0.3048)</f>
        <v>4.0670603674540677</v>
      </c>
      <c r="L752" s="40">
        <f t="shared" si="90"/>
        <v>-0.21653543307086615</v>
      </c>
      <c r="M752" s="41">
        <f t="shared" si="91"/>
        <v>-0.24934383202099736</v>
      </c>
      <c r="O752">
        <v>1961</v>
      </c>
      <c r="P752">
        <v>6</v>
      </c>
      <c r="Q752" s="1">
        <f t="shared" si="92"/>
        <v>22433</v>
      </c>
      <c r="R752">
        <v>3.0169999999999999</v>
      </c>
      <c r="S752">
        <f t="shared" si="93"/>
        <v>9.8982939632545932</v>
      </c>
      <c r="T752">
        <f t="shared" si="94"/>
        <v>10.398293963254593</v>
      </c>
    </row>
    <row r="753" spans="1:20" x14ac:dyDescent="0.25">
      <c r="A753" s="38">
        <v>1960</v>
      </c>
      <c r="B753">
        <v>7</v>
      </c>
      <c r="C753" s="1">
        <f t="shared" si="95"/>
        <v>22098</v>
      </c>
      <c r="D753" s="38">
        <v>-0.10299999999999999</v>
      </c>
      <c r="E753">
        <v>-7.0999999999999994E-2</v>
      </c>
      <c r="F753">
        <v>-6.6000000000000003E-2</v>
      </c>
      <c r="G753" s="52">
        <v>-7.5999999999999998E-2</v>
      </c>
      <c r="H753" s="38">
        <f t="shared" si="88"/>
        <v>-0.3379265091863517</v>
      </c>
      <c r="I753" s="41">
        <f t="shared" si="89"/>
        <v>-0.23293963254593172</v>
      </c>
      <c r="J753" s="40">
        <f>'NOAA WLs'!$P$5+(D753/0.3048)</f>
        <v>3.9620734908136481</v>
      </c>
      <c r="K753" s="40">
        <f>'NOAA WLs'!$P$5+(E753/0.3048)</f>
        <v>4.0670603674540677</v>
      </c>
      <c r="L753" s="40">
        <f t="shared" si="90"/>
        <v>-0.21653543307086615</v>
      </c>
      <c r="M753" s="41">
        <f t="shared" si="91"/>
        <v>-0.24934383202099736</v>
      </c>
      <c r="O753">
        <v>1961</v>
      </c>
      <c r="P753">
        <v>7</v>
      </c>
      <c r="Q753" s="1">
        <f t="shared" si="92"/>
        <v>22463</v>
      </c>
      <c r="R753">
        <v>2.956</v>
      </c>
      <c r="S753">
        <f t="shared" si="93"/>
        <v>9.698162729658792</v>
      </c>
      <c r="T753">
        <f t="shared" si="94"/>
        <v>10.198162729658792</v>
      </c>
    </row>
    <row r="754" spans="1:20" x14ac:dyDescent="0.25">
      <c r="A754" s="38">
        <v>1960</v>
      </c>
      <c r="B754">
        <v>8</v>
      </c>
      <c r="C754" s="1">
        <f t="shared" si="95"/>
        <v>22129</v>
      </c>
      <c r="D754" s="38">
        <v>-8.2000000000000003E-2</v>
      </c>
      <c r="E754">
        <v>-7.0999999999999994E-2</v>
      </c>
      <c r="F754">
        <v>-6.6000000000000003E-2</v>
      </c>
      <c r="G754" s="52">
        <v>-7.5999999999999998E-2</v>
      </c>
      <c r="H754" s="38">
        <f t="shared" si="88"/>
        <v>-0.26902887139107612</v>
      </c>
      <c r="I754" s="41">
        <f t="shared" si="89"/>
        <v>-0.23293963254593172</v>
      </c>
      <c r="J754" s="40">
        <f>'NOAA WLs'!$P$5+(D754/0.3048)</f>
        <v>4.0309711286089236</v>
      </c>
      <c r="K754" s="40">
        <f>'NOAA WLs'!$P$5+(E754/0.3048)</f>
        <v>4.0670603674540677</v>
      </c>
      <c r="L754" s="40">
        <f t="shared" si="90"/>
        <v>-0.21653543307086615</v>
      </c>
      <c r="M754" s="41">
        <f t="shared" si="91"/>
        <v>-0.24934383202099736</v>
      </c>
      <c r="O754">
        <v>1961</v>
      </c>
      <c r="P754">
        <v>8</v>
      </c>
      <c r="Q754" s="1">
        <f t="shared" si="92"/>
        <v>22494</v>
      </c>
      <c r="R754">
        <v>2.9260000000000002</v>
      </c>
      <c r="S754">
        <f t="shared" si="93"/>
        <v>9.5997375328083994</v>
      </c>
      <c r="T754">
        <f t="shared" si="94"/>
        <v>10.099737532808399</v>
      </c>
    </row>
    <row r="755" spans="1:20" x14ac:dyDescent="0.25">
      <c r="A755" s="38">
        <v>1960</v>
      </c>
      <c r="B755">
        <v>9</v>
      </c>
      <c r="C755" s="1">
        <f t="shared" si="95"/>
        <v>22160</v>
      </c>
      <c r="D755" s="38">
        <v>-9.7000000000000003E-2</v>
      </c>
      <c r="E755">
        <v>-7.0999999999999994E-2</v>
      </c>
      <c r="F755">
        <v>-6.6000000000000003E-2</v>
      </c>
      <c r="G755" s="52">
        <v>-7.5999999999999998E-2</v>
      </c>
      <c r="H755" s="38">
        <f t="shared" si="88"/>
        <v>-0.31824146981627294</v>
      </c>
      <c r="I755" s="41">
        <f t="shared" si="89"/>
        <v>-0.23293963254593172</v>
      </c>
      <c r="J755" s="40">
        <f>'NOAA WLs'!$P$5+(D755/0.3048)</f>
        <v>3.9817585301837268</v>
      </c>
      <c r="K755" s="40">
        <f>'NOAA WLs'!$P$5+(E755/0.3048)</f>
        <v>4.0670603674540677</v>
      </c>
      <c r="L755" s="40">
        <f t="shared" si="90"/>
        <v>-0.21653543307086615</v>
      </c>
      <c r="M755" s="41">
        <f t="shared" si="91"/>
        <v>-0.24934383202099736</v>
      </c>
      <c r="O755">
        <v>1961</v>
      </c>
      <c r="P755">
        <v>9</v>
      </c>
      <c r="Q755" s="1">
        <f t="shared" si="92"/>
        <v>22525</v>
      </c>
      <c r="R755">
        <v>2.8039999999999998</v>
      </c>
      <c r="S755">
        <f t="shared" si="93"/>
        <v>9.199475065616797</v>
      </c>
      <c r="T755">
        <f t="shared" si="94"/>
        <v>9.699475065616797</v>
      </c>
    </row>
    <row r="756" spans="1:20" x14ac:dyDescent="0.25">
      <c r="A756" s="38">
        <v>1960</v>
      </c>
      <c r="B756">
        <v>10</v>
      </c>
      <c r="C756" s="1">
        <f t="shared" si="95"/>
        <v>22190</v>
      </c>
      <c r="D756" s="38">
        <v>-8.3000000000000004E-2</v>
      </c>
      <c r="E756">
        <v>-7.0000000000000007E-2</v>
      </c>
      <c r="F756">
        <v>-6.5000000000000002E-2</v>
      </c>
      <c r="G756" s="52">
        <v>-7.4999999999999997E-2</v>
      </c>
      <c r="H756" s="38">
        <f t="shared" si="88"/>
        <v>-0.27230971128608922</v>
      </c>
      <c r="I756" s="41">
        <f t="shared" si="89"/>
        <v>-0.22965879265091865</v>
      </c>
      <c r="J756" s="40">
        <f>'NOAA WLs'!$P$5+(D756/0.3048)</f>
        <v>4.0276902887139103</v>
      </c>
      <c r="K756" s="40">
        <f>'NOAA WLs'!$P$5+(E756/0.3048)</f>
        <v>4.070341207349081</v>
      </c>
      <c r="L756" s="40">
        <f t="shared" si="90"/>
        <v>-0.21325459317585302</v>
      </c>
      <c r="M756" s="41">
        <f t="shared" si="91"/>
        <v>-0.24606299212598423</v>
      </c>
      <c r="O756">
        <v>1961</v>
      </c>
      <c r="P756">
        <v>10</v>
      </c>
      <c r="Q756" s="1">
        <f t="shared" si="92"/>
        <v>22555</v>
      </c>
      <c r="R756">
        <v>2.9260000000000002</v>
      </c>
      <c r="S756">
        <f t="shared" si="93"/>
        <v>9.5997375328083994</v>
      </c>
      <c r="T756">
        <f t="shared" si="94"/>
        <v>10.099737532808399</v>
      </c>
    </row>
    <row r="757" spans="1:20" x14ac:dyDescent="0.25">
      <c r="A757" s="38">
        <v>1960</v>
      </c>
      <c r="B757">
        <v>11</v>
      </c>
      <c r="C757" s="1">
        <f t="shared" si="95"/>
        <v>22221</v>
      </c>
      <c r="D757" s="38">
        <v>-6.8000000000000005E-2</v>
      </c>
      <c r="E757">
        <v>-7.0000000000000007E-2</v>
      </c>
      <c r="F757">
        <v>-6.5000000000000002E-2</v>
      </c>
      <c r="G757" s="52">
        <v>-7.4999999999999997E-2</v>
      </c>
      <c r="H757" s="38">
        <f t="shared" si="88"/>
        <v>-0.2230971128608924</v>
      </c>
      <c r="I757" s="41">
        <f t="shared" si="89"/>
        <v>-0.22965879265091865</v>
      </c>
      <c r="J757" s="40">
        <f>'NOAA WLs'!$P$5+(D757/0.3048)</f>
        <v>4.0769028871391075</v>
      </c>
      <c r="K757" s="40">
        <f>'NOAA WLs'!$P$5+(E757/0.3048)</f>
        <v>4.070341207349081</v>
      </c>
      <c r="L757" s="40">
        <f t="shared" si="90"/>
        <v>-0.21325459317585302</v>
      </c>
      <c r="M757" s="41">
        <f t="shared" si="91"/>
        <v>-0.24606299212598423</v>
      </c>
      <c r="O757">
        <v>1961</v>
      </c>
      <c r="P757">
        <v>11</v>
      </c>
      <c r="Q757" s="1">
        <f t="shared" si="92"/>
        <v>22586</v>
      </c>
      <c r="R757">
        <v>3.0169999999999999</v>
      </c>
      <c r="S757">
        <f t="shared" si="93"/>
        <v>9.8982939632545932</v>
      </c>
      <c r="T757">
        <f t="shared" si="94"/>
        <v>10.398293963254593</v>
      </c>
    </row>
    <row r="758" spans="1:20" x14ac:dyDescent="0.25">
      <c r="A758" s="38">
        <v>1960</v>
      </c>
      <c r="B758">
        <v>12</v>
      </c>
      <c r="C758" s="1">
        <f t="shared" si="95"/>
        <v>22251</v>
      </c>
      <c r="D758" s="38">
        <v>-0.107</v>
      </c>
      <c r="E758">
        <v>-7.0000000000000007E-2</v>
      </c>
      <c r="F758">
        <v>-6.5000000000000002E-2</v>
      </c>
      <c r="G758" s="52">
        <v>-7.4999999999999997E-2</v>
      </c>
      <c r="H758" s="38">
        <f t="shared" si="88"/>
        <v>-0.35104986876640415</v>
      </c>
      <c r="I758" s="41">
        <f t="shared" si="89"/>
        <v>-0.22965879265091865</v>
      </c>
      <c r="J758" s="40">
        <f>'NOAA WLs'!$P$5+(D758/0.3048)</f>
        <v>3.9489501312335955</v>
      </c>
      <c r="K758" s="40">
        <f>'NOAA WLs'!$P$5+(E758/0.3048)</f>
        <v>4.070341207349081</v>
      </c>
      <c r="L758" s="40">
        <f t="shared" si="90"/>
        <v>-0.21325459317585302</v>
      </c>
      <c r="M758" s="41">
        <f t="shared" si="91"/>
        <v>-0.24606299212598423</v>
      </c>
      <c r="O758">
        <v>1961</v>
      </c>
      <c r="P758">
        <v>12</v>
      </c>
      <c r="Q758" s="1">
        <f t="shared" si="92"/>
        <v>22616</v>
      </c>
      <c r="R758">
        <v>3.0169999999999999</v>
      </c>
      <c r="S758">
        <f t="shared" si="93"/>
        <v>9.8982939632545932</v>
      </c>
      <c r="T758">
        <f t="shared" si="94"/>
        <v>10.398293963254593</v>
      </c>
    </row>
    <row r="759" spans="1:20" x14ac:dyDescent="0.25">
      <c r="A759" s="38">
        <v>1961</v>
      </c>
      <c r="B759">
        <v>1</v>
      </c>
      <c r="C759" s="1">
        <f t="shared" si="95"/>
        <v>22282</v>
      </c>
      <c r="D759" s="38">
        <v>-1.4E-2</v>
      </c>
      <c r="E759">
        <v>-7.0000000000000007E-2</v>
      </c>
      <c r="F759">
        <v>-6.5000000000000002E-2</v>
      </c>
      <c r="G759" s="52">
        <v>-7.4999999999999997E-2</v>
      </c>
      <c r="H759" s="38">
        <f t="shared" si="88"/>
        <v>-4.5931758530183726E-2</v>
      </c>
      <c r="I759" s="41">
        <f t="shared" si="89"/>
        <v>-0.22965879265091865</v>
      </c>
      <c r="J759" s="40">
        <f>'NOAA WLs'!$P$5+(D759/0.3048)</f>
        <v>4.2540682414698159</v>
      </c>
      <c r="K759" s="40">
        <f>'NOAA WLs'!$P$5+(E759/0.3048)</f>
        <v>4.070341207349081</v>
      </c>
      <c r="L759" s="40">
        <f t="shared" si="90"/>
        <v>-0.21325459317585302</v>
      </c>
      <c r="M759" s="41">
        <f t="shared" si="91"/>
        <v>-0.24606299212598423</v>
      </c>
      <c r="O759">
        <v>1962</v>
      </c>
      <c r="P759">
        <v>1</v>
      </c>
      <c r="Q759" s="1">
        <f t="shared" si="92"/>
        <v>22647</v>
      </c>
      <c r="R759">
        <v>3.0529999999999999</v>
      </c>
      <c r="S759">
        <f t="shared" si="93"/>
        <v>10.016404199475065</v>
      </c>
      <c r="T759">
        <f t="shared" si="94"/>
        <v>10.516404199475065</v>
      </c>
    </row>
    <row r="760" spans="1:20" x14ac:dyDescent="0.25">
      <c r="A760" s="38">
        <v>1961</v>
      </c>
      <c r="B760">
        <v>2</v>
      </c>
      <c r="C760" s="1">
        <f t="shared" si="95"/>
        <v>22313</v>
      </c>
      <c r="D760" s="38">
        <v>1.7999999999999999E-2</v>
      </c>
      <c r="E760">
        <v>-7.0000000000000007E-2</v>
      </c>
      <c r="F760">
        <v>-6.5000000000000002E-2</v>
      </c>
      <c r="G760" s="52">
        <v>-7.4999999999999997E-2</v>
      </c>
      <c r="H760" s="38">
        <f t="shared" si="88"/>
        <v>5.9055118110236213E-2</v>
      </c>
      <c r="I760" s="41">
        <f t="shared" si="89"/>
        <v>-0.22965879265091865</v>
      </c>
      <c r="J760" s="40">
        <f>'NOAA WLs'!$P$5+(D760/0.3048)</f>
        <v>4.3590551181102359</v>
      </c>
      <c r="K760" s="40">
        <f>'NOAA WLs'!$P$5+(E760/0.3048)</f>
        <v>4.070341207349081</v>
      </c>
      <c r="L760" s="40">
        <f t="shared" si="90"/>
        <v>-0.21325459317585302</v>
      </c>
      <c r="M760" s="41">
        <f t="shared" si="91"/>
        <v>-0.24606299212598423</v>
      </c>
      <c r="O760">
        <v>1962</v>
      </c>
      <c r="P760">
        <v>2</v>
      </c>
      <c r="Q760" s="1">
        <f t="shared" si="92"/>
        <v>22678</v>
      </c>
      <c r="R760">
        <v>3.2669999999999999</v>
      </c>
      <c r="S760">
        <f t="shared" si="93"/>
        <v>10.718503937007872</v>
      </c>
      <c r="T760">
        <f t="shared" si="94"/>
        <v>11.218503937007872</v>
      </c>
    </row>
    <row r="761" spans="1:20" x14ac:dyDescent="0.25">
      <c r="A761" s="38">
        <v>1961</v>
      </c>
      <c r="B761">
        <v>3</v>
      </c>
      <c r="C761" s="1">
        <f t="shared" si="95"/>
        <v>22341</v>
      </c>
      <c r="D761" s="38">
        <v>4.5999999999999999E-2</v>
      </c>
      <c r="E761">
        <v>-7.0000000000000007E-2</v>
      </c>
      <c r="F761">
        <v>-6.5000000000000002E-2</v>
      </c>
      <c r="G761" s="52">
        <v>-7.4999999999999997E-2</v>
      </c>
      <c r="H761" s="38">
        <f t="shared" si="88"/>
        <v>0.15091863517060367</v>
      </c>
      <c r="I761" s="41">
        <f t="shared" si="89"/>
        <v>-0.22965879265091865</v>
      </c>
      <c r="J761" s="40">
        <f>'NOAA WLs'!$P$5+(D761/0.3048)</f>
        <v>4.4509186351706038</v>
      </c>
      <c r="K761" s="40">
        <f>'NOAA WLs'!$P$5+(E761/0.3048)</f>
        <v>4.070341207349081</v>
      </c>
      <c r="L761" s="40">
        <f t="shared" si="90"/>
        <v>-0.21325459317585302</v>
      </c>
      <c r="M761" s="41">
        <f t="shared" si="91"/>
        <v>-0.24606299212598423</v>
      </c>
      <c r="O761">
        <v>1962</v>
      </c>
      <c r="P761">
        <v>3</v>
      </c>
      <c r="Q761" s="1">
        <f t="shared" si="92"/>
        <v>22706</v>
      </c>
      <c r="R761">
        <v>2.9620000000000002</v>
      </c>
      <c r="S761">
        <f t="shared" si="93"/>
        <v>9.7178477690288716</v>
      </c>
      <c r="T761">
        <f t="shared" si="94"/>
        <v>10.217847769028872</v>
      </c>
    </row>
    <row r="762" spans="1:20" x14ac:dyDescent="0.25">
      <c r="A762" s="38">
        <v>1961</v>
      </c>
      <c r="B762">
        <v>4</v>
      </c>
      <c r="C762" s="1">
        <f t="shared" si="95"/>
        <v>22372</v>
      </c>
      <c r="D762" s="38">
        <v>-9.8000000000000004E-2</v>
      </c>
      <c r="E762">
        <v>-6.9000000000000006E-2</v>
      </c>
      <c r="F762">
        <v>-6.4000000000000001E-2</v>
      </c>
      <c r="G762" s="52">
        <v>-7.3999999999999996E-2</v>
      </c>
      <c r="H762" s="38">
        <f t="shared" si="88"/>
        <v>-0.32152230971128609</v>
      </c>
      <c r="I762" s="41">
        <f t="shared" si="89"/>
        <v>-0.22637795275590553</v>
      </c>
      <c r="J762" s="40">
        <f>'NOAA WLs'!$P$5+(D762/0.3048)</f>
        <v>3.9784776902887136</v>
      </c>
      <c r="K762" s="40">
        <f>'NOAA WLs'!$P$5+(E762/0.3048)</f>
        <v>4.0736220472440943</v>
      </c>
      <c r="L762" s="40">
        <f t="shared" si="90"/>
        <v>-0.20997375328083989</v>
      </c>
      <c r="M762" s="41">
        <f t="shared" si="91"/>
        <v>-0.2427821522309711</v>
      </c>
      <c r="O762">
        <v>1962</v>
      </c>
      <c r="P762">
        <v>4</v>
      </c>
      <c r="Q762" s="1">
        <f t="shared" si="92"/>
        <v>22737</v>
      </c>
      <c r="R762">
        <v>2.7789999999999999</v>
      </c>
      <c r="S762">
        <f t="shared" si="93"/>
        <v>9.1174540682414698</v>
      </c>
      <c r="T762">
        <f t="shared" si="94"/>
        <v>9.6174540682414698</v>
      </c>
    </row>
    <row r="763" spans="1:20" x14ac:dyDescent="0.25">
      <c r="A763" s="38">
        <v>1961</v>
      </c>
      <c r="B763">
        <v>5</v>
      </c>
      <c r="C763" s="1">
        <f t="shared" si="95"/>
        <v>22402</v>
      </c>
      <c r="D763" s="38">
        <v>-3.5000000000000003E-2</v>
      </c>
      <c r="E763">
        <v>-6.9000000000000006E-2</v>
      </c>
      <c r="F763">
        <v>-6.4000000000000001E-2</v>
      </c>
      <c r="G763" s="52">
        <v>-7.3999999999999996E-2</v>
      </c>
      <c r="H763" s="38">
        <f t="shared" si="88"/>
        <v>-0.11482939632545933</v>
      </c>
      <c r="I763" s="41">
        <f t="shared" si="89"/>
        <v>-0.22637795275590553</v>
      </c>
      <c r="J763" s="40">
        <f>'NOAA WLs'!$P$5+(D763/0.3048)</f>
        <v>4.1851706036745409</v>
      </c>
      <c r="K763" s="40">
        <f>'NOAA WLs'!$P$5+(E763/0.3048)</f>
        <v>4.0736220472440943</v>
      </c>
      <c r="L763" s="40">
        <f t="shared" si="90"/>
        <v>-0.20997375328083989</v>
      </c>
      <c r="M763" s="41">
        <f t="shared" si="91"/>
        <v>-0.2427821522309711</v>
      </c>
      <c r="O763">
        <v>1962</v>
      </c>
      <c r="P763">
        <v>5</v>
      </c>
      <c r="Q763" s="1">
        <f t="shared" si="92"/>
        <v>22767</v>
      </c>
      <c r="R763">
        <v>2.9319999999999999</v>
      </c>
      <c r="S763">
        <f t="shared" si="93"/>
        <v>9.6194225721784772</v>
      </c>
      <c r="T763">
        <f t="shared" si="94"/>
        <v>10.119422572178477</v>
      </c>
    </row>
    <row r="764" spans="1:20" x14ac:dyDescent="0.25">
      <c r="A764" s="38">
        <v>1961</v>
      </c>
      <c r="B764">
        <v>6</v>
      </c>
      <c r="C764" s="1">
        <f t="shared" si="95"/>
        <v>22433</v>
      </c>
      <c r="D764" s="38">
        <v>-5.3999999999999999E-2</v>
      </c>
      <c r="E764">
        <v>-6.9000000000000006E-2</v>
      </c>
      <c r="F764">
        <v>-6.4000000000000001E-2</v>
      </c>
      <c r="G764" s="52">
        <v>-7.3999999999999996E-2</v>
      </c>
      <c r="H764" s="38">
        <f t="shared" si="88"/>
        <v>-0.17716535433070865</v>
      </c>
      <c r="I764" s="41">
        <f t="shared" si="89"/>
        <v>-0.22637795275590553</v>
      </c>
      <c r="J764" s="40">
        <f>'NOAA WLs'!$P$5+(D764/0.3048)</f>
        <v>4.1228346456692915</v>
      </c>
      <c r="K764" s="40">
        <f>'NOAA WLs'!$P$5+(E764/0.3048)</f>
        <v>4.0736220472440943</v>
      </c>
      <c r="L764" s="40">
        <f t="shared" si="90"/>
        <v>-0.20997375328083989</v>
      </c>
      <c r="M764" s="41">
        <f t="shared" si="91"/>
        <v>-0.2427821522309711</v>
      </c>
      <c r="O764">
        <v>1962</v>
      </c>
      <c r="P764">
        <v>6</v>
      </c>
      <c r="Q764" s="1">
        <f t="shared" si="92"/>
        <v>22798</v>
      </c>
      <c r="R764">
        <v>2.81</v>
      </c>
      <c r="S764">
        <f t="shared" si="93"/>
        <v>9.2191601049868765</v>
      </c>
      <c r="T764">
        <f t="shared" si="94"/>
        <v>9.7191601049868765</v>
      </c>
    </row>
    <row r="765" spans="1:20" x14ac:dyDescent="0.25">
      <c r="A765" s="38">
        <v>1961</v>
      </c>
      <c r="B765">
        <v>7</v>
      </c>
      <c r="C765" s="1">
        <f t="shared" si="95"/>
        <v>22463</v>
      </c>
      <c r="D765" s="38">
        <v>-7.9000000000000001E-2</v>
      </c>
      <c r="E765">
        <v>-6.9000000000000006E-2</v>
      </c>
      <c r="F765">
        <v>-6.4000000000000001E-2</v>
      </c>
      <c r="G765" s="52">
        <v>-7.3999999999999996E-2</v>
      </c>
      <c r="H765" s="38">
        <f t="shared" si="88"/>
        <v>-0.25918635170603671</v>
      </c>
      <c r="I765" s="41">
        <f t="shared" si="89"/>
        <v>-0.22637795275590553</v>
      </c>
      <c r="J765" s="40">
        <f>'NOAA WLs'!$P$5+(D765/0.3048)</f>
        <v>4.0408136482939634</v>
      </c>
      <c r="K765" s="40">
        <f>'NOAA WLs'!$P$5+(E765/0.3048)</f>
        <v>4.0736220472440943</v>
      </c>
      <c r="L765" s="40">
        <f t="shared" si="90"/>
        <v>-0.20997375328083989</v>
      </c>
      <c r="M765" s="41">
        <f t="shared" si="91"/>
        <v>-0.2427821522309711</v>
      </c>
      <c r="O765">
        <v>1962</v>
      </c>
      <c r="P765">
        <v>7</v>
      </c>
      <c r="Q765" s="1">
        <f t="shared" si="92"/>
        <v>22828</v>
      </c>
      <c r="R765">
        <v>2.9319999999999999</v>
      </c>
      <c r="S765">
        <f t="shared" si="93"/>
        <v>9.6194225721784772</v>
      </c>
      <c r="T765">
        <f t="shared" si="94"/>
        <v>10.119422572178477</v>
      </c>
    </row>
    <row r="766" spans="1:20" x14ac:dyDescent="0.25">
      <c r="A766" s="38">
        <v>1961</v>
      </c>
      <c r="B766">
        <v>8</v>
      </c>
      <c r="C766" s="1">
        <f t="shared" si="95"/>
        <v>22494</v>
      </c>
      <c r="D766" s="38">
        <v>-6.7000000000000004E-2</v>
      </c>
      <c r="E766">
        <v>-6.9000000000000006E-2</v>
      </c>
      <c r="F766">
        <v>-6.4000000000000001E-2</v>
      </c>
      <c r="G766" s="52">
        <v>-7.3999999999999996E-2</v>
      </c>
      <c r="H766" s="38">
        <f t="shared" si="88"/>
        <v>-0.21981627296587927</v>
      </c>
      <c r="I766" s="41">
        <f t="shared" si="89"/>
        <v>-0.22637795275590553</v>
      </c>
      <c r="J766" s="40">
        <f>'NOAA WLs'!$P$5+(D766/0.3048)</f>
        <v>4.0801837270341208</v>
      </c>
      <c r="K766" s="40">
        <f>'NOAA WLs'!$P$5+(E766/0.3048)</f>
        <v>4.0736220472440943</v>
      </c>
      <c r="L766" s="40">
        <f t="shared" si="90"/>
        <v>-0.20997375328083989</v>
      </c>
      <c r="M766" s="41">
        <f t="shared" si="91"/>
        <v>-0.2427821522309711</v>
      </c>
      <c r="O766">
        <v>1962</v>
      </c>
      <c r="P766">
        <v>8</v>
      </c>
      <c r="Q766" s="1">
        <f t="shared" si="92"/>
        <v>22859</v>
      </c>
      <c r="R766">
        <v>2.871</v>
      </c>
      <c r="S766">
        <f t="shared" si="93"/>
        <v>9.419291338582676</v>
      </c>
      <c r="T766">
        <f t="shared" si="94"/>
        <v>9.919291338582676</v>
      </c>
    </row>
    <row r="767" spans="1:20" x14ac:dyDescent="0.25">
      <c r="A767" s="38">
        <v>1961</v>
      </c>
      <c r="B767">
        <v>9</v>
      </c>
      <c r="C767" s="1">
        <f t="shared" si="95"/>
        <v>22525</v>
      </c>
      <c r="D767" s="38">
        <v>-9.7000000000000003E-2</v>
      </c>
      <c r="E767">
        <v>-6.9000000000000006E-2</v>
      </c>
      <c r="F767">
        <v>-6.4000000000000001E-2</v>
      </c>
      <c r="G767" s="52">
        <v>-7.3999999999999996E-2</v>
      </c>
      <c r="H767" s="38">
        <f t="shared" si="88"/>
        <v>-0.31824146981627294</v>
      </c>
      <c r="I767" s="41">
        <f t="shared" si="89"/>
        <v>-0.22637795275590553</v>
      </c>
      <c r="J767" s="40">
        <f>'NOAA WLs'!$P$5+(D767/0.3048)</f>
        <v>3.9817585301837268</v>
      </c>
      <c r="K767" s="40">
        <f>'NOAA WLs'!$P$5+(E767/0.3048)</f>
        <v>4.0736220472440943</v>
      </c>
      <c r="L767" s="40">
        <f t="shared" si="90"/>
        <v>-0.20997375328083989</v>
      </c>
      <c r="M767" s="41">
        <f t="shared" si="91"/>
        <v>-0.2427821522309711</v>
      </c>
      <c r="O767">
        <v>1962</v>
      </c>
      <c r="P767">
        <v>9</v>
      </c>
      <c r="Q767" s="1">
        <f t="shared" si="92"/>
        <v>22890</v>
      </c>
      <c r="R767">
        <v>2.84</v>
      </c>
      <c r="S767">
        <f t="shared" si="93"/>
        <v>9.3175853018372692</v>
      </c>
      <c r="T767">
        <f t="shared" si="94"/>
        <v>9.8175853018372692</v>
      </c>
    </row>
    <row r="768" spans="1:20" x14ac:dyDescent="0.25">
      <c r="A768" s="38">
        <v>1961</v>
      </c>
      <c r="B768">
        <v>10</v>
      </c>
      <c r="C768" s="1">
        <f t="shared" si="95"/>
        <v>22555</v>
      </c>
      <c r="D768" s="38">
        <v>-0.13200000000000001</v>
      </c>
      <c r="E768">
        <v>-6.8000000000000005E-2</v>
      </c>
      <c r="F768">
        <v>-6.3E-2</v>
      </c>
      <c r="G768" s="52">
        <v>-7.2999999999999995E-2</v>
      </c>
      <c r="H768" s="38">
        <f t="shared" si="88"/>
        <v>-0.43307086614173229</v>
      </c>
      <c r="I768" s="41">
        <f t="shared" si="89"/>
        <v>-0.2230971128608924</v>
      </c>
      <c r="J768" s="40">
        <f>'NOAA WLs'!$P$5+(D768/0.3048)</f>
        <v>3.8669291338582674</v>
      </c>
      <c r="K768" s="40">
        <f>'NOAA WLs'!$P$5+(E768/0.3048)</f>
        <v>4.0769028871391075</v>
      </c>
      <c r="L768" s="40">
        <f t="shared" si="90"/>
        <v>-0.20669291338582677</v>
      </c>
      <c r="M768" s="41">
        <f t="shared" si="91"/>
        <v>-0.23950131233595798</v>
      </c>
      <c r="O768">
        <v>1962</v>
      </c>
      <c r="P768">
        <v>10</v>
      </c>
      <c r="Q768" s="1">
        <f t="shared" si="92"/>
        <v>22920</v>
      </c>
      <c r="R768">
        <v>3.2669999999999999</v>
      </c>
      <c r="S768">
        <f t="shared" si="93"/>
        <v>10.718503937007872</v>
      </c>
      <c r="T768">
        <f t="shared" si="94"/>
        <v>11.218503937007872</v>
      </c>
    </row>
    <row r="769" spans="1:20" x14ac:dyDescent="0.25">
      <c r="A769" s="38">
        <v>1961</v>
      </c>
      <c r="B769">
        <v>11</v>
      </c>
      <c r="C769" s="1">
        <f t="shared" si="95"/>
        <v>22586</v>
      </c>
      <c r="D769" s="38">
        <v>-0.14799999999999999</v>
      </c>
      <c r="E769">
        <v>-6.8000000000000005E-2</v>
      </c>
      <c r="F769">
        <v>-6.3E-2</v>
      </c>
      <c r="G769" s="52">
        <v>-7.2999999999999995E-2</v>
      </c>
      <c r="H769" s="38">
        <f t="shared" si="88"/>
        <v>-0.48556430446194221</v>
      </c>
      <c r="I769" s="41">
        <f t="shared" si="89"/>
        <v>-0.2230971128608924</v>
      </c>
      <c r="J769" s="40">
        <f>'NOAA WLs'!$P$5+(D769/0.3048)</f>
        <v>3.8144356955380578</v>
      </c>
      <c r="K769" s="40">
        <f>'NOAA WLs'!$P$5+(E769/0.3048)</f>
        <v>4.0769028871391075</v>
      </c>
      <c r="L769" s="40">
        <f t="shared" si="90"/>
        <v>-0.20669291338582677</v>
      </c>
      <c r="M769" s="41">
        <f t="shared" si="91"/>
        <v>-0.23950131233595798</v>
      </c>
      <c r="O769">
        <v>1962</v>
      </c>
      <c r="P769">
        <v>11</v>
      </c>
      <c r="Q769" s="1">
        <f t="shared" si="92"/>
        <v>22951</v>
      </c>
      <c r="R769">
        <v>3.0840000000000001</v>
      </c>
      <c r="S769">
        <f t="shared" si="93"/>
        <v>10.118110236220472</v>
      </c>
      <c r="T769">
        <f t="shared" si="94"/>
        <v>10.618110236220472</v>
      </c>
    </row>
    <row r="770" spans="1:20" x14ac:dyDescent="0.25">
      <c r="A770" s="38">
        <v>1961</v>
      </c>
      <c r="B770">
        <v>12</v>
      </c>
      <c r="C770" s="1">
        <f t="shared" si="95"/>
        <v>22616</v>
      </c>
      <c r="D770" s="38">
        <v>-0.11600000000000001</v>
      </c>
      <c r="E770">
        <v>-6.8000000000000005E-2</v>
      </c>
      <c r="F770">
        <v>-6.3E-2</v>
      </c>
      <c r="G770" s="52">
        <v>-7.2999999999999995E-2</v>
      </c>
      <c r="H770" s="38">
        <f t="shared" si="88"/>
        <v>-0.38057742782152232</v>
      </c>
      <c r="I770" s="41">
        <f t="shared" si="89"/>
        <v>-0.2230971128608924</v>
      </c>
      <c r="J770" s="40">
        <f>'NOAA WLs'!$P$5+(D770/0.3048)</f>
        <v>3.9194225721784774</v>
      </c>
      <c r="K770" s="40">
        <f>'NOAA WLs'!$P$5+(E770/0.3048)</f>
        <v>4.0769028871391075</v>
      </c>
      <c r="L770" s="40">
        <f t="shared" si="90"/>
        <v>-0.20669291338582677</v>
      </c>
      <c r="M770" s="41">
        <f t="shared" si="91"/>
        <v>-0.23950131233595798</v>
      </c>
      <c r="O770">
        <v>1962</v>
      </c>
      <c r="P770">
        <v>12</v>
      </c>
      <c r="Q770" s="1">
        <f t="shared" si="92"/>
        <v>22981</v>
      </c>
      <c r="R770">
        <v>3.2669999999999999</v>
      </c>
      <c r="S770">
        <f t="shared" si="93"/>
        <v>10.718503937007872</v>
      </c>
      <c r="T770">
        <f t="shared" si="94"/>
        <v>11.218503937007872</v>
      </c>
    </row>
    <row r="771" spans="1:20" x14ac:dyDescent="0.25">
      <c r="A771" s="38">
        <v>1962</v>
      </c>
      <c r="B771">
        <v>1</v>
      </c>
      <c r="C771" s="1">
        <f t="shared" si="95"/>
        <v>22647</v>
      </c>
      <c r="D771" s="38">
        <v>-0.20300000000000001</v>
      </c>
      <c r="E771">
        <v>-6.8000000000000005E-2</v>
      </c>
      <c r="F771">
        <v>-6.3E-2</v>
      </c>
      <c r="G771" s="52">
        <v>-7.2999999999999995E-2</v>
      </c>
      <c r="H771" s="38">
        <f t="shared" si="88"/>
        <v>-0.66601049868766404</v>
      </c>
      <c r="I771" s="41">
        <f t="shared" si="89"/>
        <v>-0.2230971128608924</v>
      </c>
      <c r="J771" s="40">
        <f>'NOAA WLs'!$P$5+(D771/0.3048)</f>
        <v>3.6339895013123358</v>
      </c>
      <c r="K771" s="40">
        <f>'NOAA WLs'!$P$5+(E771/0.3048)</f>
        <v>4.0769028871391075</v>
      </c>
      <c r="L771" s="40">
        <f t="shared" si="90"/>
        <v>-0.20669291338582677</v>
      </c>
      <c r="M771" s="41">
        <f t="shared" si="91"/>
        <v>-0.23950131233595798</v>
      </c>
      <c r="O771">
        <v>1963</v>
      </c>
      <c r="P771">
        <v>1</v>
      </c>
      <c r="Q771" s="1">
        <f t="shared" si="92"/>
        <v>23012</v>
      </c>
      <c r="R771">
        <v>3.181</v>
      </c>
      <c r="S771">
        <f t="shared" si="93"/>
        <v>10.436351706036746</v>
      </c>
      <c r="T771">
        <f t="shared" si="94"/>
        <v>10.936351706036746</v>
      </c>
    </row>
    <row r="772" spans="1:20" x14ac:dyDescent="0.25">
      <c r="A772" s="38">
        <v>1962</v>
      </c>
      <c r="B772">
        <v>2</v>
      </c>
      <c r="C772" s="1">
        <f t="shared" si="95"/>
        <v>22678</v>
      </c>
      <c r="D772" s="38">
        <v>-5.5E-2</v>
      </c>
      <c r="E772">
        <v>-6.8000000000000005E-2</v>
      </c>
      <c r="F772">
        <v>-6.3E-2</v>
      </c>
      <c r="G772" s="52">
        <v>-7.2999999999999995E-2</v>
      </c>
      <c r="H772" s="38">
        <f t="shared" si="88"/>
        <v>-0.18044619422572178</v>
      </c>
      <c r="I772" s="41">
        <f t="shared" si="89"/>
        <v>-0.2230971128608924</v>
      </c>
      <c r="J772" s="40">
        <f>'NOAA WLs'!$P$5+(D772/0.3048)</f>
        <v>4.1195538057742782</v>
      </c>
      <c r="K772" s="40">
        <f>'NOAA WLs'!$P$5+(E772/0.3048)</f>
        <v>4.0769028871391075</v>
      </c>
      <c r="L772" s="40">
        <f t="shared" si="90"/>
        <v>-0.20669291338582677</v>
      </c>
      <c r="M772" s="41">
        <f t="shared" si="91"/>
        <v>-0.23950131233595798</v>
      </c>
      <c r="O772">
        <v>1963</v>
      </c>
      <c r="P772">
        <v>2</v>
      </c>
      <c r="Q772" s="1">
        <f t="shared" si="92"/>
        <v>23043</v>
      </c>
      <c r="R772">
        <v>3.0289999999999999</v>
      </c>
      <c r="S772">
        <f t="shared" si="93"/>
        <v>9.9376640419947506</v>
      </c>
      <c r="T772">
        <f t="shared" si="94"/>
        <v>10.437664041994751</v>
      </c>
    </row>
    <row r="773" spans="1:20" x14ac:dyDescent="0.25">
      <c r="A773" s="38">
        <v>1962</v>
      </c>
      <c r="B773">
        <v>3</v>
      </c>
      <c r="C773" s="1">
        <f t="shared" si="95"/>
        <v>22706</v>
      </c>
      <c r="D773" s="38">
        <v>-0.115</v>
      </c>
      <c r="E773">
        <v>-6.8000000000000005E-2</v>
      </c>
      <c r="F773">
        <v>-6.2E-2</v>
      </c>
      <c r="G773" s="52">
        <v>-7.2999999999999995E-2</v>
      </c>
      <c r="H773" s="38">
        <f t="shared" si="88"/>
        <v>-0.37729658792650916</v>
      </c>
      <c r="I773" s="41">
        <f t="shared" si="89"/>
        <v>-0.2230971128608924</v>
      </c>
      <c r="J773" s="40">
        <f>'NOAA WLs'!$P$5+(D773/0.3048)</f>
        <v>3.9227034120734907</v>
      </c>
      <c r="K773" s="40">
        <f>'NOAA WLs'!$P$5+(E773/0.3048)</f>
        <v>4.0769028871391075</v>
      </c>
      <c r="L773" s="40">
        <f t="shared" si="90"/>
        <v>-0.20341207349081364</v>
      </c>
      <c r="M773" s="41">
        <f t="shared" si="91"/>
        <v>-0.23950131233595798</v>
      </c>
      <c r="O773">
        <v>1963</v>
      </c>
      <c r="P773">
        <v>3</v>
      </c>
      <c r="Q773" s="1">
        <f t="shared" si="92"/>
        <v>23071</v>
      </c>
      <c r="R773">
        <v>3.2120000000000002</v>
      </c>
      <c r="S773">
        <f t="shared" si="93"/>
        <v>10.538057742782152</v>
      </c>
      <c r="T773">
        <f t="shared" si="94"/>
        <v>11.038057742782152</v>
      </c>
    </row>
    <row r="774" spans="1:20" x14ac:dyDescent="0.25">
      <c r="A774" s="38">
        <v>1962</v>
      </c>
      <c r="B774">
        <v>4</v>
      </c>
      <c r="C774" s="1">
        <f t="shared" si="95"/>
        <v>22737</v>
      </c>
      <c r="D774" s="38">
        <v>-0.113</v>
      </c>
      <c r="E774">
        <v>-6.7000000000000004E-2</v>
      </c>
      <c r="F774">
        <v>-6.2E-2</v>
      </c>
      <c r="G774" s="52">
        <v>-7.1999999999999995E-2</v>
      </c>
      <c r="H774" s="38">
        <f t="shared" si="88"/>
        <v>-0.37073490813648291</v>
      </c>
      <c r="I774" s="41">
        <f t="shared" si="89"/>
        <v>-0.21981627296587927</v>
      </c>
      <c r="J774" s="40">
        <f>'NOAA WLs'!$P$5+(D774/0.3048)</f>
        <v>3.9292650918635168</v>
      </c>
      <c r="K774" s="40">
        <f>'NOAA WLs'!$P$5+(E774/0.3048)</f>
        <v>4.0801837270341208</v>
      </c>
      <c r="L774" s="40">
        <f t="shared" si="90"/>
        <v>-0.20341207349081364</v>
      </c>
      <c r="M774" s="41">
        <f t="shared" si="91"/>
        <v>-0.23622047244094485</v>
      </c>
      <c r="O774">
        <v>1963</v>
      </c>
      <c r="P774">
        <v>4</v>
      </c>
      <c r="Q774" s="1">
        <f t="shared" si="92"/>
        <v>23102</v>
      </c>
      <c r="R774">
        <v>3.0289999999999999</v>
      </c>
      <c r="S774">
        <f t="shared" si="93"/>
        <v>9.9376640419947506</v>
      </c>
      <c r="T774">
        <f t="shared" si="94"/>
        <v>10.437664041994751</v>
      </c>
    </row>
    <row r="775" spans="1:20" x14ac:dyDescent="0.25">
      <c r="A775" s="38">
        <v>1962</v>
      </c>
      <c r="B775">
        <v>5</v>
      </c>
      <c r="C775" s="1">
        <f t="shared" si="95"/>
        <v>22767</v>
      </c>
      <c r="D775" s="38">
        <v>-7.8E-2</v>
      </c>
      <c r="E775">
        <v>-6.7000000000000004E-2</v>
      </c>
      <c r="F775">
        <v>-6.2E-2</v>
      </c>
      <c r="G775" s="52">
        <v>-7.1999999999999995E-2</v>
      </c>
      <c r="H775" s="38">
        <f t="shared" si="88"/>
        <v>-0.25590551181102361</v>
      </c>
      <c r="I775" s="41">
        <f t="shared" si="89"/>
        <v>-0.21981627296587927</v>
      </c>
      <c r="J775" s="40">
        <f>'NOAA WLs'!$P$5+(D775/0.3048)</f>
        <v>4.0440944881889767</v>
      </c>
      <c r="K775" s="40">
        <f>'NOAA WLs'!$P$5+(E775/0.3048)</f>
        <v>4.0801837270341208</v>
      </c>
      <c r="L775" s="40">
        <f t="shared" si="90"/>
        <v>-0.20341207349081364</v>
      </c>
      <c r="M775" s="41">
        <f t="shared" si="91"/>
        <v>-0.23622047244094485</v>
      </c>
      <c r="O775">
        <v>1963</v>
      </c>
      <c r="P775">
        <v>5</v>
      </c>
      <c r="Q775" s="1">
        <f t="shared" si="92"/>
        <v>23132</v>
      </c>
      <c r="R775">
        <v>2.968</v>
      </c>
      <c r="S775">
        <f t="shared" si="93"/>
        <v>9.7375328083989494</v>
      </c>
      <c r="T775">
        <f t="shared" si="94"/>
        <v>10.237532808398949</v>
      </c>
    </row>
    <row r="776" spans="1:20" x14ac:dyDescent="0.25">
      <c r="A776" s="38">
        <v>1962</v>
      </c>
      <c r="B776">
        <v>6</v>
      </c>
      <c r="C776" s="1">
        <f t="shared" si="95"/>
        <v>22798</v>
      </c>
      <c r="D776" s="38">
        <v>-0.13600000000000001</v>
      </c>
      <c r="E776">
        <v>-6.7000000000000004E-2</v>
      </c>
      <c r="F776">
        <v>-6.2E-2</v>
      </c>
      <c r="G776" s="52">
        <v>-7.1999999999999995E-2</v>
      </c>
      <c r="H776" s="38">
        <f t="shared" si="88"/>
        <v>-0.4461942257217848</v>
      </c>
      <c r="I776" s="41">
        <f t="shared" si="89"/>
        <v>-0.21981627296587927</v>
      </c>
      <c r="J776" s="40">
        <f>'NOAA WLs'!$P$5+(D776/0.3048)</f>
        <v>3.8538057742782152</v>
      </c>
      <c r="K776" s="40">
        <f>'NOAA WLs'!$P$5+(E776/0.3048)</f>
        <v>4.0801837270341208</v>
      </c>
      <c r="L776" s="40">
        <f t="shared" si="90"/>
        <v>-0.20341207349081364</v>
      </c>
      <c r="M776" s="41">
        <f t="shared" si="91"/>
        <v>-0.23622047244094485</v>
      </c>
      <c r="O776">
        <v>1963</v>
      </c>
      <c r="P776">
        <v>6</v>
      </c>
      <c r="Q776" s="1">
        <f t="shared" si="92"/>
        <v>23163</v>
      </c>
      <c r="R776">
        <v>2.9380000000000002</v>
      </c>
      <c r="S776">
        <f t="shared" si="93"/>
        <v>9.6391076115485568</v>
      </c>
      <c r="T776">
        <f t="shared" si="94"/>
        <v>10.139107611548557</v>
      </c>
    </row>
    <row r="777" spans="1:20" x14ac:dyDescent="0.25">
      <c r="A777" s="38">
        <v>1962</v>
      </c>
      <c r="B777">
        <v>7</v>
      </c>
      <c r="C777" s="1">
        <f t="shared" si="95"/>
        <v>22828</v>
      </c>
      <c r="D777" s="38">
        <v>-0.122</v>
      </c>
      <c r="E777">
        <v>-6.7000000000000004E-2</v>
      </c>
      <c r="F777">
        <v>-6.2E-2</v>
      </c>
      <c r="G777" s="52">
        <v>-7.1999999999999995E-2</v>
      </c>
      <c r="H777" s="38">
        <f t="shared" si="88"/>
        <v>-0.40026246719160102</v>
      </c>
      <c r="I777" s="41">
        <f t="shared" si="89"/>
        <v>-0.21981627296587927</v>
      </c>
      <c r="J777" s="40">
        <f>'NOAA WLs'!$P$5+(D777/0.3048)</f>
        <v>3.8997375328083987</v>
      </c>
      <c r="K777" s="40">
        <f>'NOAA WLs'!$P$5+(E777/0.3048)</f>
        <v>4.0801837270341208</v>
      </c>
      <c r="L777" s="40">
        <f t="shared" si="90"/>
        <v>-0.20341207349081364</v>
      </c>
      <c r="M777" s="41">
        <f t="shared" si="91"/>
        <v>-0.23622047244094485</v>
      </c>
      <c r="O777">
        <v>1963</v>
      </c>
      <c r="P777">
        <v>7</v>
      </c>
      <c r="Q777" s="1">
        <f t="shared" si="92"/>
        <v>23193</v>
      </c>
      <c r="R777">
        <v>2.8460000000000001</v>
      </c>
      <c r="S777">
        <f t="shared" si="93"/>
        <v>9.3372703412073488</v>
      </c>
      <c r="T777">
        <f t="shared" si="94"/>
        <v>9.8372703412073488</v>
      </c>
    </row>
    <row r="778" spans="1:20" x14ac:dyDescent="0.25">
      <c r="A778" s="38">
        <v>1962</v>
      </c>
      <c r="B778">
        <v>8</v>
      </c>
      <c r="C778" s="1">
        <f t="shared" si="95"/>
        <v>22859</v>
      </c>
      <c r="D778" s="38">
        <v>-9.4E-2</v>
      </c>
      <c r="E778">
        <v>-6.7000000000000004E-2</v>
      </c>
      <c r="F778">
        <v>-6.2E-2</v>
      </c>
      <c r="G778" s="52">
        <v>-7.1999999999999995E-2</v>
      </c>
      <c r="H778" s="38">
        <f t="shared" si="88"/>
        <v>-0.30839895013123358</v>
      </c>
      <c r="I778" s="41">
        <f t="shared" si="89"/>
        <v>-0.21981627296587927</v>
      </c>
      <c r="J778" s="40">
        <f>'NOAA WLs'!$P$5+(D778/0.3048)</f>
        <v>3.9916010498687662</v>
      </c>
      <c r="K778" s="40">
        <f>'NOAA WLs'!$P$5+(E778/0.3048)</f>
        <v>4.0801837270341208</v>
      </c>
      <c r="L778" s="40">
        <f t="shared" si="90"/>
        <v>-0.20341207349081364</v>
      </c>
      <c r="M778" s="41">
        <f t="shared" si="91"/>
        <v>-0.23622047244094485</v>
      </c>
      <c r="O778">
        <v>1963</v>
      </c>
      <c r="P778">
        <v>8</v>
      </c>
      <c r="Q778" s="1">
        <f t="shared" si="92"/>
        <v>23224</v>
      </c>
      <c r="R778">
        <v>2.8460000000000001</v>
      </c>
      <c r="S778">
        <f t="shared" si="93"/>
        <v>9.3372703412073488</v>
      </c>
      <c r="T778">
        <f t="shared" si="94"/>
        <v>9.8372703412073488</v>
      </c>
    </row>
    <row r="779" spans="1:20" x14ac:dyDescent="0.25">
      <c r="A779" s="38">
        <v>1962</v>
      </c>
      <c r="B779">
        <v>9</v>
      </c>
      <c r="C779" s="1">
        <f t="shared" si="95"/>
        <v>22890</v>
      </c>
      <c r="D779" s="38">
        <v>-7.9000000000000001E-2</v>
      </c>
      <c r="E779">
        <v>-6.6000000000000003E-2</v>
      </c>
      <c r="F779">
        <v>-6.0999999999999999E-2</v>
      </c>
      <c r="G779" s="52">
        <v>-7.0999999999999994E-2</v>
      </c>
      <c r="H779" s="38">
        <f t="shared" si="88"/>
        <v>-0.25918635170603671</v>
      </c>
      <c r="I779" s="41">
        <f t="shared" si="89"/>
        <v>-0.21653543307086615</v>
      </c>
      <c r="J779" s="40">
        <f>'NOAA WLs'!$P$5+(D779/0.3048)</f>
        <v>4.0408136482939634</v>
      </c>
      <c r="K779" s="40">
        <f>'NOAA WLs'!$P$5+(E779/0.3048)</f>
        <v>4.0834645669291341</v>
      </c>
      <c r="L779" s="40">
        <f t="shared" si="90"/>
        <v>-0.20013123359580051</v>
      </c>
      <c r="M779" s="41">
        <f t="shared" si="91"/>
        <v>-0.23293963254593172</v>
      </c>
      <c r="O779">
        <v>1963</v>
      </c>
      <c r="P779">
        <v>9</v>
      </c>
      <c r="Q779" s="1">
        <f t="shared" si="92"/>
        <v>23255</v>
      </c>
      <c r="R779">
        <v>2.8769999999999998</v>
      </c>
      <c r="S779">
        <f t="shared" si="93"/>
        <v>9.4389763779527556</v>
      </c>
      <c r="T779">
        <f t="shared" si="94"/>
        <v>9.9389763779527556</v>
      </c>
    </row>
    <row r="780" spans="1:20" x14ac:dyDescent="0.25">
      <c r="A780" s="38">
        <v>1962</v>
      </c>
      <c r="B780">
        <v>10</v>
      </c>
      <c r="C780" s="1">
        <f t="shared" si="95"/>
        <v>22920</v>
      </c>
      <c r="D780" s="38">
        <v>-1.2999999999999999E-2</v>
      </c>
      <c r="E780">
        <v>-6.6000000000000003E-2</v>
      </c>
      <c r="F780">
        <v>-6.0999999999999999E-2</v>
      </c>
      <c r="G780" s="52">
        <v>-7.0999999999999994E-2</v>
      </c>
      <c r="H780" s="38">
        <f t="shared" si="88"/>
        <v>-4.26509186351706E-2</v>
      </c>
      <c r="I780" s="41">
        <f t="shared" si="89"/>
        <v>-0.21653543307086615</v>
      </c>
      <c r="J780" s="40">
        <f>'NOAA WLs'!$P$5+(D780/0.3048)</f>
        <v>4.2573490813648291</v>
      </c>
      <c r="K780" s="40">
        <f>'NOAA WLs'!$P$5+(E780/0.3048)</f>
        <v>4.0834645669291341</v>
      </c>
      <c r="L780" s="40">
        <f t="shared" si="90"/>
        <v>-0.20013123359580051</v>
      </c>
      <c r="M780" s="41">
        <f t="shared" si="91"/>
        <v>-0.23293963254593172</v>
      </c>
      <c r="O780">
        <v>1963</v>
      </c>
      <c r="P780">
        <v>10</v>
      </c>
      <c r="Q780" s="1">
        <f t="shared" si="92"/>
        <v>23285</v>
      </c>
      <c r="R780">
        <v>2.968</v>
      </c>
      <c r="S780">
        <f t="shared" si="93"/>
        <v>9.7375328083989494</v>
      </c>
      <c r="T780">
        <f t="shared" si="94"/>
        <v>10.237532808398949</v>
      </c>
    </row>
    <row r="781" spans="1:20" x14ac:dyDescent="0.25">
      <c r="A781" s="38">
        <v>1962</v>
      </c>
      <c r="B781">
        <v>11</v>
      </c>
      <c r="C781" s="1">
        <f t="shared" si="95"/>
        <v>22951</v>
      </c>
      <c r="D781" s="38">
        <v>-5.6000000000000001E-2</v>
      </c>
      <c r="E781">
        <v>-6.6000000000000003E-2</v>
      </c>
      <c r="F781">
        <v>-6.0999999999999999E-2</v>
      </c>
      <c r="G781" s="52">
        <v>-7.0999999999999994E-2</v>
      </c>
      <c r="H781" s="38">
        <f t="shared" si="88"/>
        <v>-0.18372703412073491</v>
      </c>
      <c r="I781" s="41">
        <f t="shared" si="89"/>
        <v>-0.21653543307086615</v>
      </c>
      <c r="J781" s="40">
        <f>'NOAA WLs'!$P$5+(D781/0.3048)</f>
        <v>4.1162729658792649</v>
      </c>
      <c r="K781" s="40">
        <f>'NOAA WLs'!$P$5+(E781/0.3048)</f>
        <v>4.0834645669291341</v>
      </c>
      <c r="L781" s="40">
        <f t="shared" si="90"/>
        <v>-0.20013123359580051</v>
      </c>
      <c r="M781" s="41">
        <f t="shared" si="91"/>
        <v>-0.23293963254593172</v>
      </c>
      <c r="O781">
        <v>1963</v>
      </c>
      <c r="P781">
        <v>11</v>
      </c>
      <c r="Q781" s="1">
        <f t="shared" si="92"/>
        <v>23316</v>
      </c>
      <c r="R781">
        <v>3.2120000000000002</v>
      </c>
      <c r="S781">
        <f t="shared" si="93"/>
        <v>10.538057742782152</v>
      </c>
      <c r="T781">
        <f t="shared" si="94"/>
        <v>11.038057742782152</v>
      </c>
    </row>
    <row r="782" spans="1:20" x14ac:dyDescent="0.25">
      <c r="A782" s="38">
        <v>1962</v>
      </c>
      <c r="B782">
        <v>12</v>
      </c>
      <c r="C782" s="1">
        <f t="shared" si="95"/>
        <v>22981</v>
      </c>
      <c r="D782" s="38">
        <v>-9.8000000000000004E-2</v>
      </c>
      <c r="E782">
        <v>-6.6000000000000003E-2</v>
      </c>
      <c r="F782">
        <v>-6.0999999999999999E-2</v>
      </c>
      <c r="G782" s="52">
        <v>-7.0999999999999994E-2</v>
      </c>
      <c r="H782" s="38">
        <f t="shared" si="88"/>
        <v>-0.32152230971128609</v>
      </c>
      <c r="I782" s="41">
        <f t="shared" si="89"/>
        <v>-0.21653543307086615</v>
      </c>
      <c r="J782" s="40">
        <f>'NOAA WLs'!$P$5+(D782/0.3048)</f>
        <v>3.9784776902887136</v>
      </c>
      <c r="K782" s="40">
        <f>'NOAA WLs'!$P$5+(E782/0.3048)</f>
        <v>4.0834645669291341</v>
      </c>
      <c r="L782" s="40">
        <f t="shared" si="90"/>
        <v>-0.20013123359580051</v>
      </c>
      <c r="M782" s="41">
        <f t="shared" si="91"/>
        <v>-0.23293963254593172</v>
      </c>
      <c r="O782">
        <v>1963</v>
      </c>
      <c r="P782">
        <v>12</v>
      </c>
      <c r="Q782" s="1">
        <f t="shared" si="92"/>
        <v>23346</v>
      </c>
      <c r="R782">
        <v>3.1509999999999998</v>
      </c>
      <c r="S782">
        <f t="shared" si="93"/>
        <v>10.337926509186351</v>
      </c>
      <c r="T782">
        <f t="shared" si="94"/>
        <v>10.837926509186351</v>
      </c>
    </row>
    <row r="783" spans="1:20" x14ac:dyDescent="0.25">
      <c r="A783" s="38">
        <v>1963</v>
      </c>
      <c r="B783">
        <v>1</v>
      </c>
      <c r="C783" s="1">
        <f t="shared" si="95"/>
        <v>23012</v>
      </c>
      <c r="D783" s="38">
        <v>-0.26400000000000001</v>
      </c>
      <c r="E783">
        <v>-6.6000000000000003E-2</v>
      </c>
      <c r="F783">
        <v>-6.0999999999999999E-2</v>
      </c>
      <c r="G783" s="52">
        <v>-7.0999999999999994E-2</v>
      </c>
      <c r="H783" s="38">
        <f t="shared" ref="H783:H846" si="96">D783/0.3048</f>
        <v>-0.86614173228346458</v>
      </c>
      <c r="I783" s="41">
        <f t="shared" ref="I783:I846" si="97">E783/0.3048</f>
        <v>-0.21653543307086615</v>
      </c>
      <c r="J783" s="40">
        <f>'NOAA WLs'!$P$5+(D783/0.3048)</f>
        <v>3.433858267716535</v>
      </c>
      <c r="K783" s="40">
        <f>'NOAA WLs'!$P$5+(E783/0.3048)</f>
        <v>4.0834645669291341</v>
      </c>
      <c r="L783" s="40">
        <f t="shared" ref="L783:L846" si="98">F783/0.3048</f>
        <v>-0.20013123359580051</v>
      </c>
      <c r="M783" s="41">
        <f t="shared" ref="M783:M846" si="99">G783/0.3048</f>
        <v>-0.23293963254593172</v>
      </c>
      <c r="O783">
        <v>1964</v>
      </c>
      <c r="P783">
        <v>1</v>
      </c>
      <c r="Q783" s="1">
        <f t="shared" ref="Q783:Q846" si="100">DATE(O783,P783,1)</f>
        <v>23377</v>
      </c>
      <c r="R783">
        <v>3.3889999999999998</v>
      </c>
      <c r="S783">
        <f t="shared" ref="S783:S846" si="101">R783/0.3048</f>
        <v>11.118766404199473</v>
      </c>
      <c r="T783">
        <f t="shared" si="94"/>
        <v>11.618766404199473</v>
      </c>
    </row>
    <row r="784" spans="1:20" x14ac:dyDescent="0.25">
      <c r="A784" s="38">
        <v>1963</v>
      </c>
      <c r="B784">
        <v>2</v>
      </c>
      <c r="C784" s="1">
        <f t="shared" si="95"/>
        <v>23043</v>
      </c>
      <c r="D784" s="38">
        <v>-3.6999999999999998E-2</v>
      </c>
      <c r="E784">
        <v>-6.6000000000000003E-2</v>
      </c>
      <c r="F784">
        <v>-6.0999999999999999E-2</v>
      </c>
      <c r="G784" s="52">
        <v>-7.0999999999999994E-2</v>
      </c>
      <c r="H784" s="38">
        <f t="shared" si="96"/>
        <v>-0.12139107611548555</v>
      </c>
      <c r="I784" s="41">
        <f t="shared" si="97"/>
        <v>-0.21653543307086615</v>
      </c>
      <c r="J784" s="40">
        <f>'NOAA WLs'!$P$5+(D784/0.3048)</f>
        <v>4.1786089238845143</v>
      </c>
      <c r="K784" s="40">
        <f>'NOAA WLs'!$P$5+(E784/0.3048)</f>
        <v>4.0834645669291341</v>
      </c>
      <c r="L784" s="40">
        <f t="shared" si="98"/>
        <v>-0.20013123359580051</v>
      </c>
      <c r="M784" s="41">
        <f t="shared" si="99"/>
        <v>-0.23293963254593172</v>
      </c>
      <c r="O784">
        <v>1964</v>
      </c>
      <c r="P784">
        <v>2</v>
      </c>
      <c r="Q784" s="1">
        <f t="shared" si="100"/>
        <v>23408</v>
      </c>
      <c r="R784">
        <v>2.992</v>
      </c>
      <c r="S784">
        <f t="shared" si="101"/>
        <v>9.8162729658792642</v>
      </c>
      <c r="T784">
        <f t="shared" ref="T784:T847" si="102">S784+0.5</f>
        <v>10.316272965879264</v>
      </c>
    </row>
    <row r="785" spans="1:20" x14ac:dyDescent="0.25">
      <c r="A785" s="38">
        <v>1963</v>
      </c>
      <c r="B785">
        <v>3</v>
      </c>
      <c r="C785" s="1">
        <f t="shared" si="95"/>
        <v>23071</v>
      </c>
      <c r="D785" s="38">
        <v>-0.112</v>
      </c>
      <c r="E785">
        <v>-6.5000000000000002E-2</v>
      </c>
      <c r="F785">
        <v>-0.06</v>
      </c>
      <c r="G785" s="52">
        <v>-7.0000000000000007E-2</v>
      </c>
      <c r="H785" s="38">
        <f t="shared" si="96"/>
        <v>-0.36745406824146981</v>
      </c>
      <c r="I785" s="41">
        <f t="shared" si="97"/>
        <v>-0.21325459317585302</v>
      </c>
      <c r="J785" s="40">
        <f>'NOAA WLs'!$P$5+(D785/0.3048)</f>
        <v>3.9325459317585301</v>
      </c>
      <c r="K785" s="40">
        <f>'NOAA WLs'!$P$5+(E785/0.3048)</f>
        <v>4.0867454068241464</v>
      </c>
      <c r="L785" s="40">
        <f t="shared" si="98"/>
        <v>-0.19685039370078738</v>
      </c>
      <c r="M785" s="41">
        <f t="shared" si="99"/>
        <v>-0.22965879265091865</v>
      </c>
      <c r="O785">
        <v>1964</v>
      </c>
      <c r="P785">
        <v>3</v>
      </c>
      <c r="Q785" s="1">
        <f t="shared" si="100"/>
        <v>23437</v>
      </c>
      <c r="R785">
        <v>2.81</v>
      </c>
      <c r="S785">
        <f t="shared" si="101"/>
        <v>9.2191601049868765</v>
      </c>
      <c r="T785">
        <f t="shared" si="102"/>
        <v>9.7191601049868765</v>
      </c>
    </row>
    <row r="786" spans="1:20" x14ac:dyDescent="0.25">
      <c r="A786" s="38">
        <v>1963</v>
      </c>
      <c r="B786">
        <v>4</v>
      </c>
      <c r="C786" s="1">
        <f t="shared" si="95"/>
        <v>23102</v>
      </c>
      <c r="D786" s="38">
        <v>4.2000000000000003E-2</v>
      </c>
      <c r="E786">
        <v>-6.5000000000000002E-2</v>
      </c>
      <c r="F786">
        <v>-0.06</v>
      </c>
      <c r="G786" s="52">
        <v>-7.0000000000000007E-2</v>
      </c>
      <c r="H786" s="38">
        <f t="shared" si="96"/>
        <v>0.13779527559055119</v>
      </c>
      <c r="I786" s="41">
        <f t="shared" si="97"/>
        <v>-0.21325459317585302</v>
      </c>
      <c r="J786" s="40">
        <f>'NOAA WLs'!$P$5+(D786/0.3048)</f>
        <v>4.4377952755905508</v>
      </c>
      <c r="K786" s="40">
        <f>'NOAA WLs'!$P$5+(E786/0.3048)</f>
        <v>4.0867454068241464</v>
      </c>
      <c r="L786" s="40">
        <f t="shared" si="98"/>
        <v>-0.19685039370078738</v>
      </c>
      <c r="M786" s="41">
        <f t="shared" si="99"/>
        <v>-0.22965879265091865</v>
      </c>
      <c r="O786">
        <v>1964</v>
      </c>
      <c r="P786">
        <v>4</v>
      </c>
      <c r="Q786" s="1">
        <f t="shared" si="100"/>
        <v>23468</v>
      </c>
      <c r="R786">
        <v>2.871</v>
      </c>
      <c r="S786">
        <f t="shared" si="101"/>
        <v>9.419291338582676</v>
      </c>
      <c r="T786">
        <f t="shared" si="102"/>
        <v>9.919291338582676</v>
      </c>
    </row>
    <row r="787" spans="1:20" x14ac:dyDescent="0.25">
      <c r="A787" s="38">
        <v>1963</v>
      </c>
      <c r="B787">
        <v>5</v>
      </c>
      <c r="C787" s="1">
        <f t="shared" si="95"/>
        <v>23132</v>
      </c>
      <c r="D787" s="38">
        <v>-2.9000000000000001E-2</v>
      </c>
      <c r="E787">
        <v>-6.5000000000000002E-2</v>
      </c>
      <c r="F787">
        <v>-0.06</v>
      </c>
      <c r="G787" s="52">
        <v>-7.0000000000000007E-2</v>
      </c>
      <c r="H787" s="38">
        <f t="shared" si="96"/>
        <v>-9.514435695538058E-2</v>
      </c>
      <c r="I787" s="41">
        <f t="shared" si="97"/>
        <v>-0.21325459317585302</v>
      </c>
      <c r="J787" s="40">
        <f>'NOAA WLs'!$P$5+(D787/0.3048)</f>
        <v>4.2048556430446196</v>
      </c>
      <c r="K787" s="40">
        <f>'NOAA WLs'!$P$5+(E787/0.3048)</f>
        <v>4.0867454068241464</v>
      </c>
      <c r="L787" s="40">
        <f t="shared" si="98"/>
        <v>-0.19685039370078738</v>
      </c>
      <c r="M787" s="41">
        <f t="shared" si="99"/>
        <v>-0.22965879265091865</v>
      </c>
      <c r="O787">
        <v>1964</v>
      </c>
      <c r="P787">
        <v>5</v>
      </c>
      <c r="Q787" s="1">
        <f t="shared" si="100"/>
        <v>23498</v>
      </c>
      <c r="R787">
        <v>2.7789999999999999</v>
      </c>
      <c r="S787">
        <f t="shared" si="101"/>
        <v>9.1174540682414698</v>
      </c>
      <c r="T787">
        <f t="shared" si="102"/>
        <v>9.6174540682414698</v>
      </c>
    </row>
    <row r="788" spans="1:20" x14ac:dyDescent="0.25">
      <c r="A788" s="38">
        <v>1963</v>
      </c>
      <c r="B788">
        <v>6</v>
      </c>
      <c r="C788" s="1">
        <f t="shared" si="95"/>
        <v>23163</v>
      </c>
      <c r="D788" s="38">
        <v>-7.8E-2</v>
      </c>
      <c r="E788">
        <v>-6.5000000000000002E-2</v>
      </c>
      <c r="F788">
        <v>-0.06</v>
      </c>
      <c r="G788" s="52">
        <v>-7.0000000000000007E-2</v>
      </c>
      <c r="H788" s="38">
        <f t="shared" si="96"/>
        <v>-0.25590551181102361</v>
      </c>
      <c r="I788" s="41">
        <f t="shared" si="97"/>
        <v>-0.21325459317585302</v>
      </c>
      <c r="J788" s="40">
        <f>'NOAA WLs'!$P$5+(D788/0.3048)</f>
        <v>4.0440944881889767</v>
      </c>
      <c r="K788" s="40">
        <f>'NOAA WLs'!$P$5+(E788/0.3048)</f>
        <v>4.0867454068241464</v>
      </c>
      <c r="L788" s="40">
        <f t="shared" si="98"/>
        <v>-0.19685039370078738</v>
      </c>
      <c r="M788" s="41">
        <f t="shared" si="99"/>
        <v>-0.22965879265091865</v>
      </c>
      <c r="O788">
        <v>1964</v>
      </c>
      <c r="P788">
        <v>6</v>
      </c>
      <c r="Q788" s="1">
        <f t="shared" si="100"/>
        <v>23529</v>
      </c>
      <c r="R788">
        <v>2.9620000000000002</v>
      </c>
      <c r="S788">
        <f t="shared" si="101"/>
        <v>9.7178477690288716</v>
      </c>
      <c r="T788">
        <f t="shared" si="102"/>
        <v>10.217847769028872</v>
      </c>
    </row>
    <row r="789" spans="1:20" x14ac:dyDescent="0.25">
      <c r="A789" s="38">
        <v>1963</v>
      </c>
      <c r="B789">
        <v>7</v>
      </c>
      <c r="C789" s="1">
        <f t="shared" si="95"/>
        <v>23193</v>
      </c>
      <c r="D789" s="38">
        <v>-4.5999999999999999E-2</v>
      </c>
      <c r="E789">
        <v>-6.5000000000000002E-2</v>
      </c>
      <c r="F789">
        <v>-0.06</v>
      </c>
      <c r="G789" s="52">
        <v>-7.0000000000000007E-2</v>
      </c>
      <c r="H789" s="38">
        <f t="shared" si="96"/>
        <v>-0.15091863517060367</v>
      </c>
      <c r="I789" s="41">
        <f t="shared" si="97"/>
        <v>-0.21325459317585302</v>
      </c>
      <c r="J789" s="40">
        <f>'NOAA WLs'!$P$5+(D789/0.3048)</f>
        <v>4.1490813648293958</v>
      </c>
      <c r="K789" s="40">
        <f>'NOAA WLs'!$P$5+(E789/0.3048)</f>
        <v>4.0867454068241464</v>
      </c>
      <c r="L789" s="40">
        <f t="shared" si="98"/>
        <v>-0.19685039370078738</v>
      </c>
      <c r="M789" s="41">
        <f t="shared" si="99"/>
        <v>-0.22965879265091865</v>
      </c>
      <c r="O789">
        <v>1964</v>
      </c>
      <c r="P789">
        <v>7</v>
      </c>
      <c r="Q789" s="1">
        <f t="shared" si="100"/>
        <v>23559</v>
      </c>
      <c r="R789">
        <v>2.9620000000000002</v>
      </c>
      <c r="S789">
        <f t="shared" si="101"/>
        <v>9.7178477690288716</v>
      </c>
      <c r="T789">
        <f t="shared" si="102"/>
        <v>10.217847769028872</v>
      </c>
    </row>
    <row r="790" spans="1:20" x14ac:dyDescent="0.25">
      <c r="A790" s="38">
        <v>1963</v>
      </c>
      <c r="B790">
        <v>8</v>
      </c>
      <c r="C790" s="1">
        <f t="shared" si="95"/>
        <v>23224</v>
      </c>
      <c r="D790" s="38">
        <v>-7.9000000000000001E-2</v>
      </c>
      <c r="E790">
        <v>-6.5000000000000002E-2</v>
      </c>
      <c r="F790">
        <v>-0.06</v>
      </c>
      <c r="G790" s="52">
        <v>-7.0000000000000007E-2</v>
      </c>
      <c r="H790" s="38">
        <f t="shared" si="96"/>
        <v>-0.25918635170603671</v>
      </c>
      <c r="I790" s="41">
        <f t="shared" si="97"/>
        <v>-0.21325459317585302</v>
      </c>
      <c r="J790" s="40">
        <f>'NOAA WLs'!$P$5+(D790/0.3048)</f>
        <v>4.0408136482939634</v>
      </c>
      <c r="K790" s="40">
        <f>'NOAA WLs'!$P$5+(E790/0.3048)</f>
        <v>4.0867454068241464</v>
      </c>
      <c r="L790" s="40">
        <f t="shared" si="98"/>
        <v>-0.19685039370078738</v>
      </c>
      <c r="M790" s="41">
        <f t="shared" si="99"/>
        <v>-0.22965879265091865</v>
      </c>
      <c r="O790">
        <v>1964</v>
      </c>
      <c r="P790">
        <v>8</v>
      </c>
      <c r="Q790" s="1">
        <f t="shared" si="100"/>
        <v>23590</v>
      </c>
      <c r="R790">
        <v>2.871</v>
      </c>
      <c r="S790">
        <f t="shared" si="101"/>
        <v>9.419291338582676</v>
      </c>
      <c r="T790">
        <f t="shared" si="102"/>
        <v>9.919291338582676</v>
      </c>
    </row>
    <row r="791" spans="1:20" x14ac:dyDescent="0.25">
      <c r="A791" s="38">
        <v>1963</v>
      </c>
      <c r="B791">
        <v>9</v>
      </c>
      <c r="C791" s="1">
        <f t="shared" si="95"/>
        <v>23255</v>
      </c>
      <c r="D791" s="38">
        <v>3.0000000000000001E-3</v>
      </c>
      <c r="E791">
        <v>-6.4000000000000001E-2</v>
      </c>
      <c r="F791">
        <v>-5.8999999999999997E-2</v>
      </c>
      <c r="G791" s="52">
        <v>-6.9000000000000006E-2</v>
      </c>
      <c r="H791" s="38">
        <f t="shared" si="96"/>
        <v>9.8425196850393699E-3</v>
      </c>
      <c r="I791" s="41">
        <f t="shared" si="97"/>
        <v>-0.20997375328083989</v>
      </c>
      <c r="J791" s="40">
        <f>'NOAA WLs'!$P$5+(D791/0.3048)</f>
        <v>4.3098425196850396</v>
      </c>
      <c r="K791" s="40">
        <f>'NOAA WLs'!$P$5+(E791/0.3048)</f>
        <v>4.0900262467191597</v>
      </c>
      <c r="L791" s="40">
        <f t="shared" si="98"/>
        <v>-0.19356955380577426</v>
      </c>
      <c r="M791" s="41">
        <f t="shared" si="99"/>
        <v>-0.22637795275590553</v>
      </c>
      <c r="O791">
        <v>1964</v>
      </c>
      <c r="P791">
        <v>9</v>
      </c>
      <c r="Q791" s="1">
        <f t="shared" si="100"/>
        <v>23621</v>
      </c>
      <c r="R791">
        <v>2.81</v>
      </c>
      <c r="S791">
        <f t="shared" si="101"/>
        <v>9.2191601049868765</v>
      </c>
      <c r="T791">
        <f t="shared" si="102"/>
        <v>9.7191601049868765</v>
      </c>
    </row>
    <row r="792" spans="1:20" x14ac:dyDescent="0.25">
      <c r="A792" s="38">
        <v>1963</v>
      </c>
      <c r="B792">
        <v>10</v>
      </c>
      <c r="C792" s="1">
        <f t="shared" si="95"/>
        <v>23285</v>
      </c>
      <c r="D792" s="38">
        <v>3.6999999999999998E-2</v>
      </c>
      <c r="E792">
        <v>-6.4000000000000001E-2</v>
      </c>
      <c r="F792">
        <v>-5.8999999999999997E-2</v>
      </c>
      <c r="G792" s="52">
        <v>-6.9000000000000006E-2</v>
      </c>
      <c r="H792" s="38">
        <f t="shared" si="96"/>
        <v>0.12139107611548555</v>
      </c>
      <c r="I792" s="41">
        <f t="shared" si="97"/>
        <v>-0.20997375328083989</v>
      </c>
      <c r="J792" s="40">
        <f>'NOAA WLs'!$P$5+(D792/0.3048)</f>
        <v>4.4213910761154853</v>
      </c>
      <c r="K792" s="40">
        <f>'NOAA WLs'!$P$5+(E792/0.3048)</f>
        <v>4.0900262467191597</v>
      </c>
      <c r="L792" s="40">
        <f t="shared" si="98"/>
        <v>-0.19356955380577426</v>
      </c>
      <c r="M792" s="41">
        <f t="shared" si="99"/>
        <v>-0.22637795275590553</v>
      </c>
      <c r="O792">
        <v>1964</v>
      </c>
      <c r="P792">
        <v>10</v>
      </c>
      <c r="Q792" s="1">
        <f t="shared" si="100"/>
        <v>23651</v>
      </c>
      <c r="R792">
        <v>2.871</v>
      </c>
      <c r="S792">
        <f t="shared" si="101"/>
        <v>9.419291338582676</v>
      </c>
      <c r="T792">
        <f t="shared" si="102"/>
        <v>9.919291338582676</v>
      </c>
    </row>
    <row r="793" spans="1:20" x14ac:dyDescent="0.25">
      <c r="A793" s="38">
        <v>1963</v>
      </c>
      <c r="B793">
        <v>11</v>
      </c>
      <c r="C793" s="1">
        <f t="shared" si="95"/>
        <v>23316</v>
      </c>
      <c r="D793" s="38">
        <v>4.1000000000000002E-2</v>
      </c>
      <c r="E793">
        <v>-6.4000000000000001E-2</v>
      </c>
      <c r="F793">
        <v>-5.8999999999999997E-2</v>
      </c>
      <c r="G793" s="52">
        <v>-6.9000000000000006E-2</v>
      </c>
      <c r="H793" s="38">
        <f t="shared" si="96"/>
        <v>0.13451443569553806</v>
      </c>
      <c r="I793" s="41">
        <f t="shared" si="97"/>
        <v>-0.20997375328083989</v>
      </c>
      <c r="J793" s="40">
        <f>'NOAA WLs'!$P$5+(D793/0.3048)</f>
        <v>4.4345144356955375</v>
      </c>
      <c r="K793" s="40">
        <f>'NOAA WLs'!$P$5+(E793/0.3048)</f>
        <v>4.0900262467191597</v>
      </c>
      <c r="L793" s="40">
        <f t="shared" si="98"/>
        <v>-0.19356955380577426</v>
      </c>
      <c r="M793" s="41">
        <f t="shared" si="99"/>
        <v>-0.22637795275590553</v>
      </c>
      <c r="O793">
        <v>1964</v>
      </c>
      <c r="P793">
        <v>11</v>
      </c>
      <c r="Q793" s="1">
        <f t="shared" si="100"/>
        <v>23682</v>
      </c>
      <c r="R793">
        <v>3.2450000000000001</v>
      </c>
      <c r="S793">
        <f t="shared" si="101"/>
        <v>10.646325459317586</v>
      </c>
      <c r="T793">
        <f t="shared" si="102"/>
        <v>11.146325459317586</v>
      </c>
    </row>
    <row r="794" spans="1:20" x14ac:dyDescent="0.25">
      <c r="A794" s="38">
        <v>1963</v>
      </c>
      <c r="B794">
        <v>12</v>
      </c>
      <c r="C794" s="1">
        <f t="shared" si="95"/>
        <v>23346</v>
      </c>
      <c r="D794" s="38">
        <v>-8.8999999999999996E-2</v>
      </c>
      <c r="E794">
        <v>-6.4000000000000001E-2</v>
      </c>
      <c r="F794">
        <v>-5.8999999999999997E-2</v>
      </c>
      <c r="G794" s="52">
        <v>-6.9000000000000006E-2</v>
      </c>
      <c r="H794" s="38">
        <f t="shared" si="96"/>
        <v>-0.29199475065616792</v>
      </c>
      <c r="I794" s="41">
        <f t="shared" si="97"/>
        <v>-0.20997375328083989</v>
      </c>
      <c r="J794" s="40">
        <f>'NOAA WLs'!$P$5+(D794/0.3048)</f>
        <v>4.0080052493438316</v>
      </c>
      <c r="K794" s="40">
        <f>'NOAA WLs'!$P$5+(E794/0.3048)</f>
        <v>4.0900262467191597</v>
      </c>
      <c r="L794" s="40">
        <f t="shared" si="98"/>
        <v>-0.19356955380577426</v>
      </c>
      <c r="M794" s="41">
        <f t="shared" si="99"/>
        <v>-0.22637795275590553</v>
      </c>
      <c r="O794">
        <v>1964</v>
      </c>
      <c r="P794">
        <v>12</v>
      </c>
      <c r="Q794" s="1">
        <f t="shared" si="100"/>
        <v>23712</v>
      </c>
      <c r="R794">
        <v>3.5409999999999999</v>
      </c>
      <c r="S794">
        <f t="shared" si="101"/>
        <v>11.61745406824147</v>
      </c>
      <c r="T794">
        <f t="shared" si="102"/>
        <v>12.11745406824147</v>
      </c>
    </row>
    <row r="795" spans="1:20" x14ac:dyDescent="0.25">
      <c r="A795" s="38">
        <v>1964</v>
      </c>
      <c r="B795">
        <v>1</v>
      </c>
      <c r="C795" s="1">
        <f t="shared" ref="C795:C858" si="103">DATE(A795,B795,1)</f>
        <v>23377</v>
      </c>
      <c r="D795" s="38">
        <v>-2E-3</v>
      </c>
      <c r="E795">
        <v>-6.4000000000000001E-2</v>
      </c>
      <c r="F795">
        <v>-5.8999999999999997E-2</v>
      </c>
      <c r="G795" s="52">
        <v>-6.9000000000000006E-2</v>
      </c>
      <c r="H795" s="38">
        <f t="shared" si="96"/>
        <v>-6.5616797900262466E-3</v>
      </c>
      <c r="I795" s="41">
        <f t="shared" si="97"/>
        <v>-0.20997375328083989</v>
      </c>
      <c r="J795" s="40">
        <f>'NOAA WLs'!$P$5+(D795/0.3048)</f>
        <v>4.2934383202099733</v>
      </c>
      <c r="K795" s="40">
        <f>'NOAA WLs'!$P$5+(E795/0.3048)</f>
        <v>4.0900262467191597</v>
      </c>
      <c r="L795" s="40">
        <f t="shared" si="98"/>
        <v>-0.19356955380577426</v>
      </c>
      <c r="M795" s="41">
        <f t="shared" si="99"/>
        <v>-0.22637795275590553</v>
      </c>
      <c r="O795">
        <v>1965</v>
      </c>
      <c r="P795">
        <v>1</v>
      </c>
      <c r="Q795" s="1">
        <f t="shared" si="100"/>
        <v>23743</v>
      </c>
      <c r="R795">
        <v>3.2509999999999999</v>
      </c>
      <c r="S795">
        <f t="shared" si="101"/>
        <v>10.666010498687664</v>
      </c>
      <c r="T795">
        <f t="shared" si="102"/>
        <v>11.166010498687664</v>
      </c>
    </row>
    <row r="796" spans="1:20" x14ac:dyDescent="0.25">
      <c r="A796" s="38">
        <v>1964</v>
      </c>
      <c r="B796">
        <v>2</v>
      </c>
      <c r="C796" s="1">
        <f t="shared" si="103"/>
        <v>23408</v>
      </c>
      <c r="D796" s="38">
        <v>-0.27700000000000002</v>
      </c>
      <c r="E796">
        <v>-6.4000000000000001E-2</v>
      </c>
      <c r="F796">
        <v>-5.8999999999999997E-2</v>
      </c>
      <c r="G796" s="52">
        <v>-6.9000000000000006E-2</v>
      </c>
      <c r="H796" s="38">
        <f t="shared" si="96"/>
        <v>-0.90879265091863526</v>
      </c>
      <c r="I796" s="41">
        <f t="shared" si="97"/>
        <v>-0.20997375328083989</v>
      </c>
      <c r="J796" s="40">
        <f>'NOAA WLs'!$P$5+(D796/0.3048)</f>
        <v>3.3912073490813643</v>
      </c>
      <c r="K796" s="40">
        <f>'NOAA WLs'!$P$5+(E796/0.3048)</f>
        <v>4.0900262467191597</v>
      </c>
      <c r="L796" s="40">
        <f t="shared" si="98"/>
        <v>-0.19356955380577426</v>
      </c>
      <c r="M796" s="41">
        <f t="shared" si="99"/>
        <v>-0.22637795275590553</v>
      </c>
      <c r="O796">
        <v>1965</v>
      </c>
      <c r="P796">
        <v>2</v>
      </c>
      <c r="Q796" s="1">
        <f t="shared" si="100"/>
        <v>23774</v>
      </c>
      <c r="R796">
        <v>3.0680000000000001</v>
      </c>
      <c r="S796">
        <f t="shared" si="101"/>
        <v>10.065616797900262</v>
      </c>
      <c r="T796">
        <f t="shared" si="102"/>
        <v>10.565616797900262</v>
      </c>
    </row>
    <row r="797" spans="1:20" x14ac:dyDescent="0.25">
      <c r="A797" s="38">
        <v>1964</v>
      </c>
      <c r="B797">
        <v>3</v>
      </c>
      <c r="C797" s="1">
        <f t="shared" si="103"/>
        <v>23437</v>
      </c>
      <c r="D797" s="38">
        <v>-0.13400000000000001</v>
      </c>
      <c r="E797">
        <v>-6.3E-2</v>
      </c>
      <c r="F797">
        <v>-5.8000000000000003E-2</v>
      </c>
      <c r="G797" s="52">
        <v>-6.8000000000000005E-2</v>
      </c>
      <c r="H797" s="38">
        <f t="shared" si="96"/>
        <v>-0.43963254593175854</v>
      </c>
      <c r="I797" s="41">
        <f t="shared" si="97"/>
        <v>-0.20669291338582677</v>
      </c>
      <c r="J797" s="40">
        <f>'NOAA WLs'!$P$5+(D797/0.3048)</f>
        <v>3.8603674540682413</v>
      </c>
      <c r="K797" s="40">
        <f>'NOAA WLs'!$P$5+(E797/0.3048)</f>
        <v>4.093307086614173</v>
      </c>
      <c r="L797" s="40">
        <f t="shared" si="98"/>
        <v>-0.19028871391076116</v>
      </c>
      <c r="M797" s="41">
        <f t="shared" si="99"/>
        <v>-0.2230971128608924</v>
      </c>
      <c r="O797">
        <v>1965</v>
      </c>
      <c r="P797">
        <v>3</v>
      </c>
      <c r="Q797" s="1">
        <f t="shared" si="100"/>
        <v>23802</v>
      </c>
      <c r="R797">
        <v>2.8250000000000002</v>
      </c>
      <c r="S797">
        <f t="shared" si="101"/>
        <v>9.2683727034120729</v>
      </c>
      <c r="T797">
        <f t="shared" si="102"/>
        <v>9.7683727034120729</v>
      </c>
    </row>
    <row r="798" spans="1:20" x14ac:dyDescent="0.25">
      <c r="A798" s="38">
        <v>1964</v>
      </c>
      <c r="B798">
        <v>4</v>
      </c>
      <c r="C798" s="1">
        <f t="shared" si="103"/>
        <v>23468</v>
      </c>
      <c r="D798" s="38">
        <v>-0.20499999999999999</v>
      </c>
      <c r="E798">
        <v>-6.3E-2</v>
      </c>
      <c r="F798">
        <v>-5.8000000000000003E-2</v>
      </c>
      <c r="G798" s="52">
        <v>-6.8000000000000005E-2</v>
      </c>
      <c r="H798" s="38">
        <f t="shared" si="96"/>
        <v>-0.67257217847769024</v>
      </c>
      <c r="I798" s="41">
        <f t="shared" si="97"/>
        <v>-0.20669291338582677</v>
      </c>
      <c r="J798" s="40">
        <f>'NOAA WLs'!$P$5+(D798/0.3048)</f>
        <v>3.6274278215223097</v>
      </c>
      <c r="K798" s="40">
        <f>'NOAA WLs'!$P$5+(E798/0.3048)</f>
        <v>4.093307086614173</v>
      </c>
      <c r="L798" s="40">
        <f t="shared" si="98"/>
        <v>-0.19028871391076116</v>
      </c>
      <c r="M798" s="41">
        <f t="shared" si="99"/>
        <v>-0.2230971128608924</v>
      </c>
      <c r="O798">
        <v>1965</v>
      </c>
      <c r="P798">
        <v>4</v>
      </c>
      <c r="Q798" s="1">
        <f t="shared" si="100"/>
        <v>23833</v>
      </c>
      <c r="R798">
        <v>2.8250000000000002</v>
      </c>
      <c r="S798">
        <f t="shared" si="101"/>
        <v>9.2683727034120729</v>
      </c>
      <c r="T798">
        <f t="shared" si="102"/>
        <v>9.7683727034120729</v>
      </c>
    </row>
    <row r="799" spans="1:20" x14ac:dyDescent="0.25">
      <c r="A799" s="38">
        <v>1964</v>
      </c>
      <c r="B799">
        <v>5</v>
      </c>
      <c r="C799" s="1">
        <f t="shared" si="103"/>
        <v>23498</v>
      </c>
      <c r="D799" s="38">
        <v>-0.16300000000000001</v>
      </c>
      <c r="E799">
        <v>-6.3E-2</v>
      </c>
      <c r="F799">
        <v>-5.8000000000000003E-2</v>
      </c>
      <c r="G799" s="52">
        <v>-6.8000000000000005E-2</v>
      </c>
      <c r="H799" s="38">
        <f t="shared" si="96"/>
        <v>-0.53477690288713908</v>
      </c>
      <c r="I799" s="41">
        <f t="shared" si="97"/>
        <v>-0.20669291338582677</v>
      </c>
      <c r="J799" s="40">
        <f>'NOAA WLs'!$P$5+(D799/0.3048)</f>
        <v>3.7652230971128606</v>
      </c>
      <c r="K799" s="40">
        <f>'NOAA WLs'!$P$5+(E799/0.3048)</f>
        <v>4.093307086614173</v>
      </c>
      <c r="L799" s="40">
        <f t="shared" si="98"/>
        <v>-0.19028871391076116</v>
      </c>
      <c r="M799" s="41">
        <f t="shared" si="99"/>
        <v>-0.2230971128608924</v>
      </c>
      <c r="O799">
        <v>1965</v>
      </c>
      <c r="P799">
        <v>5</v>
      </c>
      <c r="Q799" s="1">
        <f t="shared" si="100"/>
        <v>23863</v>
      </c>
      <c r="R799">
        <v>2.6720000000000002</v>
      </c>
      <c r="S799">
        <f t="shared" si="101"/>
        <v>8.7664041994750654</v>
      </c>
      <c r="T799">
        <f t="shared" si="102"/>
        <v>9.2664041994750654</v>
      </c>
    </row>
    <row r="800" spans="1:20" x14ac:dyDescent="0.25">
      <c r="A800" s="38">
        <v>1964</v>
      </c>
      <c r="B800">
        <v>6</v>
      </c>
      <c r="C800" s="1">
        <f t="shared" si="103"/>
        <v>23529</v>
      </c>
      <c r="D800" s="38">
        <v>-8.6999999999999994E-2</v>
      </c>
      <c r="E800">
        <v>-6.3E-2</v>
      </c>
      <c r="F800">
        <v>-5.8000000000000003E-2</v>
      </c>
      <c r="G800" s="52">
        <v>-6.8000000000000005E-2</v>
      </c>
      <c r="H800" s="38">
        <f t="shared" si="96"/>
        <v>-0.28543307086614172</v>
      </c>
      <c r="I800" s="41">
        <f t="shared" si="97"/>
        <v>-0.20669291338582677</v>
      </c>
      <c r="J800" s="40">
        <f>'NOAA WLs'!$P$5+(D800/0.3048)</f>
        <v>4.0145669291338582</v>
      </c>
      <c r="K800" s="40">
        <f>'NOAA WLs'!$P$5+(E800/0.3048)</f>
        <v>4.093307086614173</v>
      </c>
      <c r="L800" s="40">
        <f t="shared" si="98"/>
        <v>-0.19028871391076116</v>
      </c>
      <c r="M800" s="41">
        <f t="shared" si="99"/>
        <v>-0.2230971128608924</v>
      </c>
      <c r="O800">
        <v>1965</v>
      </c>
      <c r="P800">
        <v>6</v>
      </c>
      <c r="Q800" s="1">
        <f t="shared" si="100"/>
        <v>23894</v>
      </c>
      <c r="R800">
        <v>2.855</v>
      </c>
      <c r="S800">
        <f t="shared" si="101"/>
        <v>9.3667979002624673</v>
      </c>
      <c r="T800">
        <f t="shared" si="102"/>
        <v>9.8667979002624673</v>
      </c>
    </row>
    <row r="801" spans="1:20" x14ac:dyDescent="0.25">
      <c r="A801" s="38">
        <v>1964</v>
      </c>
      <c r="B801">
        <v>7</v>
      </c>
      <c r="C801" s="1">
        <f t="shared" si="103"/>
        <v>23559</v>
      </c>
      <c r="D801" s="38">
        <v>-8.2000000000000003E-2</v>
      </c>
      <c r="E801">
        <v>-6.3E-2</v>
      </c>
      <c r="F801">
        <v>-5.8000000000000003E-2</v>
      </c>
      <c r="G801" s="52">
        <v>-6.8000000000000005E-2</v>
      </c>
      <c r="H801" s="38">
        <f t="shared" si="96"/>
        <v>-0.26902887139107612</v>
      </c>
      <c r="I801" s="41">
        <f t="shared" si="97"/>
        <v>-0.20669291338582677</v>
      </c>
      <c r="J801" s="40">
        <f>'NOAA WLs'!$P$5+(D801/0.3048)</f>
        <v>4.0309711286089236</v>
      </c>
      <c r="K801" s="40">
        <f>'NOAA WLs'!$P$5+(E801/0.3048)</f>
        <v>4.093307086614173</v>
      </c>
      <c r="L801" s="40">
        <f t="shared" si="98"/>
        <v>-0.19028871391076116</v>
      </c>
      <c r="M801" s="41">
        <f t="shared" si="99"/>
        <v>-0.2230971128608924</v>
      </c>
      <c r="O801">
        <v>1965</v>
      </c>
      <c r="P801">
        <v>7</v>
      </c>
      <c r="Q801" s="1">
        <f t="shared" si="100"/>
        <v>23924</v>
      </c>
      <c r="R801">
        <v>2.9460000000000002</v>
      </c>
      <c r="S801">
        <f t="shared" si="101"/>
        <v>9.6653543307086611</v>
      </c>
      <c r="T801">
        <f t="shared" si="102"/>
        <v>10.165354330708661</v>
      </c>
    </row>
    <row r="802" spans="1:20" x14ac:dyDescent="0.25">
      <c r="A802" s="38">
        <v>1964</v>
      </c>
      <c r="B802">
        <v>8</v>
      </c>
      <c r="C802" s="1">
        <f t="shared" si="103"/>
        <v>23590</v>
      </c>
      <c r="D802" s="38">
        <v>-4.9000000000000002E-2</v>
      </c>
      <c r="E802">
        <v>-6.3E-2</v>
      </c>
      <c r="F802">
        <v>-5.7000000000000002E-2</v>
      </c>
      <c r="G802" s="52">
        <v>-6.8000000000000005E-2</v>
      </c>
      <c r="H802" s="38">
        <f t="shared" si="96"/>
        <v>-0.16076115485564305</v>
      </c>
      <c r="I802" s="41">
        <f t="shared" si="97"/>
        <v>-0.20669291338582677</v>
      </c>
      <c r="J802" s="40">
        <f>'NOAA WLs'!$P$5+(D802/0.3048)</f>
        <v>4.1392388451443569</v>
      </c>
      <c r="K802" s="40">
        <f>'NOAA WLs'!$P$5+(E802/0.3048)</f>
        <v>4.093307086614173</v>
      </c>
      <c r="L802" s="40">
        <f t="shared" si="98"/>
        <v>-0.18700787401574803</v>
      </c>
      <c r="M802" s="41">
        <f t="shared" si="99"/>
        <v>-0.2230971128608924</v>
      </c>
      <c r="O802">
        <v>1965</v>
      </c>
      <c r="P802">
        <v>8</v>
      </c>
      <c r="Q802" s="1">
        <f t="shared" si="100"/>
        <v>23955</v>
      </c>
      <c r="R802">
        <v>2.9460000000000002</v>
      </c>
      <c r="S802">
        <f t="shared" si="101"/>
        <v>9.6653543307086611</v>
      </c>
      <c r="T802">
        <f t="shared" si="102"/>
        <v>10.165354330708661</v>
      </c>
    </row>
    <row r="803" spans="1:20" x14ac:dyDescent="0.25">
      <c r="A803" s="38">
        <v>1964</v>
      </c>
      <c r="B803">
        <v>9</v>
      </c>
      <c r="C803" s="1">
        <f t="shared" si="103"/>
        <v>23621</v>
      </c>
      <c r="D803" s="38">
        <v>-9.4E-2</v>
      </c>
      <c r="E803">
        <v>-6.2E-2</v>
      </c>
      <c r="F803">
        <v>-5.7000000000000002E-2</v>
      </c>
      <c r="G803" s="52">
        <v>-6.7000000000000004E-2</v>
      </c>
      <c r="H803" s="38">
        <f t="shared" si="96"/>
        <v>-0.30839895013123358</v>
      </c>
      <c r="I803" s="41">
        <f t="shared" si="97"/>
        <v>-0.20341207349081364</v>
      </c>
      <c r="J803" s="40">
        <f>'NOAA WLs'!$P$5+(D803/0.3048)</f>
        <v>3.9916010498687662</v>
      </c>
      <c r="K803" s="40">
        <f>'NOAA WLs'!$P$5+(E803/0.3048)</f>
        <v>4.0965879265091862</v>
      </c>
      <c r="L803" s="40">
        <f t="shared" si="98"/>
        <v>-0.18700787401574803</v>
      </c>
      <c r="M803" s="41">
        <f t="shared" si="99"/>
        <v>-0.21981627296587927</v>
      </c>
      <c r="O803">
        <v>1965</v>
      </c>
      <c r="P803">
        <v>9</v>
      </c>
      <c r="Q803" s="1">
        <f t="shared" si="100"/>
        <v>23986</v>
      </c>
      <c r="R803">
        <v>2.9159999999999999</v>
      </c>
      <c r="S803">
        <f t="shared" si="101"/>
        <v>9.5669291338582667</v>
      </c>
      <c r="T803">
        <f t="shared" si="102"/>
        <v>10.066929133858267</v>
      </c>
    </row>
    <row r="804" spans="1:20" x14ac:dyDescent="0.25">
      <c r="A804" s="38">
        <v>1964</v>
      </c>
      <c r="B804">
        <v>10</v>
      </c>
      <c r="C804" s="1">
        <f t="shared" si="103"/>
        <v>23651</v>
      </c>
      <c r="D804" s="38">
        <v>-0.11</v>
      </c>
      <c r="E804">
        <v>-6.2E-2</v>
      </c>
      <c r="F804">
        <v>-5.7000000000000002E-2</v>
      </c>
      <c r="G804" s="52">
        <v>-6.7000000000000004E-2</v>
      </c>
      <c r="H804" s="38">
        <f t="shared" si="96"/>
        <v>-0.36089238845144356</v>
      </c>
      <c r="I804" s="41">
        <f t="shared" si="97"/>
        <v>-0.20341207349081364</v>
      </c>
      <c r="J804" s="40">
        <f>'NOAA WLs'!$P$5+(D804/0.3048)</f>
        <v>3.9391076115485562</v>
      </c>
      <c r="K804" s="40">
        <f>'NOAA WLs'!$P$5+(E804/0.3048)</f>
        <v>4.0965879265091862</v>
      </c>
      <c r="L804" s="40">
        <f t="shared" si="98"/>
        <v>-0.18700787401574803</v>
      </c>
      <c r="M804" s="41">
        <f t="shared" si="99"/>
        <v>-0.21981627296587927</v>
      </c>
      <c r="O804">
        <v>1965</v>
      </c>
      <c r="P804">
        <v>10</v>
      </c>
      <c r="Q804" s="1">
        <f t="shared" si="100"/>
        <v>24016</v>
      </c>
      <c r="R804">
        <v>2.7639999999999998</v>
      </c>
      <c r="S804">
        <f t="shared" si="101"/>
        <v>9.0682414698162717</v>
      </c>
      <c r="T804">
        <f t="shared" si="102"/>
        <v>9.5682414698162717</v>
      </c>
    </row>
    <row r="805" spans="1:20" x14ac:dyDescent="0.25">
      <c r="A805" s="38">
        <v>1964</v>
      </c>
      <c r="B805">
        <v>11</v>
      </c>
      <c r="C805" s="1">
        <f t="shared" si="103"/>
        <v>23682</v>
      </c>
      <c r="D805" s="38">
        <v>-8.1000000000000003E-2</v>
      </c>
      <c r="E805">
        <v>-6.2E-2</v>
      </c>
      <c r="F805">
        <v>-5.7000000000000002E-2</v>
      </c>
      <c r="G805" s="52">
        <v>-6.7000000000000004E-2</v>
      </c>
      <c r="H805" s="38">
        <f t="shared" si="96"/>
        <v>-0.26574803149606296</v>
      </c>
      <c r="I805" s="41">
        <f t="shared" si="97"/>
        <v>-0.20341207349081364</v>
      </c>
      <c r="J805" s="40">
        <f>'NOAA WLs'!$P$5+(D805/0.3048)</f>
        <v>4.0342519685039369</v>
      </c>
      <c r="K805" s="40">
        <f>'NOAA WLs'!$P$5+(E805/0.3048)</f>
        <v>4.0965879265091862</v>
      </c>
      <c r="L805" s="40">
        <f t="shared" si="98"/>
        <v>-0.18700787401574803</v>
      </c>
      <c r="M805" s="41">
        <f t="shared" si="99"/>
        <v>-0.21981627296587927</v>
      </c>
      <c r="O805">
        <v>1965</v>
      </c>
      <c r="P805">
        <v>11</v>
      </c>
      <c r="Q805" s="1">
        <f t="shared" si="100"/>
        <v>24047</v>
      </c>
      <c r="R805">
        <v>3.19</v>
      </c>
      <c r="S805">
        <f t="shared" si="101"/>
        <v>10.465879265091862</v>
      </c>
      <c r="T805">
        <f t="shared" si="102"/>
        <v>10.965879265091862</v>
      </c>
    </row>
    <row r="806" spans="1:20" x14ac:dyDescent="0.25">
      <c r="A806" s="38">
        <v>1964</v>
      </c>
      <c r="B806">
        <v>12</v>
      </c>
      <c r="C806" s="1">
        <f t="shared" si="103"/>
        <v>23712</v>
      </c>
      <c r="D806" s="38">
        <v>-4.0000000000000001E-3</v>
      </c>
      <c r="E806">
        <v>-6.2E-2</v>
      </c>
      <c r="F806">
        <v>-5.7000000000000002E-2</v>
      </c>
      <c r="G806" s="52">
        <v>-6.7000000000000004E-2</v>
      </c>
      <c r="H806" s="38">
        <f t="shared" si="96"/>
        <v>-1.3123359580052493E-2</v>
      </c>
      <c r="I806" s="41">
        <f t="shared" si="97"/>
        <v>-0.20341207349081364</v>
      </c>
      <c r="J806" s="40">
        <f>'NOAA WLs'!$P$5+(D806/0.3048)</f>
        <v>4.2868766404199476</v>
      </c>
      <c r="K806" s="40">
        <f>'NOAA WLs'!$P$5+(E806/0.3048)</f>
        <v>4.0965879265091862</v>
      </c>
      <c r="L806" s="40">
        <f t="shared" si="98"/>
        <v>-0.18700787401574803</v>
      </c>
      <c r="M806" s="41">
        <f t="shared" si="99"/>
        <v>-0.21981627296587927</v>
      </c>
      <c r="O806">
        <v>1965</v>
      </c>
      <c r="P806">
        <v>12</v>
      </c>
      <c r="Q806" s="1">
        <f t="shared" si="100"/>
        <v>24077</v>
      </c>
      <c r="R806">
        <v>3.3119999999999998</v>
      </c>
      <c r="S806">
        <f t="shared" si="101"/>
        <v>10.866141732283463</v>
      </c>
      <c r="T806">
        <f t="shared" si="102"/>
        <v>11.366141732283463</v>
      </c>
    </row>
    <row r="807" spans="1:20" x14ac:dyDescent="0.25">
      <c r="A807" s="38">
        <v>1965</v>
      </c>
      <c r="B807">
        <v>1</v>
      </c>
      <c r="C807" s="1">
        <f t="shared" si="103"/>
        <v>23743</v>
      </c>
      <c r="D807" s="38">
        <v>-3.7999999999999999E-2</v>
      </c>
      <c r="E807">
        <v>-6.2E-2</v>
      </c>
      <c r="F807">
        <v>-5.7000000000000002E-2</v>
      </c>
      <c r="G807" s="52">
        <v>-6.7000000000000004E-2</v>
      </c>
      <c r="H807" s="38">
        <f t="shared" si="96"/>
        <v>-0.12467191601049868</v>
      </c>
      <c r="I807" s="41">
        <f t="shared" si="97"/>
        <v>-0.20341207349081364</v>
      </c>
      <c r="J807" s="40">
        <f>'NOAA WLs'!$P$5+(D807/0.3048)</f>
        <v>4.1753280839895011</v>
      </c>
      <c r="K807" s="40">
        <f>'NOAA WLs'!$P$5+(E807/0.3048)</f>
        <v>4.0965879265091862</v>
      </c>
      <c r="L807" s="40">
        <f t="shared" si="98"/>
        <v>-0.18700787401574803</v>
      </c>
      <c r="M807" s="41">
        <f t="shared" si="99"/>
        <v>-0.21981627296587927</v>
      </c>
      <c r="O807">
        <v>1966</v>
      </c>
      <c r="P807">
        <v>1</v>
      </c>
      <c r="Q807" s="1">
        <f t="shared" si="100"/>
        <v>24108</v>
      </c>
      <c r="R807">
        <v>3.4529999999999998</v>
      </c>
      <c r="S807">
        <f t="shared" si="101"/>
        <v>11.328740157480313</v>
      </c>
      <c r="T807">
        <f t="shared" si="102"/>
        <v>11.828740157480313</v>
      </c>
    </row>
    <row r="808" spans="1:20" x14ac:dyDescent="0.25">
      <c r="A808" s="38">
        <v>1965</v>
      </c>
      <c r="B808">
        <v>2</v>
      </c>
      <c r="C808" s="1">
        <f t="shared" si="103"/>
        <v>23774</v>
      </c>
      <c r="D808" s="38">
        <v>-0.14899999999999999</v>
      </c>
      <c r="E808">
        <v>-6.0999999999999999E-2</v>
      </c>
      <c r="F808">
        <v>-5.6000000000000001E-2</v>
      </c>
      <c r="G808" s="52">
        <v>-6.7000000000000004E-2</v>
      </c>
      <c r="H808" s="38">
        <f t="shared" si="96"/>
        <v>-0.48884514435695531</v>
      </c>
      <c r="I808" s="41">
        <f t="shared" si="97"/>
        <v>-0.20013123359580051</v>
      </c>
      <c r="J808" s="40">
        <f>'NOAA WLs'!$P$5+(D808/0.3048)</f>
        <v>3.8111548556430446</v>
      </c>
      <c r="K808" s="40">
        <f>'NOAA WLs'!$P$5+(E808/0.3048)</f>
        <v>4.0998687664041995</v>
      </c>
      <c r="L808" s="40">
        <f t="shared" si="98"/>
        <v>-0.18372703412073491</v>
      </c>
      <c r="M808" s="41">
        <f t="shared" si="99"/>
        <v>-0.21981627296587927</v>
      </c>
      <c r="O808">
        <v>1966</v>
      </c>
      <c r="P808">
        <v>2</v>
      </c>
      <c r="Q808" s="1">
        <f t="shared" si="100"/>
        <v>24139</v>
      </c>
      <c r="R808">
        <v>3.3980000000000001</v>
      </c>
      <c r="S808">
        <f t="shared" si="101"/>
        <v>11.148293963254593</v>
      </c>
      <c r="T808">
        <f t="shared" si="102"/>
        <v>11.648293963254593</v>
      </c>
    </row>
    <row r="809" spans="1:20" x14ac:dyDescent="0.25">
      <c r="A809" s="38">
        <v>1965</v>
      </c>
      <c r="B809">
        <v>3</v>
      </c>
      <c r="C809" s="1">
        <f t="shared" si="103"/>
        <v>23802</v>
      </c>
      <c r="D809" s="38">
        <v>-0.14899999999999999</v>
      </c>
      <c r="E809">
        <v>-6.0999999999999999E-2</v>
      </c>
      <c r="F809">
        <v>-5.6000000000000001E-2</v>
      </c>
      <c r="G809" s="52">
        <v>-6.6000000000000003E-2</v>
      </c>
      <c r="H809" s="38">
        <f t="shared" si="96"/>
        <v>-0.48884514435695531</v>
      </c>
      <c r="I809" s="41">
        <f t="shared" si="97"/>
        <v>-0.20013123359580051</v>
      </c>
      <c r="J809" s="40">
        <f>'NOAA WLs'!$P$5+(D809/0.3048)</f>
        <v>3.8111548556430446</v>
      </c>
      <c r="K809" s="40">
        <f>'NOAA WLs'!$P$5+(E809/0.3048)</f>
        <v>4.0998687664041995</v>
      </c>
      <c r="L809" s="40">
        <f t="shared" si="98"/>
        <v>-0.18372703412073491</v>
      </c>
      <c r="M809" s="41">
        <f t="shared" si="99"/>
        <v>-0.21653543307086615</v>
      </c>
      <c r="O809">
        <v>1966</v>
      </c>
      <c r="P809">
        <v>3</v>
      </c>
      <c r="Q809" s="1">
        <f t="shared" si="100"/>
        <v>24167</v>
      </c>
      <c r="R809">
        <v>3.1880000000000002</v>
      </c>
      <c r="S809">
        <f t="shared" si="101"/>
        <v>10.459317585301838</v>
      </c>
      <c r="T809">
        <f t="shared" si="102"/>
        <v>10.959317585301838</v>
      </c>
    </row>
    <row r="810" spans="1:20" x14ac:dyDescent="0.25">
      <c r="A810" s="38">
        <v>1965</v>
      </c>
      <c r="B810">
        <v>4</v>
      </c>
      <c r="C810" s="1">
        <f t="shared" si="103"/>
        <v>23833</v>
      </c>
      <c r="D810" s="38">
        <v>-7.0000000000000001E-3</v>
      </c>
      <c r="E810">
        <v>-6.0999999999999999E-2</v>
      </c>
      <c r="F810">
        <v>-5.6000000000000001E-2</v>
      </c>
      <c r="G810" s="52">
        <v>-6.6000000000000003E-2</v>
      </c>
      <c r="H810" s="38">
        <f t="shared" si="96"/>
        <v>-2.2965879265091863E-2</v>
      </c>
      <c r="I810" s="41">
        <f t="shared" si="97"/>
        <v>-0.20013123359580051</v>
      </c>
      <c r="J810" s="40">
        <f>'NOAA WLs'!$P$5+(D810/0.3048)</f>
        <v>4.2770341207349079</v>
      </c>
      <c r="K810" s="40">
        <f>'NOAA WLs'!$P$5+(E810/0.3048)</f>
        <v>4.0998687664041995</v>
      </c>
      <c r="L810" s="40">
        <f t="shared" si="98"/>
        <v>-0.18372703412073491</v>
      </c>
      <c r="M810" s="41">
        <f t="shared" si="99"/>
        <v>-0.21653543307086615</v>
      </c>
      <c r="O810">
        <v>1966</v>
      </c>
      <c r="P810">
        <v>4</v>
      </c>
      <c r="Q810" s="1">
        <f t="shared" si="100"/>
        <v>24198</v>
      </c>
      <c r="R810">
        <v>2.9009999999999998</v>
      </c>
      <c r="S810">
        <f t="shared" si="101"/>
        <v>9.5177165354330704</v>
      </c>
      <c r="T810">
        <f t="shared" si="102"/>
        <v>10.01771653543307</v>
      </c>
    </row>
    <row r="811" spans="1:20" x14ac:dyDescent="0.25">
      <c r="A811" s="38">
        <v>1965</v>
      </c>
      <c r="B811">
        <v>5</v>
      </c>
      <c r="C811" s="1">
        <f t="shared" si="103"/>
        <v>23863</v>
      </c>
      <c r="D811" s="38">
        <v>-0.16700000000000001</v>
      </c>
      <c r="E811">
        <v>-6.0999999999999999E-2</v>
      </c>
      <c r="F811">
        <v>-5.6000000000000001E-2</v>
      </c>
      <c r="G811" s="52">
        <v>-6.6000000000000003E-2</v>
      </c>
      <c r="H811" s="38">
        <f t="shared" si="96"/>
        <v>-0.54790026246719159</v>
      </c>
      <c r="I811" s="41">
        <f t="shared" si="97"/>
        <v>-0.20013123359580051</v>
      </c>
      <c r="J811" s="40">
        <f>'NOAA WLs'!$P$5+(D811/0.3048)</f>
        <v>3.7520997375328085</v>
      </c>
      <c r="K811" s="40">
        <f>'NOAA WLs'!$P$5+(E811/0.3048)</f>
        <v>4.0998687664041995</v>
      </c>
      <c r="L811" s="40">
        <f t="shared" si="98"/>
        <v>-0.18372703412073491</v>
      </c>
      <c r="M811" s="41">
        <f t="shared" si="99"/>
        <v>-0.21653543307086615</v>
      </c>
      <c r="O811">
        <v>1966</v>
      </c>
      <c r="P811">
        <v>5</v>
      </c>
      <c r="Q811" s="1">
        <f t="shared" si="100"/>
        <v>24228</v>
      </c>
      <c r="R811">
        <v>2.819</v>
      </c>
      <c r="S811">
        <f t="shared" si="101"/>
        <v>9.2486876640419933</v>
      </c>
      <c r="T811">
        <f t="shared" si="102"/>
        <v>9.7486876640419933</v>
      </c>
    </row>
    <row r="812" spans="1:20" x14ac:dyDescent="0.25">
      <c r="A812" s="38">
        <v>1965</v>
      </c>
      <c r="B812">
        <v>6</v>
      </c>
      <c r="C812" s="1">
        <f t="shared" si="103"/>
        <v>23894</v>
      </c>
      <c r="D812" s="38">
        <v>-0.121</v>
      </c>
      <c r="E812">
        <v>-6.0999999999999999E-2</v>
      </c>
      <c r="F812">
        <v>-5.6000000000000001E-2</v>
      </c>
      <c r="G812" s="52">
        <v>-6.6000000000000003E-2</v>
      </c>
      <c r="H812" s="38">
        <f t="shared" si="96"/>
        <v>-0.39698162729658787</v>
      </c>
      <c r="I812" s="41">
        <f t="shared" si="97"/>
        <v>-0.20013123359580051</v>
      </c>
      <c r="J812" s="40">
        <f>'NOAA WLs'!$P$5+(D812/0.3048)</f>
        <v>3.903018372703412</v>
      </c>
      <c r="K812" s="40">
        <f>'NOAA WLs'!$P$5+(E812/0.3048)</f>
        <v>4.0998687664041995</v>
      </c>
      <c r="L812" s="40">
        <f t="shared" si="98"/>
        <v>-0.18372703412073491</v>
      </c>
      <c r="M812" s="41">
        <f t="shared" si="99"/>
        <v>-0.21653543307086615</v>
      </c>
      <c r="O812">
        <v>1966</v>
      </c>
      <c r="P812">
        <v>6</v>
      </c>
      <c r="Q812" s="1">
        <f t="shared" si="100"/>
        <v>24259</v>
      </c>
      <c r="R812">
        <v>2.9039999999999999</v>
      </c>
      <c r="S812">
        <f t="shared" si="101"/>
        <v>9.5275590551181093</v>
      </c>
      <c r="T812">
        <f t="shared" si="102"/>
        <v>10.027559055118109</v>
      </c>
    </row>
    <row r="813" spans="1:20" x14ac:dyDescent="0.25">
      <c r="A813" s="38">
        <v>1965</v>
      </c>
      <c r="B813">
        <v>7</v>
      </c>
      <c r="C813" s="1">
        <f t="shared" si="103"/>
        <v>23924</v>
      </c>
      <c r="D813" s="38">
        <v>-6.4000000000000001E-2</v>
      </c>
      <c r="E813">
        <v>-6.0999999999999999E-2</v>
      </c>
      <c r="F813">
        <v>-5.6000000000000001E-2</v>
      </c>
      <c r="G813" s="52">
        <v>-6.6000000000000003E-2</v>
      </c>
      <c r="H813" s="38">
        <f t="shared" si="96"/>
        <v>-0.20997375328083989</v>
      </c>
      <c r="I813" s="41">
        <f t="shared" si="97"/>
        <v>-0.20013123359580051</v>
      </c>
      <c r="J813" s="40">
        <f>'NOAA WLs'!$P$5+(D813/0.3048)</f>
        <v>4.0900262467191597</v>
      </c>
      <c r="K813" s="40">
        <f>'NOAA WLs'!$P$5+(E813/0.3048)</f>
        <v>4.0998687664041995</v>
      </c>
      <c r="L813" s="40">
        <f t="shared" si="98"/>
        <v>-0.18372703412073491</v>
      </c>
      <c r="M813" s="41">
        <f t="shared" si="99"/>
        <v>-0.21653543307086615</v>
      </c>
      <c r="O813">
        <v>1966</v>
      </c>
      <c r="P813">
        <v>7</v>
      </c>
      <c r="Q813" s="1">
        <f t="shared" si="100"/>
        <v>24289</v>
      </c>
      <c r="R813">
        <v>2.9279999999999999</v>
      </c>
      <c r="S813">
        <f t="shared" si="101"/>
        <v>9.6062992125984241</v>
      </c>
      <c r="T813">
        <f t="shared" si="102"/>
        <v>10.106299212598424</v>
      </c>
    </row>
    <row r="814" spans="1:20" x14ac:dyDescent="0.25">
      <c r="A814" s="38">
        <v>1965</v>
      </c>
      <c r="B814">
        <v>8</v>
      </c>
      <c r="C814" s="1">
        <f t="shared" si="103"/>
        <v>23955</v>
      </c>
      <c r="D814" s="38">
        <v>-2.7E-2</v>
      </c>
      <c r="E814">
        <v>-0.06</v>
      </c>
      <c r="F814">
        <v>-5.5E-2</v>
      </c>
      <c r="G814" s="52">
        <v>-6.5000000000000002E-2</v>
      </c>
      <c r="H814" s="38">
        <f t="shared" si="96"/>
        <v>-8.8582677165354326E-2</v>
      </c>
      <c r="I814" s="41">
        <f t="shared" si="97"/>
        <v>-0.19685039370078738</v>
      </c>
      <c r="J814" s="40">
        <f>'NOAA WLs'!$P$5+(D814/0.3048)</f>
        <v>4.2114173228346452</v>
      </c>
      <c r="K814" s="40">
        <f>'NOAA WLs'!$P$5+(E814/0.3048)</f>
        <v>4.1031496062992128</v>
      </c>
      <c r="L814" s="40">
        <f t="shared" si="98"/>
        <v>-0.18044619422572178</v>
      </c>
      <c r="M814" s="41">
        <f t="shared" si="99"/>
        <v>-0.21325459317585302</v>
      </c>
      <c r="O814">
        <v>1966</v>
      </c>
      <c r="P814">
        <v>8</v>
      </c>
      <c r="Q814" s="1">
        <f t="shared" si="100"/>
        <v>24320</v>
      </c>
      <c r="R814">
        <v>2.88</v>
      </c>
      <c r="S814">
        <f t="shared" si="101"/>
        <v>9.4488188976377945</v>
      </c>
      <c r="T814">
        <f t="shared" si="102"/>
        <v>9.9488188976377945</v>
      </c>
    </row>
    <row r="815" spans="1:20" x14ac:dyDescent="0.25">
      <c r="A815" s="38">
        <v>1965</v>
      </c>
      <c r="B815">
        <v>9</v>
      </c>
      <c r="C815" s="1">
        <f t="shared" si="103"/>
        <v>23986</v>
      </c>
      <c r="D815" s="38">
        <v>-6.0999999999999999E-2</v>
      </c>
      <c r="E815">
        <v>-0.06</v>
      </c>
      <c r="F815">
        <v>-5.5E-2</v>
      </c>
      <c r="G815" s="52">
        <v>-6.5000000000000002E-2</v>
      </c>
      <c r="H815" s="38">
        <f t="shared" si="96"/>
        <v>-0.20013123359580051</v>
      </c>
      <c r="I815" s="41">
        <f t="shared" si="97"/>
        <v>-0.19685039370078738</v>
      </c>
      <c r="J815" s="40">
        <f>'NOAA WLs'!$P$5+(D815/0.3048)</f>
        <v>4.0998687664041995</v>
      </c>
      <c r="K815" s="40">
        <f>'NOAA WLs'!$P$5+(E815/0.3048)</f>
        <v>4.1031496062992128</v>
      </c>
      <c r="L815" s="40">
        <f t="shared" si="98"/>
        <v>-0.18044619422572178</v>
      </c>
      <c r="M815" s="41">
        <f t="shared" si="99"/>
        <v>-0.21325459317585302</v>
      </c>
      <c r="O815">
        <v>1966</v>
      </c>
      <c r="P815">
        <v>9</v>
      </c>
      <c r="Q815" s="1">
        <f t="shared" si="100"/>
        <v>24351</v>
      </c>
      <c r="R815">
        <v>3.0259999999999998</v>
      </c>
      <c r="S815">
        <f t="shared" si="101"/>
        <v>9.9278215223097099</v>
      </c>
      <c r="T815">
        <f t="shared" si="102"/>
        <v>10.42782152230971</v>
      </c>
    </row>
    <row r="816" spans="1:20" x14ac:dyDescent="0.25">
      <c r="A816" s="38">
        <v>1965</v>
      </c>
      <c r="B816">
        <v>10</v>
      </c>
      <c r="C816" s="1">
        <f t="shared" si="103"/>
        <v>24016</v>
      </c>
      <c r="D816" s="38">
        <v>-2.8000000000000001E-2</v>
      </c>
      <c r="E816">
        <v>-0.06</v>
      </c>
      <c r="F816">
        <v>-5.5E-2</v>
      </c>
      <c r="G816" s="52">
        <v>-6.5000000000000002E-2</v>
      </c>
      <c r="H816" s="38">
        <f t="shared" si="96"/>
        <v>-9.1863517060367453E-2</v>
      </c>
      <c r="I816" s="41">
        <f t="shared" si="97"/>
        <v>-0.19685039370078738</v>
      </c>
      <c r="J816" s="40">
        <f>'NOAA WLs'!$P$5+(D816/0.3048)</f>
        <v>4.2081364829396319</v>
      </c>
      <c r="K816" s="40">
        <f>'NOAA WLs'!$P$5+(E816/0.3048)</f>
        <v>4.1031496062992128</v>
      </c>
      <c r="L816" s="40">
        <f t="shared" si="98"/>
        <v>-0.18044619422572178</v>
      </c>
      <c r="M816" s="41">
        <f t="shared" si="99"/>
        <v>-0.21325459317585302</v>
      </c>
      <c r="O816">
        <v>1966</v>
      </c>
      <c r="P816">
        <v>10</v>
      </c>
      <c r="Q816" s="1">
        <f t="shared" si="100"/>
        <v>24381</v>
      </c>
      <c r="R816">
        <v>2.84</v>
      </c>
      <c r="S816">
        <f t="shared" si="101"/>
        <v>9.3175853018372692</v>
      </c>
      <c r="T816">
        <f t="shared" si="102"/>
        <v>9.8175853018372692</v>
      </c>
    </row>
    <row r="817" spans="1:20" x14ac:dyDescent="0.25">
      <c r="A817" s="38">
        <v>1965</v>
      </c>
      <c r="B817">
        <v>11</v>
      </c>
      <c r="C817" s="1">
        <f t="shared" si="103"/>
        <v>24047</v>
      </c>
      <c r="D817" s="38">
        <v>0.05</v>
      </c>
      <c r="E817">
        <v>-0.06</v>
      </c>
      <c r="F817">
        <v>-5.5E-2</v>
      </c>
      <c r="G817" s="52">
        <v>-6.5000000000000002E-2</v>
      </c>
      <c r="H817" s="38">
        <f t="shared" si="96"/>
        <v>0.16404199475065617</v>
      </c>
      <c r="I817" s="41">
        <f t="shared" si="97"/>
        <v>-0.19685039370078738</v>
      </c>
      <c r="J817" s="40">
        <f>'NOAA WLs'!$P$5+(D817/0.3048)</f>
        <v>4.464041994750656</v>
      </c>
      <c r="K817" s="40">
        <f>'NOAA WLs'!$P$5+(E817/0.3048)</f>
        <v>4.1031496062992128</v>
      </c>
      <c r="L817" s="40">
        <f t="shared" si="98"/>
        <v>-0.18044619422572178</v>
      </c>
      <c r="M817" s="41">
        <f t="shared" si="99"/>
        <v>-0.21325459317585302</v>
      </c>
      <c r="O817">
        <v>1966</v>
      </c>
      <c r="P817">
        <v>11</v>
      </c>
      <c r="Q817" s="1">
        <f t="shared" si="100"/>
        <v>24412</v>
      </c>
      <c r="R817">
        <v>3.09</v>
      </c>
      <c r="S817">
        <f t="shared" si="101"/>
        <v>10.13779527559055</v>
      </c>
      <c r="T817">
        <f t="shared" si="102"/>
        <v>10.63779527559055</v>
      </c>
    </row>
    <row r="818" spans="1:20" x14ac:dyDescent="0.25">
      <c r="A818" s="38">
        <v>1965</v>
      </c>
      <c r="B818">
        <v>12</v>
      </c>
      <c r="C818" s="1">
        <f t="shared" si="103"/>
        <v>24077</v>
      </c>
      <c r="D818" s="38">
        <v>-1.2999999999999999E-2</v>
      </c>
      <c r="E818">
        <v>-0.06</v>
      </c>
      <c r="F818">
        <v>-5.5E-2</v>
      </c>
      <c r="G818" s="52">
        <v>-6.5000000000000002E-2</v>
      </c>
      <c r="H818" s="38">
        <f t="shared" si="96"/>
        <v>-4.26509186351706E-2</v>
      </c>
      <c r="I818" s="41">
        <f t="shared" si="97"/>
        <v>-0.19685039370078738</v>
      </c>
      <c r="J818" s="40">
        <f>'NOAA WLs'!$P$5+(D818/0.3048)</f>
        <v>4.2573490813648291</v>
      </c>
      <c r="K818" s="40">
        <f>'NOAA WLs'!$P$5+(E818/0.3048)</f>
        <v>4.1031496062992128</v>
      </c>
      <c r="L818" s="40">
        <f t="shared" si="98"/>
        <v>-0.18044619422572178</v>
      </c>
      <c r="M818" s="41">
        <f t="shared" si="99"/>
        <v>-0.21325459317585302</v>
      </c>
      <c r="O818">
        <v>1966</v>
      </c>
      <c r="P818">
        <v>12</v>
      </c>
      <c r="Q818" s="1">
        <f t="shared" si="100"/>
        <v>24442</v>
      </c>
      <c r="R818">
        <v>3.4590000000000001</v>
      </c>
      <c r="S818">
        <f t="shared" si="101"/>
        <v>11.348425196850393</v>
      </c>
      <c r="T818">
        <f t="shared" si="102"/>
        <v>11.848425196850393</v>
      </c>
    </row>
    <row r="819" spans="1:20" x14ac:dyDescent="0.25">
      <c r="A819" s="38">
        <v>1966</v>
      </c>
      <c r="B819">
        <v>1</v>
      </c>
      <c r="C819" s="1">
        <f t="shared" si="103"/>
        <v>24108</v>
      </c>
      <c r="D819" s="38">
        <v>6.0000000000000001E-3</v>
      </c>
      <c r="E819">
        <v>-0.06</v>
      </c>
      <c r="F819">
        <v>-5.5E-2</v>
      </c>
      <c r="G819" s="52">
        <v>-6.5000000000000002E-2</v>
      </c>
      <c r="H819" s="38">
        <f t="shared" si="96"/>
        <v>1.968503937007874E-2</v>
      </c>
      <c r="I819" s="41">
        <f t="shared" si="97"/>
        <v>-0.19685039370078738</v>
      </c>
      <c r="J819" s="40">
        <f>'NOAA WLs'!$P$5+(D819/0.3048)</f>
        <v>4.3196850393700785</v>
      </c>
      <c r="K819" s="40">
        <f>'NOAA WLs'!$P$5+(E819/0.3048)</f>
        <v>4.1031496062992128</v>
      </c>
      <c r="L819" s="40">
        <f t="shared" si="98"/>
        <v>-0.18044619422572178</v>
      </c>
      <c r="M819" s="41">
        <f t="shared" si="99"/>
        <v>-0.21325459317585302</v>
      </c>
      <c r="O819">
        <v>1967</v>
      </c>
      <c r="P819">
        <v>1</v>
      </c>
      <c r="Q819" s="1">
        <f t="shared" si="100"/>
        <v>24473</v>
      </c>
      <c r="R819">
        <v>3.4279999999999999</v>
      </c>
      <c r="S819">
        <f t="shared" si="101"/>
        <v>11.246719160104986</v>
      </c>
      <c r="T819">
        <f t="shared" si="102"/>
        <v>11.746719160104986</v>
      </c>
    </row>
    <row r="820" spans="1:20" x14ac:dyDescent="0.25">
      <c r="A820" s="38">
        <v>1966</v>
      </c>
      <c r="B820">
        <v>2</v>
      </c>
      <c r="C820" s="1">
        <f t="shared" si="103"/>
        <v>24139</v>
      </c>
      <c r="D820" s="38">
        <v>-5.8000000000000003E-2</v>
      </c>
      <c r="E820">
        <v>-5.8999999999999997E-2</v>
      </c>
      <c r="F820">
        <v>-5.3999999999999999E-2</v>
      </c>
      <c r="G820" s="52">
        <v>-6.4000000000000001E-2</v>
      </c>
      <c r="H820" s="38">
        <f t="shared" si="96"/>
        <v>-0.19028871391076116</v>
      </c>
      <c r="I820" s="41">
        <f t="shared" si="97"/>
        <v>-0.19356955380577426</v>
      </c>
      <c r="J820" s="40">
        <f>'NOAA WLs'!$P$5+(D820/0.3048)</f>
        <v>4.1097112860892384</v>
      </c>
      <c r="K820" s="40">
        <f>'NOAA WLs'!$P$5+(E820/0.3048)</f>
        <v>4.1064304461942251</v>
      </c>
      <c r="L820" s="40">
        <f t="shared" si="98"/>
        <v>-0.17716535433070865</v>
      </c>
      <c r="M820" s="41">
        <f t="shared" si="99"/>
        <v>-0.20997375328083989</v>
      </c>
      <c r="O820">
        <v>1967</v>
      </c>
      <c r="P820">
        <v>2</v>
      </c>
      <c r="Q820" s="1">
        <f t="shared" si="100"/>
        <v>24504</v>
      </c>
      <c r="R820">
        <v>3.169</v>
      </c>
      <c r="S820">
        <f t="shared" si="101"/>
        <v>10.396981627296588</v>
      </c>
      <c r="T820">
        <f t="shared" si="102"/>
        <v>10.896981627296588</v>
      </c>
    </row>
    <row r="821" spans="1:20" x14ac:dyDescent="0.25">
      <c r="A821" s="38">
        <v>1966</v>
      </c>
      <c r="B821">
        <v>3</v>
      </c>
      <c r="C821" s="1">
        <f t="shared" si="103"/>
        <v>24167</v>
      </c>
      <c r="D821" s="38">
        <v>-2.7E-2</v>
      </c>
      <c r="E821">
        <v>-5.8999999999999997E-2</v>
      </c>
      <c r="F821">
        <v>-5.3999999999999999E-2</v>
      </c>
      <c r="G821" s="52">
        <v>-6.4000000000000001E-2</v>
      </c>
      <c r="H821" s="38">
        <f t="shared" si="96"/>
        <v>-8.8582677165354326E-2</v>
      </c>
      <c r="I821" s="41">
        <f t="shared" si="97"/>
        <v>-0.19356955380577426</v>
      </c>
      <c r="J821" s="40">
        <f>'NOAA WLs'!$P$5+(D821/0.3048)</f>
        <v>4.2114173228346452</v>
      </c>
      <c r="K821" s="40">
        <f>'NOAA WLs'!$P$5+(E821/0.3048)</f>
        <v>4.1064304461942251</v>
      </c>
      <c r="L821" s="40">
        <f t="shared" si="98"/>
        <v>-0.17716535433070865</v>
      </c>
      <c r="M821" s="41">
        <f t="shared" si="99"/>
        <v>-0.20997375328083989</v>
      </c>
      <c r="O821">
        <v>1967</v>
      </c>
      <c r="P821">
        <v>3</v>
      </c>
      <c r="Q821" s="1">
        <f t="shared" si="100"/>
        <v>24532</v>
      </c>
      <c r="R821">
        <v>3.1659999999999999</v>
      </c>
      <c r="S821">
        <f t="shared" si="101"/>
        <v>10.387139107611548</v>
      </c>
      <c r="T821">
        <f t="shared" si="102"/>
        <v>10.887139107611548</v>
      </c>
    </row>
    <row r="822" spans="1:20" x14ac:dyDescent="0.25">
      <c r="A822" s="38">
        <v>1966</v>
      </c>
      <c r="B822">
        <v>4</v>
      </c>
      <c r="C822" s="1">
        <f t="shared" si="103"/>
        <v>24198</v>
      </c>
      <c r="D822" s="38">
        <v>-9.1999999999999998E-2</v>
      </c>
      <c r="E822">
        <v>-5.8999999999999997E-2</v>
      </c>
      <c r="F822">
        <v>-5.3999999999999999E-2</v>
      </c>
      <c r="G822" s="52">
        <v>-6.4000000000000001E-2</v>
      </c>
      <c r="H822" s="38">
        <f t="shared" si="96"/>
        <v>-0.30183727034120733</v>
      </c>
      <c r="I822" s="41">
        <f t="shared" si="97"/>
        <v>-0.19356955380577426</v>
      </c>
      <c r="J822" s="40">
        <f>'NOAA WLs'!$P$5+(D822/0.3048)</f>
        <v>3.9981627296587927</v>
      </c>
      <c r="K822" s="40">
        <f>'NOAA WLs'!$P$5+(E822/0.3048)</f>
        <v>4.1064304461942251</v>
      </c>
      <c r="L822" s="40">
        <f t="shared" si="98"/>
        <v>-0.17716535433070865</v>
      </c>
      <c r="M822" s="41">
        <f t="shared" si="99"/>
        <v>-0.20997375328083989</v>
      </c>
      <c r="O822">
        <v>1967</v>
      </c>
      <c r="P822">
        <v>4</v>
      </c>
      <c r="Q822" s="1">
        <f t="shared" si="100"/>
        <v>24563</v>
      </c>
      <c r="R822">
        <v>2.98</v>
      </c>
      <c r="S822">
        <f t="shared" si="101"/>
        <v>9.7769028871391068</v>
      </c>
      <c r="T822">
        <f t="shared" si="102"/>
        <v>10.276902887139107</v>
      </c>
    </row>
    <row r="823" spans="1:20" x14ac:dyDescent="0.25">
      <c r="A823" s="38">
        <v>1966</v>
      </c>
      <c r="B823">
        <v>5</v>
      </c>
      <c r="C823" s="1">
        <f t="shared" si="103"/>
        <v>24228</v>
      </c>
      <c r="D823" s="38">
        <v>-0.106</v>
      </c>
      <c r="E823">
        <v>-5.8999999999999997E-2</v>
      </c>
      <c r="F823">
        <v>-5.3999999999999999E-2</v>
      </c>
      <c r="G823" s="52">
        <v>-6.4000000000000001E-2</v>
      </c>
      <c r="H823" s="38">
        <f t="shared" si="96"/>
        <v>-0.34776902887139105</v>
      </c>
      <c r="I823" s="41">
        <f t="shared" si="97"/>
        <v>-0.19356955380577426</v>
      </c>
      <c r="J823" s="40">
        <f>'NOAA WLs'!$P$5+(D823/0.3048)</f>
        <v>3.9522309711286088</v>
      </c>
      <c r="K823" s="40">
        <f>'NOAA WLs'!$P$5+(E823/0.3048)</f>
        <v>4.1064304461942251</v>
      </c>
      <c r="L823" s="40">
        <f t="shared" si="98"/>
        <v>-0.17716535433070865</v>
      </c>
      <c r="M823" s="41">
        <f t="shared" si="99"/>
        <v>-0.20997375328083989</v>
      </c>
      <c r="O823">
        <v>1967</v>
      </c>
      <c r="P823">
        <v>5</v>
      </c>
      <c r="Q823" s="1">
        <f t="shared" si="100"/>
        <v>24593</v>
      </c>
      <c r="R823">
        <v>2.831</v>
      </c>
      <c r="S823">
        <f t="shared" si="101"/>
        <v>9.2880577427821525</v>
      </c>
      <c r="T823">
        <f t="shared" si="102"/>
        <v>9.7880577427821525</v>
      </c>
    </row>
    <row r="824" spans="1:20" x14ac:dyDescent="0.25">
      <c r="A824" s="38">
        <v>1966</v>
      </c>
      <c r="B824">
        <v>6</v>
      </c>
      <c r="C824" s="1">
        <f t="shared" si="103"/>
        <v>24259</v>
      </c>
      <c r="D824" s="38">
        <v>-0.11799999999999999</v>
      </c>
      <c r="E824">
        <v>-5.8999999999999997E-2</v>
      </c>
      <c r="F824">
        <v>-5.3999999999999999E-2</v>
      </c>
      <c r="G824" s="52">
        <v>-6.4000000000000001E-2</v>
      </c>
      <c r="H824" s="38">
        <f t="shared" si="96"/>
        <v>-0.38713910761154852</v>
      </c>
      <c r="I824" s="41">
        <f t="shared" si="97"/>
        <v>-0.19356955380577426</v>
      </c>
      <c r="J824" s="40">
        <f>'NOAA WLs'!$P$5+(D824/0.3048)</f>
        <v>3.9128608923884514</v>
      </c>
      <c r="K824" s="40">
        <f>'NOAA WLs'!$P$5+(E824/0.3048)</f>
        <v>4.1064304461942251</v>
      </c>
      <c r="L824" s="40">
        <f t="shared" si="98"/>
        <v>-0.17716535433070865</v>
      </c>
      <c r="M824" s="41">
        <f t="shared" si="99"/>
        <v>-0.20997375328083989</v>
      </c>
      <c r="O824">
        <v>1967</v>
      </c>
      <c r="P824">
        <v>6</v>
      </c>
      <c r="Q824" s="1">
        <f t="shared" si="100"/>
        <v>24624</v>
      </c>
      <c r="R824">
        <v>2.95</v>
      </c>
      <c r="S824">
        <f t="shared" si="101"/>
        <v>9.6784776902887142</v>
      </c>
      <c r="T824">
        <f t="shared" si="102"/>
        <v>10.178477690288714</v>
      </c>
    </row>
    <row r="825" spans="1:20" x14ac:dyDescent="0.25">
      <c r="A825" s="38">
        <v>1966</v>
      </c>
      <c r="B825">
        <v>7</v>
      </c>
      <c r="C825" s="1">
        <f t="shared" si="103"/>
        <v>24289</v>
      </c>
      <c r="D825" s="38">
        <v>-6.7000000000000004E-2</v>
      </c>
      <c r="E825">
        <v>-5.8999999999999997E-2</v>
      </c>
      <c r="F825">
        <v>-5.2999999999999999E-2</v>
      </c>
      <c r="G825" s="52">
        <v>-6.4000000000000001E-2</v>
      </c>
      <c r="H825" s="38">
        <f t="shared" si="96"/>
        <v>-0.21981627296587927</v>
      </c>
      <c r="I825" s="41">
        <f t="shared" si="97"/>
        <v>-0.19356955380577426</v>
      </c>
      <c r="J825" s="40">
        <f>'NOAA WLs'!$P$5+(D825/0.3048)</f>
        <v>4.0801837270341208</v>
      </c>
      <c r="K825" s="40">
        <f>'NOAA WLs'!$P$5+(E825/0.3048)</f>
        <v>4.1064304461942251</v>
      </c>
      <c r="L825" s="40">
        <f t="shared" si="98"/>
        <v>-0.17388451443569553</v>
      </c>
      <c r="M825" s="41">
        <f t="shared" si="99"/>
        <v>-0.20997375328083989</v>
      </c>
      <c r="O825">
        <v>1967</v>
      </c>
      <c r="P825">
        <v>7</v>
      </c>
      <c r="Q825" s="1">
        <f t="shared" si="100"/>
        <v>24654</v>
      </c>
      <c r="R825">
        <v>2.8769999999999998</v>
      </c>
      <c r="S825">
        <f t="shared" si="101"/>
        <v>9.4389763779527556</v>
      </c>
      <c r="T825">
        <f t="shared" si="102"/>
        <v>9.9389763779527556</v>
      </c>
    </row>
    <row r="826" spans="1:20" x14ac:dyDescent="0.25">
      <c r="A826" s="38">
        <v>1966</v>
      </c>
      <c r="B826">
        <v>8</v>
      </c>
      <c r="C826" s="1">
        <f t="shared" si="103"/>
        <v>24320</v>
      </c>
      <c r="D826" s="38">
        <v>-8.2000000000000003E-2</v>
      </c>
      <c r="E826">
        <v>-5.8000000000000003E-2</v>
      </c>
      <c r="F826">
        <v>-5.2999999999999999E-2</v>
      </c>
      <c r="G826" s="52">
        <v>-6.3E-2</v>
      </c>
      <c r="H826" s="38">
        <f t="shared" si="96"/>
        <v>-0.26902887139107612</v>
      </c>
      <c r="I826" s="41">
        <f t="shared" si="97"/>
        <v>-0.19028871391076116</v>
      </c>
      <c r="J826" s="40">
        <f>'NOAA WLs'!$P$5+(D826/0.3048)</f>
        <v>4.0309711286089236</v>
      </c>
      <c r="K826" s="40">
        <f>'NOAA WLs'!$P$5+(E826/0.3048)</f>
        <v>4.1097112860892384</v>
      </c>
      <c r="L826" s="40">
        <f t="shared" si="98"/>
        <v>-0.17388451443569553</v>
      </c>
      <c r="M826" s="41">
        <f t="shared" si="99"/>
        <v>-0.20669291338582677</v>
      </c>
      <c r="O826">
        <v>1967</v>
      </c>
      <c r="P826">
        <v>8</v>
      </c>
      <c r="Q826" s="1">
        <f t="shared" si="100"/>
        <v>24685</v>
      </c>
      <c r="R826">
        <v>2.9529999999999998</v>
      </c>
      <c r="S826">
        <f t="shared" si="101"/>
        <v>9.6883202099737531</v>
      </c>
      <c r="T826">
        <f t="shared" si="102"/>
        <v>10.188320209973753</v>
      </c>
    </row>
    <row r="827" spans="1:20" x14ac:dyDescent="0.25">
      <c r="A827" s="38">
        <v>1966</v>
      </c>
      <c r="B827">
        <v>9</v>
      </c>
      <c r="C827" s="1">
        <f t="shared" si="103"/>
        <v>24351</v>
      </c>
      <c r="D827" s="38">
        <v>-6.7000000000000004E-2</v>
      </c>
      <c r="E827">
        <v>-5.8000000000000003E-2</v>
      </c>
      <c r="F827">
        <v>-5.2999999999999999E-2</v>
      </c>
      <c r="G827" s="52">
        <v>-6.3E-2</v>
      </c>
      <c r="H827" s="38">
        <f t="shared" si="96"/>
        <v>-0.21981627296587927</v>
      </c>
      <c r="I827" s="41">
        <f t="shared" si="97"/>
        <v>-0.19028871391076116</v>
      </c>
      <c r="J827" s="40">
        <f>'NOAA WLs'!$P$5+(D827/0.3048)</f>
        <v>4.0801837270341208</v>
      </c>
      <c r="K827" s="40">
        <f>'NOAA WLs'!$P$5+(E827/0.3048)</f>
        <v>4.1097112860892384</v>
      </c>
      <c r="L827" s="40">
        <f t="shared" si="98"/>
        <v>-0.17388451443569553</v>
      </c>
      <c r="M827" s="41">
        <f t="shared" si="99"/>
        <v>-0.20669291338582677</v>
      </c>
      <c r="O827">
        <v>1967</v>
      </c>
      <c r="P827">
        <v>9</v>
      </c>
      <c r="Q827" s="1">
        <f t="shared" si="100"/>
        <v>24716</v>
      </c>
      <c r="R827">
        <v>2.9129999999999998</v>
      </c>
      <c r="S827">
        <f t="shared" si="101"/>
        <v>9.5570866141732278</v>
      </c>
      <c r="T827">
        <f t="shared" si="102"/>
        <v>10.057086614173228</v>
      </c>
    </row>
    <row r="828" spans="1:20" x14ac:dyDescent="0.25">
      <c r="A828" s="38">
        <v>1966</v>
      </c>
      <c r="B828">
        <v>10</v>
      </c>
      <c r="C828" s="1">
        <f t="shared" si="103"/>
        <v>24381</v>
      </c>
      <c r="D828" s="38">
        <v>-8.5999999999999993E-2</v>
      </c>
      <c r="E828">
        <v>-5.8000000000000003E-2</v>
      </c>
      <c r="F828">
        <v>-5.2999999999999999E-2</v>
      </c>
      <c r="G828" s="52">
        <v>-6.3E-2</v>
      </c>
      <c r="H828" s="38">
        <f t="shared" si="96"/>
        <v>-0.28215223097112857</v>
      </c>
      <c r="I828" s="41">
        <f t="shared" si="97"/>
        <v>-0.19028871391076116</v>
      </c>
      <c r="J828" s="40">
        <f>'NOAA WLs'!$P$5+(D828/0.3048)</f>
        <v>4.0178477690288714</v>
      </c>
      <c r="K828" s="40">
        <f>'NOAA WLs'!$P$5+(E828/0.3048)</f>
        <v>4.1097112860892384</v>
      </c>
      <c r="L828" s="40">
        <f t="shared" si="98"/>
        <v>-0.17388451443569553</v>
      </c>
      <c r="M828" s="41">
        <f t="shared" si="99"/>
        <v>-0.20669291338582677</v>
      </c>
      <c r="O828">
        <v>1967</v>
      </c>
      <c r="P828">
        <v>10</v>
      </c>
      <c r="Q828" s="1">
        <f t="shared" si="100"/>
        <v>24746</v>
      </c>
      <c r="R828">
        <v>3.1360000000000001</v>
      </c>
      <c r="S828">
        <f t="shared" si="101"/>
        <v>10.288713910761155</v>
      </c>
      <c r="T828">
        <f t="shared" si="102"/>
        <v>10.788713910761155</v>
      </c>
    </row>
    <row r="829" spans="1:20" x14ac:dyDescent="0.25">
      <c r="A829" s="38">
        <v>1966</v>
      </c>
      <c r="B829">
        <v>11</v>
      </c>
      <c r="C829" s="1">
        <f t="shared" si="103"/>
        <v>24412</v>
      </c>
      <c r="D829" s="38">
        <v>-1.7000000000000001E-2</v>
      </c>
      <c r="E829">
        <v>-5.8000000000000003E-2</v>
      </c>
      <c r="F829">
        <v>-5.2999999999999999E-2</v>
      </c>
      <c r="G829" s="52">
        <v>-6.3E-2</v>
      </c>
      <c r="H829" s="38">
        <f t="shared" si="96"/>
        <v>-5.57742782152231E-2</v>
      </c>
      <c r="I829" s="41">
        <f t="shared" si="97"/>
        <v>-0.19028871391076116</v>
      </c>
      <c r="J829" s="40">
        <f>'NOAA WLs'!$P$5+(D829/0.3048)</f>
        <v>4.244225721784777</v>
      </c>
      <c r="K829" s="40">
        <f>'NOAA WLs'!$P$5+(E829/0.3048)</f>
        <v>4.1097112860892384</v>
      </c>
      <c r="L829" s="40">
        <f t="shared" si="98"/>
        <v>-0.17388451443569553</v>
      </c>
      <c r="M829" s="41">
        <f t="shared" si="99"/>
        <v>-0.20669291338582677</v>
      </c>
      <c r="O829">
        <v>1967</v>
      </c>
      <c r="P829">
        <v>11</v>
      </c>
      <c r="Q829" s="1">
        <f t="shared" si="100"/>
        <v>24777</v>
      </c>
      <c r="R829">
        <v>3.1269999999999998</v>
      </c>
      <c r="S829">
        <f t="shared" si="101"/>
        <v>10.259186351706035</v>
      </c>
      <c r="T829">
        <f t="shared" si="102"/>
        <v>10.759186351706035</v>
      </c>
    </row>
    <row r="830" spans="1:20" x14ac:dyDescent="0.25">
      <c r="A830" s="38">
        <v>1966</v>
      </c>
      <c r="B830">
        <v>12</v>
      </c>
      <c r="C830" s="1">
        <f t="shared" si="103"/>
        <v>24442</v>
      </c>
      <c r="D830" s="38">
        <v>5.3999999999999999E-2</v>
      </c>
      <c r="E830">
        <v>-5.8000000000000003E-2</v>
      </c>
      <c r="F830">
        <v>-5.2999999999999999E-2</v>
      </c>
      <c r="G830" s="52">
        <v>-6.3E-2</v>
      </c>
      <c r="H830" s="38">
        <f t="shared" si="96"/>
        <v>0.17716535433070865</v>
      </c>
      <c r="I830" s="41">
        <f t="shared" si="97"/>
        <v>-0.19028871391076116</v>
      </c>
      <c r="J830" s="40">
        <f>'NOAA WLs'!$P$5+(D830/0.3048)</f>
        <v>4.4771653543307082</v>
      </c>
      <c r="K830" s="40">
        <f>'NOAA WLs'!$P$5+(E830/0.3048)</f>
        <v>4.1097112860892384</v>
      </c>
      <c r="L830" s="40">
        <f t="shared" si="98"/>
        <v>-0.17388451443569553</v>
      </c>
      <c r="M830" s="41">
        <f t="shared" si="99"/>
        <v>-0.20669291338582677</v>
      </c>
      <c r="O830">
        <v>1967</v>
      </c>
      <c r="P830">
        <v>12</v>
      </c>
      <c r="Q830" s="1">
        <f t="shared" si="100"/>
        <v>24807</v>
      </c>
      <c r="R830">
        <v>3.6139999999999999</v>
      </c>
      <c r="S830">
        <f t="shared" si="101"/>
        <v>11.856955380577427</v>
      </c>
      <c r="T830">
        <f t="shared" si="102"/>
        <v>12.356955380577427</v>
      </c>
    </row>
    <row r="831" spans="1:20" x14ac:dyDescent="0.25">
      <c r="A831" s="38">
        <v>1967</v>
      </c>
      <c r="B831">
        <v>1</v>
      </c>
      <c r="C831" s="1">
        <f t="shared" si="103"/>
        <v>24473</v>
      </c>
      <c r="D831" s="38">
        <v>-2.5999999999999999E-2</v>
      </c>
      <c r="E831">
        <v>-5.8000000000000003E-2</v>
      </c>
      <c r="F831">
        <v>-5.1999999999999998E-2</v>
      </c>
      <c r="G831" s="52">
        <v>-6.3E-2</v>
      </c>
      <c r="H831" s="38">
        <f t="shared" si="96"/>
        <v>-8.5301837270341199E-2</v>
      </c>
      <c r="I831" s="41">
        <f t="shared" si="97"/>
        <v>-0.19028871391076116</v>
      </c>
      <c r="J831" s="40">
        <f>'NOAA WLs'!$P$5+(D831/0.3048)</f>
        <v>4.2146981627296585</v>
      </c>
      <c r="K831" s="40">
        <f>'NOAA WLs'!$P$5+(E831/0.3048)</f>
        <v>4.1097112860892384</v>
      </c>
      <c r="L831" s="40">
        <f t="shared" si="98"/>
        <v>-0.1706036745406824</v>
      </c>
      <c r="M831" s="41">
        <f t="shared" si="99"/>
        <v>-0.20669291338582677</v>
      </c>
      <c r="O831">
        <v>1968</v>
      </c>
      <c r="P831">
        <v>1</v>
      </c>
      <c r="Q831" s="1">
        <f t="shared" si="100"/>
        <v>24838</v>
      </c>
      <c r="R831">
        <v>3.2879999999999998</v>
      </c>
      <c r="S831">
        <f t="shared" si="101"/>
        <v>10.787401574803148</v>
      </c>
      <c r="T831">
        <f t="shared" si="102"/>
        <v>11.287401574803148</v>
      </c>
    </row>
    <row r="832" spans="1:20" x14ac:dyDescent="0.25">
      <c r="A832" s="38">
        <v>1967</v>
      </c>
      <c r="B832">
        <v>2</v>
      </c>
      <c r="C832" s="1">
        <f t="shared" si="103"/>
        <v>24504</v>
      </c>
      <c r="D832" s="38">
        <v>-0.113</v>
      </c>
      <c r="E832">
        <v>-5.7000000000000002E-2</v>
      </c>
      <c r="F832">
        <v>-5.1999999999999998E-2</v>
      </c>
      <c r="G832" s="52">
        <v>-6.2E-2</v>
      </c>
      <c r="H832" s="38">
        <f t="shared" si="96"/>
        <v>-0.37073490813648291</v>
      </c>
      <c r="I832" s="41">
        <f t="shared" si="97"/>
        <v>-0.18700787401574803</v>
      </c>
      <c r="J832" s="40">
        <f>'NOAA WLs'!$P$5+(D832/0.3048)</f>
        <v>3.9292650918635168</v>
      </c>
      <c r="K832" s="40">
        <f>'NOAA WLs'!$P$5+(E832/0.3048)</f>
        <v>4.1129921259842517</v>
      </c>
      <c r="L832" s="40">
        <f t="shared" si="98"/>
        <v>-0.1706036745406824</v>
      </c>
      <c r="M832" s="41">
        <f t="shared" si="99"/>
        <v>-0.20341207349081364</v>
      </c>
      <c r="O832">
        <v>1968</v>
      </c>
      <c r="P832">
        <v>2</v>
      </c>
      <c r="Q832" s="1">
        <f t="shared" si="100"/>
        <v>24869</v>
      </c>
      <c r="R832">
        <v>3.2669999999999999</v>
      </c>
      <c r="S832">
        <f t="shared" si="101"/>
        <v>10.718503937007872</v>
      </c>
      <c r="T832">
        <f t="shared" si="102"/>
        <v>11.218503937007872</v>
      </c>
    </row>
    <row r="833" spans="1:20" x14ac:dyDescent="0.25">
      <c r="A833" s="38">
        <v>1967</v>
      </c>
      <c r="B833">
        <v>3</v>
      </c>
      <c r="C833" s="1">
        <f t="shared" si="103"/>
        <v>24532</v>
      </c>
      <c r="D833" s="38">
        <v>1.2999999999999999E-2</v>
      </c>
      <c r="E833">
        <v>-5.7000000000000002E-2</v>
      </c>
      <c r="F833">
        <v>-5.1999999999999998E-2</v>
      </c>
      <c r="G833" s="52">
        <v>-6.2E-2</v>
      </c>
      <c r="H833" s="38">
        <f t="shared" si="96"/>
        <v>4.26509186351706E-2</v>
      </c>
      <c r="I833" s="41">
        <f t="shared" si="97"/>
        <v>-0.18700787401574803</v>
      </c>
      <c r="J833" s="40">
        <f>'NOAA WLs'!$P$5+(D833/0.3048)</f>
        <v>4.3426509186351705</v>
      </c>
      <c r="K833" s="40">
        <f>'NOAA WLs'!$P$5+(E833/0.3048)</f>
        <v>4.1129921259842517</v>
      </c>
      <c r="L833" s="40">
        <f t="shared" si="98"/>
        <v>-0.1706036745406824</v>
      </c>
      <c r="M833" s="41">
        <f t="shared" si="99"/>
        <v>-0.20341207349081364</v>
      </c>
      <c r="O833">
        <v>1968</v>
      </c>
      <c r="P833">
        <v>3</v>
      </c>
      <c r="Q833" s="1">
        <f t="shared" si="100"/>
        <v>24898</v>
      </c>
      <c r="R833">
        <v>3.2149999999999999</v>
      </c>
      <c r="S833">
        <f t="shared" si="101"/>
        <v>10.547900262467191</v>
      </c>
      <c r="T833">
        <f t="shared" si="102"/>
        <v>11.047900262467191</v>
      </c>
    </row>
    <row r="834" spans="1:20" x14ac:dyDescent="0.25">
      <c r="A834" s="38">
        <v>1967</v>
      </c>
      <c r="B834">
        <v>4</v>
      </c>
      <c r="C834" s="1">
        <f t="shared" si="103"/>
        <v>24563</v>
      </c>
      <c r="D834" s="38">
        <v>-4.0000000000000001E-3</v>
      </c>
      <c r="E834">
        <v>-5.7000000000000002E-2</v>
      </c>
      <c r="F834">
        <v>-5.1999999999999998E-2</v>
      </c>
      <c r="G834" s="52">
        <v>-6.2E-2</v>
      </c>
      <c r="H834" s="38">
        <f t="shared" si="96"/>
        <v>-1.3123359580052493E-2</v>
      </c>
      <c r="I834" s="41">
        <f t="shared" si="97"/>
        <v>-0.18700787401574803</v>
      </c>
      <c r="J834" s="40">
        <f>'NOAA WLs'!$P$5+(D834/0.3048)</f>
        <v>4.2868766404199476</v>
      </c>
      <c r="K834" s="40">
        <f>'NOAA WLs'!$P$5+(E834/0.3048)</f>
        <v>4.1129921259842517</v>
      </c>
      <c r="L834" s="40">
        <f t="shared" si="98"/>
        <v>-0.1706036745406824</v>
      </c>
      <c r="M834" s="41">
        <f t="shared" si="99"/>
        <v>-0.20341207349081364</v>
      </c>
      <c r="O834">
        <v>1968</v>
      </c>
      <c r="P834">
        <v>4</v>
      </c>
      <c r="Q834" s="1">
        <f t="shared" si="100"/>
        <v>24929</v>
      </c>
      <c r="R834">
        <v>2.871</v>
      </c>
      <c r="S834">
        <f t="shared" si="101"/>
        <v>9.419291338582676</v>
      </c>
      <c r="T834">
        <f t="shared" si="102"/>
        <v>9.919291338582676</v>
      </c>
    </row>
    <row r="835" spans="1:20" x14ac:dyDescent="0.25">
      <c r="A835" s="38">
        <v>1967</v>
      </c>
      <c r="B835">
        <v>5</v>
      </c>
      <c r="C835" s="1">
        <f t="shared" si="103"/>
        <v>24593</v>
      </c>
      <c r="D835" s="38">
        <v>-0.121</v>
      </c>
      <c r="E835">
        <v>-5.7000000000000002E-2</v>
      </c>
      <c r="F835">
        <v>-5.1999999999999998E-2</v>
      </c>
      <c r="G835" s="52">
        <v>-6.2E-2</v>
      </c>
      <c r="H835" s="38">
        <f t="shared" si="96"/>
        <v>-0.39698162729658787</v>
      </c>
      <c r="I835" s="41">
        <f t="shared" si="97"/>
        <v>-0.18700787401574803</v>
      </c>
      <c r="J835" s="40">
        <f>'NOAA WLs'!$P$5+(D835/0.3048)</f>
        <v>3.903018372703412</v>
      </c>
      <c r="K835" s="40">
        <f>'NOAA WLs'!$P$5+(E835/0.3048)</f>
        <v>4.1129921259842517</v>
      </c>
      <c r="L835" s="40">
        <f t="shared" si="98"/>
        <v>-0.1706036745406824</v>
      </c>
      <c r="M835" s="41">
        <f t="shared" si="99"/>
        <v>-0.20341207349081364</v>
      </c>
      <c r="O835">
        <v>1968</v>
      </c>
      <c r="P835">
        <v>5</v>
      </c>
      <c r="Q835" s="1">
        <f t="shared" si="100"/>
        <v>24959</v>
      </c>
      <c r="R835">
        <v>3.0230000000000001</v>
      </c>
      <c r="S835">
        <f t="shared" si="101"/>
        <v>9.917979002624671</v>
      </c>
      <c r="T835">
        <f t="shared" si="102"/>
        <v>10.417979002624671</v>
      </c>
    </row>
    <row r="836" spans="1:20" x14ac:dyDescent="0.25">
      <c r="A836" s="38">
        <v>1967</v>
      </c>
      <c r="B836">
        <v>6</v>
      </c>
      <c r="C836" s="1">
        <f t="shared" si="103"/>
        <v>24624</v>
      </c>
      <c r="D836" s="38">
        <v>-1.0999999999999999E-2</v>
      </c>
      <c r="E836">
        <v>-5.7000000000000002E-2</v>
      </c>
      <c r="F836">
        <v>-5.1999999999999998E-2</v>
      </c>
      <c r="G836" s="52">
        <v>-6.2E-2</v>
      </c>
      <c r="H836" s="38">
        <f t="shared" si="96"/>
        <v>-3.6089238845144353E-2</v>
      </c>
      <c r="I836" s="41">
        <f t="shared" si="97"/>
        <v>-0.18700787401574803</v>
      </c>
      <c r="J836" s="40">
        <f>'NOAA WLs'!$P$5+(D836/0.3048)</f>
        <v>4.2639107611548557</v>
      </c>
      <c r="K836" s="40">
        <f>'NOAA WLs'!$P$5+(E836/0.3048)</f>
        <v>4.1129921259842517</v>
      </c>
      <c r="L836" s="40">
        <f t="shared" si="98"/>
        <v>-0.1706036745406824</v>
      </c>
      <c r="M836" s="41">
        <f t="shared" si="99"/>
        <v>-0.20341207349081364</v>
      </c>
      <c r="O836">
        <v>1968</v>
      </c>
      <c r="P836">
        <v>6</v>
      </c>
      <c r="Q836" s="1">
        <f t="shared" si="100"/>
        <v>24990</v>
      </c>
      <c r="R836">
        <v>2.907</v>
      </c>
      <c r="S836">
        <f t="shared" si="101"/>
        <v>9.53740157480315</v>
      </c>
      <c r="T836">
        <f t="shared" si="102"/>
        <v>10.03740157480315</v>
      </c>
    </row>
    <row r="837" spans="1:20" x14ac:dyDescent="0.25">
      <c r="A837" s="38">
        <v>1967</v>
      </c>
      <c r="B837">
        <v>7</v>
      </c>
      <c r="C837" s="1">
        <f t="shared" si="103"/>
        <v>24654</v>
      </c>
      <c r="D837" s="38">
        <v>-5.1999999999999998E-2</v>
      </c>
      <c r="E837">
        <v>-5.6000000000000001E-2</v>
      </c>
      <c r="F837">
        <v>-5.0999999999999997E-2</v>
      </c>
      <c r="G837" s="52">
        <v>-6.2E-2</v>
      </c>
      <c r="H837" s="38">
        <f t="shared" si="96"/>
        <v>-0.1706036745406824</v>
      </c>
      <c r="I837" s="41">
        <f t="shared" si="97"/>
        <v>-0.18372703412073491</v>
      </c>
      <c r="J837" s="40">
        <f>'NOAA WLs'!$P$5+(D837/0.3048)</f>
        <v>4.1293963254593171</v>
      </c>
      <c r="K837" s="40">
        <f>'NOAA WLs'!$P$5+(E837/0.3048)</f>
        <v>4.1162729658792649</v>
      </c>
      <c r="L837" s="40">
        <f t="shared" si="98"/>
        <v>-0.16732283464566927</v>
      </c>
      <c r="M837" s="41">
        <f t="shared" si="99"/>
        <v>-0.20341207349081364</v>
      </c>
      <c r="O837">
        <v>1968</v>
      </c>
      <c r="P837">
        <v>7</v>
      </c>
      <c r="Q837" s="1">
        <f t="shared" si="100"/>
        <v>25020</v>
      </c>
      <c r="R837">
        <v>3.0110000000000001</v>
      </c>
      <c r="S837">
        <f t="shared" si="101"/>
        <v>9.8786089238845136</v>
      </c>
      <c r="T837">
        <f t="shared" si="102"/>
        <v>10.378608923884514</v>
      </c>
    </row>
    <row r="838" spans="1:20" x14ac:dyDescent="0.25">
      <c r="A838" s="38">
        <v>1967</v>
      </c>
      <c r="B838">
        <v>8</v>
      </c>
      <c r="C838" s="1">
        <f t="shared" si="103"/>
        <v>24685</v>
      </c>
      <c r="D838" s="38">
        <v>-4.5999999999999999E-2</v>
      </c>
      <c r="E838">
        <v>-5.6000000000000001E-2</v>
      </c>
      <c r="F838">
        <v>-5.0999999999999997E-2</v>
      </c>
      <c r="G838" s="52">
        <v>-6.0999999999999999E-2</v>
      </c>
      <c r="H838" s="38">
        <f t="shared" si="96"/>
        <v>-0.15091863517060367</v>
      </c>
      <c r="I838" s="41">
        <f t="shared" si="97"/>
        <v>-0.18372703412073491</v>
      </c>
      <c r="J838" s="40">
        <f>'NOAA WLs'!$P$5+(D838/0.3048)</f>
        <v>4.1490813648293958</v>
      </c>
      <c r="K838" s="40">
        <f>'NOAA WLs'!$P$5+(E838/0.3048)</f>
        <v>4.1162729658792649</v>
      </c>
      <c r="L838" s="40">
        <f t="shared" si="98"/>
        <v>-0.16732283464566927</v>
      </c>
      <c r="M838" s="41">
        <f t="shared" si="99"/>
        <v>-0.20013123359580051</v>
      </c>
      <c r="O838">
        <v>1968</v>
      </c>
      <c r="P838">
        <v>8</v>
      </c>
      <c r="Q838" s="1">
        <f t="shared" si="100"/>
        <v>25051</v>
      </c>
      <c r="R838">
        <v>2.9159999999999999</v>
      </c>
      <c r="S838">
        <f t="shared" si="101"/>
        <v>9.5669291338582667</v>
      </c>
      <c r="T838">
        <f t="shared" si="102"/>
        <v>10.066929133858267</v>
      </c>
    </row>
    <row r="839" spans="1:20" x14ac:dyDescent="0.25">
      <c r="A839" s="38">
        <v>1967</v>
      </c>
      <c r="B839">
        <v>9</v>
      </c>
      <c r="C839" s="1">
        <f t="shared" si="103"/>
        <v>24716</v>
      </c>
      <c r="D839" s="38">
        <v>-7.5999999999999998E-2</v>
      </c>
      <c r="E839">
        <v>-5.6000000000000001E-2</v>
      </c>
      <c r="F839">
        <v>-5.0999999999999997E-2</v>
      </c>
      <c r="G839" s="52">
        <v>-6.0999999999999999E-2</v>
      </c>
      <c r="H839" s="38">
        <f t="shared" si="96"/>
        <v>-0.24934383202099736</v>
      </c>
      <c r="I839" s="41">
        <f t="shared" si="97"/>
        <v>-0.18372703412073491</v>
      </c>
      <c r="J839" s="40">
        <f>'NOAA WLs'!$P$5+(D839/0.3048)</f>
        <v>4.0506561679790023</v>
      </c>
      <c r="K839" s="40">
        <f>'NOAA WLs'!$P$5+(E839/0.3048)</f>
        <v>4.1162729658792649</v>
      </c>
      <c r="L839" s="40">
        <f t="shared" si="98"/>
        <v>-0.16732283464566927</v>
      </c>
      <c r="M839" s="41">
        <f t="shared" si="99"/>
        <v>-0.20013123359580051</v>
      </c>
      <c r="O839">
        <v>1968</v>
      </c>
      <c r="P839">
        <v>9</v>
      </c>
      <c r="Q839" s="1">
        <f t="shared" si="100"/>
        <v>25082</v>
      </c>
      <c r="R839">
        <v>2.819</v>
      </c>
      <c r="S839">
        <f t="shared" si="101"/>
        <v>9.2486876640419933</v>
      </c>
      <c r="T839">
        <f t="shared" si="102"/>
        <v>9.7486876640419933</v>
      </c>
    </row>
    <row r="840" spans="1:20" x14ac:dyDescent="0.25">
      <c r="A840" s="38">
        <v>1967</v>
      </c>
      <c r="B840">
        <v>10</v>
      </c>
      <c r="C840" s="1">
        <f t="shared" si="103"/>
        <v>24746</v>
      </c>
      <c r="D840" s="38">
        <v>-3.0000000000000001E-3</v>
      </c>
      <c r="E840">
        <v>-5.6000000000000001E-2</v>
      </c>
      <c r="F840">
        <v>-5.0999999999999997E-2</v>
      </c>
      <c r="G840" s="52">
        <v>-6.0999999999999999E-2</v>
      </c>
      <c r="H840" s="38">
        <f t="shared" si="96"/>
        <v>-9.8425196850393699E-3</v>
      </c>
      <c r="I840" s="41">
        <f t="shared" si="97"/>
        <v>-0.18372703412073491</v>
      </c>
      <c r="J840" s="40">
        <f>'NOAA WLs'!$P$5+(D840/0.3048)</f>
        <v>4.29015748031496</v>
      </c>
      <c r="K840" s="40">
        <f>'NOAA WLs'!$P$5+(E840/0.3048)</f>
        <v>4.1162729658792649</v>
      </c>
      <c r="L840" s="40">
        <f t="shared" si="98"/>
        <v>-0.16732283464566927</v>
      </c>
      <c r="M840" s="41">
        <f t="shared" si="99"/>
        <v>-0.20013123359580051</v>
      </c>
      <c r="O840">
        <v>1968</v>
      </c>
      <c r="P840">
        <v>10</v>
      </c>
      <c r="Q840" s="1">
        <f t="shared" si="100"/>
        <v>25112</v>
      </c>
      <c r="R840">
        <v>3.13</v>
      </c>
      <c r="S840">
        <f t="shared" si="101"/>
        <v>10.269028871391075</v>
      </c>
      <c r="T840">
        <f t="shared" si="102"/>
        <v>10.769028871391075</v>
      </c>
    </row>
    <row r="841" spans="1:20" x14ac:dyDescent="0.25">
      <c r="A841" s="38">
        <v>1967</v>
      </c>
      <c r="B841">
        <v>11</v>
      </c>
      <c r="C841" s="1">
        <f t="shared" si="103"/>
        <v>24777</v>
      </c>
      <c r="D841" s="38">
        <v>-9.2999999999999999E-2</v>
      </c>
      <c r="E841">
        <v>-5.6000000000000001E-2</v>
      </c>
      <c r="F841">
        <v>-5.0999999999999997E-2</v>
      </c>
      <c r="G841" s="52">
        <v>-6.0999999999999999E-2</v>
      </c>
      <c r="H841" s="38">
        <f t="shared" si="96"/>
        <v>-0.30511811023622043</v>
      </c>
      <c r="I841" s="41">
        <f t="shared" si="97"/>
        <v>-0.18372703412073491</v>
      </c>
      <c r="J841" s="40">
        <f>'NOAA WLs'!$P$5+(D841/0.3048)</f>
        <v>3.9948818897637794</v>
      </c>
      <c r="K841" s="40">
        <f>'NOAA WLs'!$P$5+(E841/0.3048)</f>
        <v>4.1162729658792649</v>
      </c>
      <c r="L841" s="40">
        <f t="shared" si="98"/>
        <v>-0.16732283464566927</v>
      </c>
      <c r="M841" s="41">
        <f t="shared" si="99"/>
        <v>-0.20013123359580051</v>
      </c>
      <c r="O841">
        <v>1968</v>
      </c>
      <c r="P841">
        <v>11</v>
      </c>
      <c r="Q841" s="1">
        <f t="shared" si="100"/>
        <v>25143</v>
      </c>
      <c r="R841">
        <v>3.2360000000000002</v>
      </c>
      <c r="S841">
        <f t="shared" si="101"/>
        <v>10.616797900262467</v>
      </c>
      <c r="T841">
        <f t="shared" si="102"/>
        <v>11.116797900262467</v>
      </c>
    </row>
    <row r="842" spans="1:20" x14ac:dyDescent="0.25">
      <c r="A842" s="38">
        <v>1967</v>
      </c>
      <c r="B842">
        <v>12</v>
      </c>
      <c r="C842" s="1">
        <f t="shared" si="103"/>
        <v>24807</v>
      </c>
      <c r="D842" s="38">
        <v>-9.1999999999999998E-2</v>
      </c>
      <c r="E842">
        <v>-5.6000000000000001E-2</v>
      </c>
      <c r="F842">
        <v>-5.0999999999999997E-2</v>
      </c>
      <c r="G842" s="52">
        <v>-6.0999999999999999E-2</v>
      </c>
      <c r="H842" s="38">
        <f t="shared" si="96"/>
        <v>-0.30183727034120733</v>
      </c>
      <c r="I842" s="41">
        <f t="shared" si="97"/>
        <v>-0.18372703412073491</v>
      </c>
      <c r="J842" s="40">
        <f>'NOAA WLs'!$P$5+(D842/0.3048)</f>
        <v>3.9981627296587927</v>
      </c>
      <c r="K842" s="40">
        <f>'NOAA WLs'!$P$5+(E842/0.3048)</f>
        <v>4.1162729658792649</v>
      </c>
      <c r="L842" s="40">
        <f t="shared" si="98"/>
        <v>-0.16732283464566927</v>
      </c>
      <c r="M842" s="41">
        <f t="shared" si="99"/>
        <v>-0.20013123359580051</v>
      </c>
      <c r="O842">
        <v>1968</v>
      </c>
      <c r="P842">
        <v>12</v>
      </c>
      <c r="Q842" s="1">
        <f t="shared" si="100"/>
        <v>25173</v>
      </c>
      <c r="R842">
        <v>3.5779999999999998</v>
      </c>
      <c r="S842">
        <f t="shared" si="101"/>
        <v>11.738845144356954</v>
      </c>
      <c r="T842">
        <f t="shared" si="102"/>
        <v>12.238845144356954</v>
      </c>
    </row>
    <row r="843" spans="1:20" x14ac:dyDescent="0.25">
      <c r="A843" s="38">
        <v>1968</v>
      </c>
      <c r="B843">
        <v>1</v>
      </c>
      <c r="C843" s="1">
        <f t="shared" si="103"/>
        <v>24838</v>
      </c>
      <c r="D843" s="38">
        <v>-2.9000000000000001E-2</v>
      </c>
      <c r="E843">
        <v>-5.5E-2</v>
      </c>
      <c r="F843">
        <v>-0.05</v>
      </c>
      <c r="G843" s="52">
        <v>-6.0999999999999999E-2</v>
      </c>
      <c r="H843" s="38">
        <f t="shared" si="96"/>
        <v>-9.514435695538058E-2</v>
      </c>
      <c r="I843" s="41">
        <f t="shared" si="97"/>
        <v>-0.18044619422572178</v>
      </c>
      <c r="J843" s="40">
        <f>'NOAA WLs'!$P$5+(D843/0.3048)</f>
        <v>4.2048556430446196</v>
      </c>
      <c r="K843" s="40">
        <f>'NOAA WLs'!$P$5+(E843/0.3048)</f>
        <v>4.1195538057742782</v>
      </c>
      <c r="L843" s="40">
        <f t="shared" si="98"/>
        <v>-0.16404199475065617</v>
      </c>
      <c r="M843" s="41">
        <f t="shared" si="99"/>
        <v>-0.20013123359580051</v>
      </c>
      <c r="O843">
        <v>1969</v>
      </c>
      <c r="P843">
        <v>1</v>
      </c>
      <c r="Q843" s="1">
        <f t="shared" si="100"/>
        <v>25204</v>
      </c>
      <c r="R843">
        <v>3.2730000000000001</v>
      </c>
      <c r="S843">
        <f t="shared" si="101"/>
        <v>10.738188976377952</v>
      </c>
      <c r="T843">
        <f t="shared" si="102"/>
        <v>11.238188976377952</v>
      </c>
    </row>
    <row r="844" spans="1:20" x14ac:dyDescent="0.25">
      <c r="A844" s="38">
        <v>1968</v>
      </c>
      <c r="B844">
        <v>2</v>
      </c>
      <c r="C844" s="1">
        <f t="shared" si="103"/>
        <v>24869</v>
      </c>
      <c r="D844" s="38">
        <v>6.0000000000000001E-3</v>
      </c>
      <c r="E844">
        <v>-5.5E-2</v>
      </c>
      <c r="F844">
        <v>-0.05</v>
      </c>
      <c r="G844" s="52">
        <v>-0.06</v>
      </c>
      <c r="H844" s="38">
        <f t="shared" si="96"/>
        <v>1.968503937007874E-2</v>
      </c>
      <c r="I844" s="41">
        <f t="shared" si="97"/>
        <v>-0.18044619422572178</v>
      </c>
      <c r="J844" s="40">
        <f>'NOAA WLs'!$P$5+(D844/0.3048)</f>
        <v>4.3196850393700785</v>
      </c>
      <c r="K844" s="40">
        <f>'NOAA WLs'!$P$5+(E844/0.3048)</f>
        <v>4.1195538057742782</v>
      </c>
      <c r="L844" s="40">
        <f t="shared" si="98"/>
        <v>-0.16404199475065617</v>
      </c>
      <c r="M844" s="41">
        <f t="shared" si="99"/>
        <v>-0.19685039370078738</v>
      </c>
      <c r="O844">
        <v>1969</v>
      </c>
      <c r="P844">
        <v>2</v>
      </c>
      <c r="Q844" s="1">
        <f t="shared" si="100"/>
        <v>25235</v>
      </c>
      <c r="R844">
        <v>3.3250000000000002</v>
      </c>
      <c r="S844">
        <f t="shared" si="101"/>
        <v>10.908792650918635</v>
      </c>
      <c r="T844">
        <f t="shared" si="102"/>
        <v>11.408792650918635</v>
      </c>
    </row>
    <row r="845" spans="1:20" x14ac:dyDescent="0.25">
      <c r="A845" s="38">
        <v>1968</v>
      </c>
      <c r="B845">
        <v>3</v>
      </c>
      <c r="C845" s="1">
        <f t="shared" si="103"/>
        <v>24898</v>
      </c>
      <c r="D845" s="38">
        <v>-2.1000000000000001E-2</v>
      </c>
      <c r="E845">
        <v>-5.5E-2</v>
      </c>
      <c r="F845">
        <v>-0.05</v>
      </c>
      <c r="G845" s="52">
        <v>-0.06</v>
      </c>
      <c r="H845" s="38">
        <f t="shared" si="96"/>
        <v>-6.8897637795275593E-2</v>
      </c>
      <c r="I845" s="41">
        <f t="shared" si="97"/>
        <v>-0.18044619422572178</v>
      </c>
      <c r="J845" s="40">
        <f>'NOAA WLs'!$P$5+(D845/0.3048)</f>
        <v>4.2311023622047239</v>
      </c>
      <c r="K845" s="40">
        <f>'NOAA WLs'!$P$5+(E845/0.3048)</f>
        <v>4.1195538057742782</v>
      </c>
      <c r="L845" s="40">
        <f t="shared" si="98"/>
        <v>-0.16404199475065617</v>
      </c>
      <c r="M845" s="41">
        <f t="shared" si="99"/>
        <v>-0.19685039370078738</v>
      </c>
      <c r="O845">
        <v>1969</v>
      </c>
      <c r="P845">
        <v>3</v>
      </c>
      <c r="Q845" s="1">
        <f t="shared" si="100"/>
        <v>25263</v>
      </c>
      <c r="R845">
        <v>2.9590000000000001</v>
      </c>
      <c r="S845">
        <f t="shared" si="101"/>
        <v>9.7080052493438309</v>
      </c>
      <c r="T845">
        <f t="shared" si="102"/>
        <v>10.208005249343831</v>
      </c>
    </row>
    <row r="846" spans="1:20" x14ac:dyDescent="0.25">
      <c r="A846" s="38">
        <v>1968</v>
      </c>
      <c r="B846">
        <v>4</v>
      </c>
      <c r="C846" s="1">
        <f t="shared" si="103"/>
        <v>24929</v>
      </c>
      <c r="D846" s="38">
        <v>-0.13200000000000001</v>
      </c>
      <c r="E846">
        <v>-5.5E-2</v>
      </c>
      <c r="F846">
        <v>-0.05</v>
      </c>
      <c r="G846" s="52">
        <v>-0.06</v>
      </c>
      <c r="H846" s="38">
        <f t="shared" si="96"/>
        <v>-0.43307086614173229</v>
      </c>
      <c r="I846" s="41">
        <f t="shared" si="97"/>
        <v>-0.18044619422572178</v>
      </c>
      <c r="J846" s="40">
        <f>'NOAA WLs'!$P$5+(D846/0.3048)</f>
        <v>3.8669291338582674</v>
      </c>
      <c r="K846" s="40">
        <f>'NOAA WLs'!$P$5+(E846/0.3048)</f>
        <v>4.1195538057742782</v>
      </c>
      <c r="L846" s="40">
        <f t="shared" si="98"/>
        <v>-0.16404199475065617</v>
      </c>
      <c r="M846" s="41">
        <f t="shared" si="99"/>
        <v>-0.19685039370078738</v>
      </c>
      <c r="O846">
        <v>1969</v>
      </c>
      <c r="P846">
        <v>4</v>
      </c>
      <c r="Q846" s="1">
        <f t="shared" si="100"/>
        <v>25294</v>
      </c>
      <c r="R846">
        <v>3.169</v>
      </c>
      <c r="S846">
        <f t="shared" si="101"/>
        <v>10.396981627296588</v>
      </c>
      <c r="T846">
        <f t="shared" si="102"/>
        <v>10.896981627296588</v>
      </c>
    </row>
    <row r="847" spans="1:20" x14ac:dyDescent="0.25">
      <c r="A847" s="38">
        <v>1968</v>
      </c>
      <c r="B847">
        <v>5</v>
      </c>
      <c r="C847" s="1">
        <f t="shared" si="103"/>
        <v>24959</v>
      </c>
      <c r="D847" s="38">
        <v>-4.4999999999999998E-2</v>
      </c>
      <c r="E847">
        <v>-5.5E-2</v>
      </c>
      <c r="F847">
        <v>-0.05</v>
      </c>
      <c r="G847" s="52">
        <v>-0.06</v>
      </c>
      <c r="H847" s="38">
        <f t="shared" ref="H847:H910" si="104">D847/0.3048</f>
        <v>-0.14763779527559054</v>
      </c>
      <c r="I847" s="41">
        <f t="shared" ref="I847:I910" si="105">E847/0.3048</f>
        <v>-0.18044619422572178</v>
      </c>
      <c r="J847" s="40">
        <f>'NOAA WLs'!$P$5+(D847/0.3048)</f>
        <v>4.1523622047244091</v>
      </c>
      <c r="K847" s="40">
        <f>'NOAA WLs'!$P$5+(E847/0.3048)</f>
        <v>4.1195538057742782</v>
      </c>
      <c r="L847" s="40">
        <f t="shared" ref="L847:L910" si="106">F847/0.3048</f>
        <v>-0.16404199475065617</v>
      </c>
      <c r="M847" s="41">
        <f t="shared" ref="M847:M910" si="107">G847/0.3048</f>
        <v>-0.19685039370078738</v>
      </c>
      <c r="O847">
        <v>1969</v>
      </c>
      <c r="P847">
        <v>5</v>
      </c>
      <c r="Q847" s="1">
        <f t="shared" ref="Q847:Q910" si="108">DATE(O847,P847,1)</f>
        <v>25324</v>
      </c>
      <c r="R847">
        <v>2.88</v>
      </c>
      <c r="S847">
        <f t="shared" ref="S847:S910" si="109">R847/0.3048</f>
        <v>9.4488188976377945</v>
      </c>
      <c r="T847">
        <f t="shared" si="102"/>
        <v>9.9488188976377945</v>
      </c>
    </row>
    <row r="848" spans="1:20" x14ac:dyDescent="0.25">
      <c r="A848" s="38">
        <v>1968</v>
      </c>
      <c r="B848">
        <v>6</v>
      </c>
      <c r="C848" s="1">
        <f t="shared" si="103"/>
        <v>24990</v>
      </c>
      <c r="D848" s="38">
        <v>-7.8E-2</v>
      </c>
      <c r="E848">
        <v>-5.5E-2</v>
      </c>
      <c r="F848">
        <v>-4.9000000000000002E-2</v>
      </c>
      <c r="G848" s="52">
        <v>-0.06</v>
      </c>
      <c r="H848" s="38">
        <f t="shared" si="104"/>
        <v>-0.25590551181102361</v>
      </c>
      <c r="I848" s="41">
        <f t="shared" si="105"/>
        <v>-0.18044619422572178</v>
      </c>
      <c r="J848" s="40">
        <f>'NOAA WLs'!$P$5+(D848/0.3048)</f>
        <v>4.0440944881889767</v>
      </c>
      <c r="K848" s="40">
        <f>'NOAA WLs'!$P$5+(E848/0.3048)</f>
        <v>4.1195538057742782</v>
      </c>
      <c r="L848" s="40">
        <f t="shared" si="106"/>
        <v>-0.16076115485564305</v>
      </c>
      <c r="M848" s="41">
        <f t="shared" si="107"/>
        <v>-0.19685039370078738</v>
      </c>
      <c r="O848">
        <v>1969</v>
      </c>
      <c r="P848">
        <v>6</v>
      </c>
      <c r="Q848" s="1">
        <f t="shared" si="108"/>
        <v>25355</v>
      </c>
      <c r="R848">
        <v>3.0659999999999998</v>
      </c>
      <c r="S848">
        <f t="shared" si="109"/>
        <v>10.059055118110235</v>
      </c>
      <c r="T848">
        <f t="shared" ref="T848:T911" si="110">S848+0.5</f>
        <v>10.559055118110235</v>
      </c>
    </row>
    <row r="849" spans="1:20" x14ac:dyDescent="0.25">
      <c r="A849" s="38">
        <v>1968</v>
      </c>
      <c r="B849">
        <v>7</v>
      </c>
      <c r="C849" s="1">
        <f t="shared" si="103"/>
        <v>25020</v>
      </c>
      <c r="D849" s="38">
        <v>-2.7E-2</v>
      </c>
      <c r="E849">
        <v>-5.3999999999999999E-2</v>
      </c>
      <c r="F849">
        <v>-4.9000000000000002E-2</v>
      </c>
      <c r="G849" s="52">
        <v>-0.06</v>
      </c>
      <c r="H849" s="38">
        <f t="shared" si="104"/>
        <v>-8.8582677165354326E-2</v>
      </c>
      <c r="I849" s="41">
        <f t="shared" si="105"/>
        <v>-0.17716535433070865</v>
      </c>
      <c r="J849" s="40">
        <f>'NOAA WLs'!$P$5+(D849/0.3048)</f>
        <v>4.2114173228346452</v>
      </c>
      <c r="K849" s="40">
        <f>'NOAA WLs'!$P$5+(E849/0.3048)</f>
        <v>4.1228346456692915</v>
      </c>
      <c r="L849" s="40">
        <f t="shared" si="106"/>
        <v>-0.16076115485564305</v>
      </c>
      <c r="M849" s="41">
        <f t="shared" si="107"/>
        <v>-0.19685039370078738</v>
      </c>
      <c r="O849">
        <v>1969</v>
      </c>
      <c r="P849">
        <v>7</v>
      </c>
      <c r="Q849" s="1">
        <f t="shared" si="108"/>
        <v>25385</v>
      </c>
      <c r="R849">
        <v>2.968</v>
      </c>
      <c r="S849">
        <f t="shared" si="109"/>
        <v>9.7375328083989494</v>
      </c>
      <c r="T849">
        <f t="shared" si="110"/>
        <v>10.237532808398949</v>
      </c>
    </row>
    <row r="850" spans="1:20" x14ac:dyDescent="0.25">
      <c r="A850" s="38">
        <v>1968</v>
      </c>
      <c r="B850">
        <v>8</v>
      </c>
      <c r="C850" s="1">
        <f t="shared" si="103"/>
        <v>25051</v>
      </c>
      <c r="D850" s="38">
        <v>3.6999999999999998E-2</v>
      </c>
      <c r="E850">
        <v>-5.3999999999999999E-2</v>
      </c>
      <c r="F850">
        <v>-4.9000000000000002E-2</v>
      </c>
      <c r="G850" s="52">
        <v>-5.8999999999999997E-2</v>
      </c>
      <c r="H850" s="38">
        <f t="shared" si="104"/>
        <v>0.12139107611548555</v>
      </c>
      <c r="I850" s="41">
        <f t="shared" si="105"/>
        <v>-0.17716535433070865</v>
      </c>
      <c r="J850" s="40">
        <f>'NOAA WLs'!$P$5+(D850/0.3048)</f>
        <v>4.4213910761154853</v>
      </c>
      <c r="K850" s="40">
        <f>'NOAA WLs'!$P$5+(E850/0.3048)</f>
        <v>4.1228346456692915</v>
      </c>
      <c r="L850" s="40">
        <f t="shared" si="106"/>
        <v>-0.16076115485564305</v>
      </c>
      <c r="M850" s="41">
        <f t="shared" si="107"/>
        <v>-0.19356955380577426</v>
      </c>
      <c r="O850">
        <v>1969</v>
      </c>
      <c r="P850">
        <v>8</v>
      </c>
      <c r="Q850" s="1">
        <f t="shared" si="108"/>
        <v>25416</v>
      </c>
      <c r="R850">
        <v>2.8889999999999998</v>
      </c>
      <c r="S850">
        <f t="shared" si="109"/>
        <v>9.478346456692913</v>
      </c>
      <c r="T850">
        <f t="shared" si="110"/>
        <v>9.978346456692913</v>
      </c>
    </row>
    <row r="851" spans="1:20" x14ac:dyDescent="0.25">
      <c r="A851" s="38">
        <v>1968</v>
      </c>
      <c r="B851">
        <v>9</v>
      </c>
      <c r="C851" s="1">
        <f t="shared" si="103"/>
        <v>25082</v>
      </c>
      <c r="D851" s="38">
        <v>-2.7E-2</v>
      </c>
      <c r="E851">
        <v>-5.3999999999999999E-2</v>
      </c>
      <c r="F851">
        <v>-4.9000000000000002E-2</v>
      </c>
      <c r="G851" s="52">
        <v>-5.8999999999999997E-2</v>
      </c>
      <c r="H851" s="38">
        <f t="shared" si="104"/>
        <v>-8.8582677165354326E-2</v>
      </c>
      <c r="I851" s="41">
        <f t="shared" si="105"/>
        <v>-0.17716535433070865</v>
      </c>
      <c r="J851" s="40">
        <f>'NOAA WLs'!$P$5+(D851/0.3048)</f>
        <v>4.2114173228346452</v>
      </c>
      <c r="K851" s="40">
        <f>'NOAA WLs'!$P$5+(E851/0.3048)</f>
        <v>4.1228346456692915</v>
      </c>
      <c r="L851" s="40">
        <f t="shared" si="106"/>
        <v>-0.16076115485564305</v>
      </c>
      <c r="M851" s="41">
        <f t="shared" si="107"/>
        <v>-0.19356955380577426</v>
      </c>
      <c r="O851">
        <v>1969</v>
      </c>
      <c r="P851">
        <v>9</v>
      </c>
      <c r="Q851" s="1">
        <f t="shared" si="108"/>
        <v>25447</v>
      </c>
      <c r="R851">
        <v>2.919</v>
      </c>
      <c r="S851">
        <f t="shared" si="109"/>
        <v>9.5767716535433074</v>
      </c>
      <c r="T851">
        <f t="shared" si="110"/>
        <v>10.076771653543307</v>
      </c>
    </row>
    <row r="852" spans="1:20" x14ac:dyDescent="0.25">
      <c r="A852" s="38">
        <v>1968</v>
      </c>
      <c r="B852">
        <v>10</v>
      </c>
      <c r="C852" s="1">
        <f t="shared" si="103"/>
        <v>25112</v>
      </c>
      <c r="D852" s="38">
        <v>3.1E-2</v>
      </c>
      <c r="E852">
        <v>-5.3999999999999999E-2</v>
      </c>
      <c r="F852">
        <v>-4.9000000000000002E-2</v>
      </c>
      <c r="G852" s="52">
        <v>-5.8999999999999997E-2</v>
      </c>
      <c r="H852" s="38">
        <f t="shared" si="104"/>
        <v>0.10170603674540682</v>
      </c>
      <c r="I852" s="41">
        <f t="shared" si="105"/>
        <v>-0.17716535433070865</v>
      </c>
      <c r="J852" s="40">
        <f>'NOAA WLs'!$P$5+(D852/0.3048)</f>
        <v>4.4017060367454066</v>
      </c>
      <c r="K852" s="40">
        <f>'NOAA WLs'!$P$5+(E852/0.3048)</f>
        <v>4.1228346456692915</v>
      </c>
      <c r="L852" s="40">
        <f t="shared" si="106"/>
        <v>-0.16076115485564305</v>
      </c>
      <c r="M852" s="41">
        <f t="shared" si="107"/>
        <v>-0.19356955380577426</v>
      </c>
      <c r="O852">
        <v>1969</v>
      </c>
      <c r="P852">
        <v>10</v>
      </c>
      <c r="Q852" s="1">
        <f t="shared" si="108"/>
        <v>25477</v>
      </c>
      <c r="R852">
        <v>2.843</v>
      </c>
      <c r="S852">
        <f t="shared" si="109"/>
        <v>9.3274278215223099</v>
      </c>
      <c r="T852">
        <f t="shared" si="110"/>
        <v>9.8274278215223099</v>
      </c>
    </row>
    <row r="853" spans="1:20" x14ac:dyDescent="0.25">
      <c r="A853" s="38">
        <v>1968</v>
      </c>
      <c r="B853">
        <v>11</v>
      </c>
      <c r="C853" s="1">
        <f t="shared" si="103"/>
        <v>25143</v>
      </c>
      <c r="D853" s="38">
        <v>8.0000000000000002E-3</v>
      </c>
      <c r="E853">
        <v>-5.3999999999999999E-2</v>
      </c>
      <c r="F853">
        <v>-4.9000000000000002E-2</v>
      </c>
      <c r="G853" s="52">
        <v>-5.8999999999999997E-2</v>
      </c>
      <c r="H853" s="38">
        <f t="shared" si="104"/>
        <v>2.6246719160104987E-2</v>
      </c>
      <c r="I853" s="41">
        <f t="shared" si="105"/>
        <v>-0.17716535433070865</v>
      </c>
      <c r="J853" s="40">
        <f>'NOAA WLs'!$P$5+(D853/0.3048)</f>
        <v>4.3262467191601051</v>
      </c>
      <c r="K853" s="40">
        <f>'NOAA WLs'!$P$5+(E853/0.3048)</f>
        <v>4.1228346456692915</v>
      </c>
      <c r="L853" s="40">
        <f t="shared" si="106"/>
        <v>-0.16076115485564305</v>
      </c>
      <c r="M853" s="41">
        <f t="shared" si="107"/>
        <v>-0.19356955380577426</v>
      </c>
      <c r="O853">
        <v>1969</v>
      </c>
      <c r="P853">
        <v>11</v>
      </c>
      <c r="Q853" s="1">
        <f t="shared" si="108"/>
        <v>25508</v>
      </c>
      <c r="R853">
        <v>3.0720000000000001</v>
      </c>
      <c r="S853">
        <f t="shared" si="109"/>
        <v>10.078740157480315</v>
      </c>
      <c r="T853">
        <f t="shared" si="110"/>
        <v>10.578740157480315</v>
      </c>
    </row>
    <row r="854" spans="1:20" x14ac:dyDescent="0.25">
      <c r="A854" s="38">
        <v>1968</v>
      </c>
      <c r="B854">
        <v>12</v>
      </c>
      <c r="C854" s="1">
        <f t="shared" si="103"/>
        <v>25173</v>
      </c>
      <c r="D854" s="38">
        <v>6.9000000000000006E-2</v>
      </c>
      <c r="E854">
        <v>-5.3999999999999999E-2</v>
      </c>
      <c r="F854">
        <v>-4.8000000000000001E-2</v>
      </c>
      <c r="G854" s="52">
        <v>-5.8999999999999997E-2</v>
      </c>
      <c r="H854" s="38">
        <f t="shared" si="104"/>
        <v>0.22637795275590553</v>
      </c>
      <c r="I854" s="41">
        <f t="shared" si="105"/>
        <v>-0.17716535433070865</v>
      </c>
      <c r="J854" s="40">
        <f>'NOAA WLs'!$P$5+(D854/0.3048)</f>
        <v>4.5263779527559054</v>
      </c>
      <c r="K854" s="40">
        <f>'NOAA WLs'!$P$5+(E854/0.3048)</f>
        <v>4.1228346456692915</v>
      </c>
      <c r="L854" s="40">
        <f t="shared" si="106"/>
        <v>-0.15748031496062992</v>
      </c>
      <c r="M854" s="41">
        <f t="shared" si="107"/>
        <v>-0.19356955380577426</v>
      </c>
      <c r="O854">
        <v>1969</v>
      </c>
      <c r="P854">
        <v>12</v>
      </c>
      <c r="Q854" s="1">
        <f t="shared" si="108"/>
        <v>25538</v>
      </c>
      <c r="R854">
        <v>3.38</v>
      </c>
      <c r="S854">
        <f t="shared" si="109"/>
        <v>11.089238845144356</v>
      </c>
      <c r="T854">
        <f t="shared" si="110"/>
        <v>11.589238845144356</v>
      </c>
    </row>
    <row r="855" spans="1:20" x14ac:dyDescent="0.25">
      <c r="A855" s="38">
        <v>1969</v>
      </c>
      <c r="B855">
        <v>1</v>
      </c>
      <c r="C855" s="1">
        <f t="shared" si="103"/>
        <v>25204</v>
      </c>
      <c r="D855" s="38">
        <v>7.5999999999999998E-2</v>
      </c>
      <c r="E855">
        <v>-5.2999999999999999E-2</v>
      </c>
      <c r="F855">
        <v>-4.8000000000000001E-2</v>
      </c>
      <c r="G855" s="52">
        <v>-5.8999999999999997E-2</v>
      </c>
      <c r="H855" s="38">
        <f t="shared" si="104"/>
        <v>0.24934383202099736</v>
      </c>
      <c r="I855" s="41">
        <f t="shared" si="105"/>
        <v>-0.17388451443569553</v>
      </c>
      <c r="J855" s="40">
        <f>'NOAA WLs'!$P$5+(D855/0.3048)</f>
        <v>4.5493438320209973</v>
      </c>
      <c r="K855" s="40">
        <f>'NOAA WLs'!$P$5+(E855/0.3048)</f>
        <v>4.1261154855643039</v>
      </c>
      <c r="L855" s="40">
        <f t="shared" si="106"/>
        <v>-0.15748031496062992</v>
      </c>
      <c r="M855" s="41">
        <f t="shared" si="107"/>
        <v>-0.19356955380577426</v>
      </c>
      <c r="O855">
        <v>1970</v>
      </c>
      <c r="P855">
        <v>1</v>
      </c>
      <c r="Q855" s="1">
        <f t="shared" si="108"/>
        <v>25569</v>
      </c>
      <c r="R855">
        <v>3.343</v>
      </c>
      <c r="S855">
        <f t="shared" si="109"/>
        <v>10.967847769028872</v>
      </c>
      <c r="T855">
        <f t="shared" si="110"/>
        <v>11.467847769028872</v>
      </c>
    </row>
    <row r="856" spans="1:20" x14ac:dyDescent="0.25">
      <c r="A856" s="38">
        <v>1969</v>
      </c>
      <c r="B856">
        <v>2</v>
      </c>
      <c r="C856" s="1">
        <f t="shared" si="103"/>
        <v>25235</v>
      </c>
      <c r="D856" s="38">
        <v>9.0999999999999998E-2</v>
      </c>
      <c r="E856">
        <v>-5.2999999999999999E-2</v>
      </c>
      <c r="F856">
        <v>-4.8000000000000001E-2</v>
      </c>
      <c r="G856" s="52">
        <v>-5.8000000000000003E-2</v>
      </c>
      <c r="H856" s="38">
        <f t="shared" si="104"/>
        <v>0.29855643044619418</v>
      </c>
      <c r="I856" s="41">
        <f t="shared" si="105"/>
        <v>-0.17388451443569553</v>
      </c>
      <c r="J856" s="40">
        <f>'NOAA WLs'!$P$5+(D856/0.3048)</f>
        <v>4.5985564304461937</v>
      </c>
      <c r="K856" s="40">
        <f>'NOAA WLs'!$P$5+(E856/0.3048)</f>
        <v>4.1261154855643039</v>
      </c>
      <c r="L856" s="40">
        <f t="shared" si="106"/>
        <v>-0.15748031496062992</v>
      </c>
      <c r="M856" s="41">
        <f t="shared" si="107"/>
        <v>-0.19028871391076116</v>
      </c>
      <c r="O856">
        <v>1970</v>
      </c>
      <c r="P856">
        <v>2</v>
      </c>
      <c r="Q856" s="1">
        <f t="shared" si="108"/>
        <v>25600</v>
      </c>
      <c r="R856">
        <v>3.069</v>
      </c>
      <c r="S856">
        <f t="shared" si="109"/>
        <v>10.068897637795274</v>
      </c>
      <c r="T856">
        <f t="shared" si="110"/>
        <v>10.568897637795274</v>
      </c>
    </row>
    <row r="857" spans="1:20" x14ac:dyDescent="0.25">
      <c r="A857" s="38">
        <v>1969</v>
      </c>
      <c r="B857">
        <v>3</v>
      </c>
      <c r="C857" s="1">
        <f t="shared" si="103"/>
        <v>25263</v>
      </c>
      <c r="D857" s="38">
        <v>-6.7000000000000004E-2</v>
      </c>
      <c r="E857">
        <v>-5.2999999999999999E-2</v>
      </c>
      <c r="F857">
        <v>-4.8000000000000001E-2</v>
      </c>
      <c r="G857" s="52">
        <v>-5.8000000000000003E-2</v>
      </c>
      <c r="H857" s="38">
        <f t="shared" si="104"/>
        <v>-0.21981627296587927</v>
      </c>
      <c r="I857" s="41">
        <f t="shared" si="105"/>
        <v>-0.17388451443569553</v>
      </c>
      <c r="J857" s="40">
        <f>'NOAA WLs'!$P$5+(D857/0.3048)</f>
        <v>4.0801837270341208</v>
      </c>
      <c r="K857" s="40">
        <f>'NOAA WLs'!$P$5+(E857/0.3048)</f>
        <v>4.1261154855643039</v>
      </c>
      <c r="L857" s="40">
        <f t="shared" si="106"/>
        <v>-0.15748031496062992</v>
      </c>
      <c r="M857" s="41">
        <f t="shared" si="107"/>
        <v>-0.19028871391076116</v>
      </c>
      <c r="O857">
        <v>1970</v>
      </c>
      <c r="P857">
        <v>3</v>
      </c>
      <c r="Q857" s="1">
        <f t="shared" si="108"/>
        <v>25628</v>
      </c>
      <c r="R857">
        <v>3.145</v>
      </c>
      <c r="S857">
        <f t="shared" si="109"/>
        <v>10.318241469816272</v>
      </c>
      <c r="T857">
        <f t="shared" si="110"/>
        <v>10.818241469816272</v>
      </c>
    </row>
    <row r="858" spans="1:20" x14ac:dyDescent="0.25">
      <c r="A858" s="38">
        <v>1969</v>
      </c>
      <c r="B858">
        <v>4</v>
      </c>
      <c r="C858" s="1">
        <f t="shared" si="103"/>
        <v>25294</v>
      </c>
      <c r="D858" s="38">
        <v>8.2000000000000003E-2</v>
      </c>
      <c r="E858">
        <v>-5.2999999999999999E-2</v>
      </c>
      <c r="F858">
        <v>-4.8000000000000001E-2</v>
      </c>
      <c r="G858" s="52">
        <v>-5.8000000000000003E-2</v>
      </c>
      <c r="H858" s="38">
        <f t="shared" si="104"/>
        <v>0.26902887139107612</v>
      </c>
      <c r="I858" s="41">
        <f t="shared" si="105"/>
        <v>-0.17388451443569553</v>
      </c>
      <c r="J858" s="40">
        <f>'NOAA WLs'!$P$5+(D858/0.3048)</f>
        <v>4.5690288713910761</v>
      </c>
      <c r="K858" s="40">
        <f>'NOAA WLs'!$P$5+(E858/0.3048)</f>
        <v>4.1261154855643039</v>
      </c>
      <c r="L858" s="40">
        <f t="shared" si="106"/>
        <v>-0.15748031496062992</v>
      </c>
      <c r="M858" s="41">
        <f t="shared" si="107"/>
        <v>-0.19028871391076116</v>
      </c>
      <c r="O858">
        <v>1970</v>
      </c>
      <c r="P858">
        <v>4</v>
      </c>
      <c r="Q858" s="1">
        <f t="shared" si="108"/>
        <v>25659</v>
      </c>
      <c r="R858">
        <v>2.9710000000000001</v>
      </c>
      <c r="S858">
        <f t="shared" si="109"/>
        <v>9.7473753280839901</v>
      </c>
      <c r="T858">
        <f t="shared" si="110"/>
        <v>10.24737532808399</v>
      </c>
    </row>
    <row r="859" spans="1:20" x14ac:dyDescent="0.25">
      <c r="A859" s="38">
        <v>1969</v>
      </c>
      <c r="B859">
        <v>5</v>
      </c>
      <c r="C859" s="1">
        <f t="shared" ref="C859:C922" si="111">DATE(A859,B859,1)</f>
        <v>25324</v>
      </c>
      <c r="D859" s="38">
        <v>0.01</v>
      </c>
      <c r="E859">
        <v>-5.2999999999999999E-2</v>
      </c>
      <c r="F859">
        <v>-4.8000000000000001E-2</v>
      </c>
      <c r="G859" s="52">
        <v>-5.8000000000000003E-2</v>
      </c>
      <c r="H859" s="38">
        <f t="shared" si="104"/>
        <v>3.2808398950131233E-2</v>
      </c>
      <c r="I859" s="41">
        <f t="shared" si="105"/>
        <v>-0.17388451443569553</v>
      </c>
      <c r="J859" s="40">
        <f>'NOAA WLs'!$P$5+(D859/0.3048)</f>
        <v>4.3328083989501307</v>
      </c>
      <c r="K859" s="40">
        <f>'NOAA WLs'!$P$5+(E859/0.3048)</f>
        <v>4.1261154855643039</v>
      </c>
      <c r="L859" s="40">
        <f t="shared" si="106"/>
        <v>-0.15748031496062992</v>
      </c>
      <c r="M859" s="41">
        <f t="shared" si="107"/>
        <v>-0.19028871391076116</v>
      </c>
      <c r="O859">
        <v>1970</v>
      </c>
      <c r="P859">
        <v>5</v>
      </c>
      <c r="Q859" s="1">
        <f t="shared" si="108"/>
        <v>25689</v>
      </c>
      <c r="R859">
        <v>2.8639999999999999</v>
      </c>
      <c r="S859">
        <f t="shared" si="109"/>
        <v>9.396325459317584</v>
      </c>
      <c r="T859">
        <f t="shared" si="110"/>
        <v>9.896325459317584</v>
      </c>
    </row>
    <row r="860" spans="1:20" x14ac:dyDescent="0.25">
      <c r="A860" s="38">
        <v>1969</v>
      </c>
      <c r="B860">
        <v>6</v>
      </c>
      <c r="C860" s="1">
        <f t="shared" si="111"/>
        <v>25355</v>
      </c>
      <c r="D860" s="38">
        <v>2.5999999999999999E-2</v>
      </c>
      <c r="E860">
        <v>-5.2999999999999999E-2</v>
      </c>
      <c r="F860">
        <v>-4.7E-2</v>
      </c>
      <c r="G860" s="52">
        <v>-5.8000000000000003E-2</v>
      </c>
      <c r="H860" s="38">
        <f t="shared" si="104"/>
        <v>8.5301837270341199E-2</v>
      </c>
      <c r="I860" s="41">
        <f t="shared" si="105"/>
        <v>-0.17388451443569553</v>
      </c>
      <c r="J860" s="40">
        <f>'NOAA WLs'!$P$5+(D860/0.3048)</f>
        <v>4.3853018372703412</v>
      </c>
      <c r="K860" s="40">
        <f>'NOAA WLs'!$P$5+(E860/0.3048)</f>
        <v>4.1261154855643039</v>
      </c>
      <c r="L860" s="40">
        <f t="shared" si="106"/>
        <v>-0.15419947506561679</v>
      </c>
      <c r="M860" s="41">
        <f t="shared" si="107"/>
        <v>-0.19028871391076116</v>
      </c>
      <c r="O860">
        <v>1970</v>
      </c>
      <c r="P860">
        <v>6</v>
      </c>
      <c r="Q860" s="1">
        <f t="shared" si="108"/>
        <v>25720</v>
      </c>
      <c r="R860">
        <v>2.9889999999999999</v>
      </c>
      <c r="S860">
        <f t="shared" si="109"/>
        <v>9.8064304461942253</v>
      </c>
      <c r="T860">
        <f t="shared" si="110"/>
        <v>10.306430446194225</v>
      </c>
    </row>
    <row r="861" spans="1:20" x14ac:dyDescent="0.25">
      <c r="A861" s="38">
        <v>1969</v>
      </c>
      <c r="B861">
        <v>7</v>
      </c>
      <c r="C861" s="1">
        <f t="shared" si="111"/>
        <v>25385</v>
      </c>
      <c r="D861" s="38">
        <v>-5.5E-2</v>
      </c>
      <c r="E861">
        <v>-5.1999999999999998E-2</v>
      </c>
      <c r="F861">
        <v>-4.7E-2</v>
      </c>
      <c r="G861" s="52">
        <v>-5.7000000000000002E-2</v>
      </c>
      <c r="H861" s="38">
        <f t="shared" si="104"/>
        <v>-0.18044619422572178</v>
      </c>
      <c r="I861" s="41">
        <f t="shared" si="105"/>
        <v>-0.1706036745406824</v>
      </c>
      <c r="J861" s="40">
        <f>'NOAA WLs'!$P$5+(D861/0.3048)</f>
        <v>4.1195538057742782</v>
      </c>
      <c r="K861" s="40">
        <f>'NOAA WLs'!$P$5+(E861/0.3048)</f>
        <v>4.1293963254593171</v>
      </c>
      <c r="L861" s="40">
        <f t="shared" si="106"/>
        <v>-0.15419947506561679</v>
      </c>
      <c r="M861" s="41">
        <f t="shared" si="107"/>
        <v>-0.18700787401574803</v>
      </c>
      <c r="O861">
        <v>1970</v>
      </c>
      <c r="P861">
        <v>7</v>
      </c>
      <c r="Q861" s="1">
        <f t="shared" si="108"/>
        <v>25750</v>
      </c>
      <c r="R861">
        <v>2.9620000000000002</v>
      </c>
      <c r="S861">
        <f t="shared" si="109"/>
        <v>9.7178477690288716</v>
      </c>
      <c r="T861">
        <f t="shared" si="110"/>
        <v>10.217847769028872</v>
      </c>
    </row>
    <row r="862" spans="1:20" x14ac:dyDescent="0.25">
      <c r="A862" s="38">
        <v>1969</v>
      </c>
      <c r="B862">
        <v>8</v>
      </c>
      <c r="C862" s="1">
        <f t="shared" si="111"/>
        <v>25416</v>
      </c>
      <c r="D862" s="38">
        <v>-5.5E-2</v>
      </c>
      <c r="E862">
        <v>-5.1999999999999998E-2</v>
      </c>
      <c r="F862">
        <v>-4.7E-2</v>
      </c>
      <c r="G862" s="52">
        <v>-5.7000000000000002E-2</v>
      </c>
      <c r="H862" s="38">
        <f t="shared" si="104"/>
        <v>-0.18044619422572178</v>
      </c>
      <c r="I862" s="41">
        <f t="shared" si="105"/>
        <v>-0.1706036745406824</v>
      </c>
      <c r="J862" s="40">
        <f>'NOAA WLs'!$P$5+(D862/0.3048)</f>
        <v>4.1195538057742782</v>
      </c>
      <c r="K862" s="40">
        <f>'NOAA WLs'!$P$5+(E862/0.3048)</f>
        <v>4.1293963254593171</v>
      </c>
      <c r="L862" s="40">
        <f t="shared" si="106"/>
        <v>-0.15419947506561679</v>
      </c>
      <c r="M862" s="41">
        <f t="shared" si="107"/>
        <v>-0.18700787401574803</v>
      </c>
      <c r="O862">
        <v>1970</v>
      </c>
      <c r="P862">
        <v>8</v>
      </c>
      <c r="Q862" s="1">
        <f t="shared" si="108"/>
        <v>25781</v>
      </c>
      <c r="R862">
        <v>2.9769999999999999</v>
      </c>
      <c r="S862">
        <f t="shared" si="109"/>
        <v>9.7670603674540679</v>
      </c>
      <c r="T862">
        <f t="shared" si="110"/>
        <v>10.267060367454068</v>
      </c>
    </row>
    <row r="863" spans="1:20" x14ac:dyDescent="0.25">
      <c r="A863" s="38">
        <v>1969</v>
      </c>
      <c r="B863">
        <v>9</v>
      </c>
      <c r="C863" s="1">
        <f t="shared" si="111"/>
        <v>25447</v>
      </c>
      <c r="D863" s="38">
        <v>3.0000000000000001E-3</v>
      </c>
      <c r="E863">
        <v>-5.1999999999999998E-2</v>
      </c>
      <c r="F863">
        <v>-4.7E-2</v>
      </c>
      <c r="G863" s="52">
        <v>-5.7000000000000002E-2</v>
      </c>
      <c r="H863" s="38">
        <f t="shared" si="104"/>
        <v>9.8425196850393699E-3</v>
      </c>
      <c r="I863" s="41">
        <f t="shared" si="105"/>
        <v>-0.1706036745406824</v>
      </c>
      <c r="J863" s="40">
        <f>'NOAA WLs'!$P$5+(D863/0.3048)</f>
        <v>4.3098425196850396</v>
      </c>
      <c r="K863" s="40">
        <f>'NOAA WLs'!$P$5+(E863/0.3048)</f>
        <v>4.1293963254593171</v>
      </c>
      <c r="L863" s="40">
        <f t="shared" si="106"/>
        <v>-0.15419947506561679</v>
      </c>
      <c r="M863" s="41">
        <f t="shared" si="107"/>
        <v>-0.18700787401574803</v>
      </c>
      <c r="O863">
        <v>1970</v>
      </c>
      <c r="P863">
        <v>9</v>
      </c>
      <c r="Q863" s="1">
        <f t="shared" si="108"/>
        <v>25812</v>
      </c>
      <c r="R863">
        <v>2.9590000000000001</v>
      </c>
      <c r="S863">
        <f t="shared" si="109"/>
        <v>9.7080052493438309</v>
      </c>
      <c r="T863">
        <f t="shared" si="110"/>
        <v>10.208005249343831</v>
      </c>
    </row>
    <row r="864" spans="1:20" x14ac:dyDescent="0.25">
      <c r="A864" s="38">
        <v>1969</v>
      </c>
      <c r="B864">
        <v>10</v>
      </c>
      <c r="C864" s="1">
        <f t="shared" si="111"/>
        <v>25477</v>
      </c>
      <c r="D864" s="38">
        <v>-2.5000000000000001E-2</v>
      </c>
      <c r="E864">
        <v>-5.1999999999999998E-2</v>
      </c>
      <c r="F864">
        <v>-4.7E-2</v>
      </c>
      <c r="G864" s="52">
        <v>-5.7000000000000002E-2</v>
      </c>
      <c r="H864" s="38">
        <f t="shared" si="104"/>
        <v>-8.2020997375328086E-2</v>
      </c>
      <c r="I864" s="41">
        <f t="shared" si="105"/>
        <v>-0.1706036745406824</v>
      </c>
      <c r="J864" s="40">
        <f>'NOAA WLs'!$P$5+(D864/0.3048)</f>
        <v>4.2179790026246717</v>
      </c>
      <c r="K864" s="40">
        <f>'NOAA WLs'!$P$5+(E864/0.3048)</f>
        <v>4.1293963254593171</v>
      </c>
      <c r="L864" s="40">
        <f t="shared" si="106"/>
        <v>-0.15419947506561679</v>
      </c>
      <c r="M864" s="41">
        <f t="shared" si="107"/>
        <v>-0.18700787401574803</v>
      </c>
      <c r="O864">
        <v>1970</v>
      </c>
      <c r="P864">
        <v>10</v>
      </c>
      <c r="Q864" s="1">
        <f t="shared" si="108"/>
        <v>25842</v>
      </c>
      <c r="R864">
        <v>2.9409999999999998</v>
      </c>
      <c r="S864">
        <f t="shared" si="109"/>
        <v>9.6489501312335939</v>
      </c>
      <c r="T864">
        <f t="shared" si="110"/>
        <v>10.148950131233594</v>
      </c>
    </row>
    <row r="865" spans="1:20" x14ac:dyDescent="0.25">
      <c r="A865" s="38">
        <v>1969</v>
      </c>
      <c r="B865">
        <v>11</v>
      </c>
      <c r="C865" s="1">
        <f t="shared" si="111"/>
        <v>25508</v>
      </c>
      <c r="D865" s="38">
        <v>-7.1999999999999995E-2</v>
      </c>
      <c r="E865">
        <v>-5.1999999999999998E-2</v>
      </c>
      <c r="F865">
        <v>-4.7E-2</v>
      </c>
      <c r="G865" s="52">
        <v>-5.7000000000000002E-2</v>
      </c>
      <c r="H865" s="38">
        <f t="shared" si="104"/>
        <v>-0.23622047244094485</v>
      </c>
      <c r="I865" s="41">
        <f t="shared" si="105"/>
        <v>-0.1706036745406824</v>
      </c>
      <c r="J865" s="40">
        <f>'NOAA WLs'!$P$5+(D865/0.3048)</f>
        <v>4.0637795275590554</v>
      </c>
      <c r="K865" s="40">
        <f>'NOAA WLs'!$P$5+(E865/0.3048)</f>
        <v>4.1293963254593171</v>
      </c>
      <c r="L865" s="40">
        <f t="shared" si="106"/>
        <v>-0.15419947506561679</v>
      </c>
      <c r="M865" s="41">
        <f t="shared" si="107"/>
        <v>-0.18700787401574803</v>
      </c>
      <c r="O865">
        <v>1970</v>
      </c>
      <c r="P865">
        <v>11</v>
      </c>
      <c r="Q865" s="1">
        <f t="shared" si="108"/>
        <v>25873</v>
      </c>
      <c r="R865">
        <v>3.1139999999999999</v>
      </c>
      <c r="S865">
        <f t="shared" si="109"/>
        <v>10.216535433070865</v>
      </c>
      <c r="T865">
        <f t="shared" si="110"/>
        <v>10.716535433070865</v>
      </c>
    </row>
    <row r="866" spans="1:20" x14ac:dyDescent="0.25">
      <c r="A866" s="38">
        <v>1969</v>
      </c>
      <c r="B866">
        <v>12</v>
      </c>
      <c r="C866" s="1">
        <f t="shared" si="111"/>
        <v>25538</v>
      </c>
      <c r="D866" s="38">
        <v>5.0000000000000001E-3</v>
      </c>
      <c r="E866">
        <v>-5.0999999999999997E-2</v>
      </c>
      <c r="F866">
        <v>-4.5999999999999999E-2</v>
      </c>
      <c r="G866" s="52">
        <v>-5.7000000000000002E-2</v>
      </c>
      <c r="H866" s="38">
        <f t="shared" si="104"/>
        <v>1.6404199475065617E-2</v>
      </c>
      <c r="I866" s="41">
        <f t="shared" si="105"/>
        <v>-0.16732283464566927</v>
      </c>
      <c r="J866" s="40">
        <f>'NOAA WLs'!$P$5+(D866/0.3048)</f>
        <v>4.3164041994750653</v>
      </c>
      <c r="K866" s="40">
        <f>'NOAA WLs'!$P$5+(E866/0.3048)</f>
        <v>4.1326771653543304</v>
      </c>
      <c r="L866" s="40">
        <f t="shared" si="106"/>
        <v>-0.15091863517060367</v>
      </c>
      <c r="M866" s="41">
        <f t="shared" si="107"/>
        <v>-0.18700787401574803</v>
      </c>
      <c r="O866">
        <v>1970</v>
      </c>
      <c r="P866">
        <v>12</v>
      </c>
      <c r="Q866" s="1">
        <f t="shared" si="108"/>
        <v>25903</v>
      </c>
      <c r="R866">
        <v>3.4340000000000002</v>
      </c>
      <c r="S866">
        <f t="shared" si="109"/>
        <v>11.266404199475065</v>
      </c>
      <c r="T866">
        <f t="shared" si="110"/>
        <v>11.766404199475065</v>
      </c>
    </row>
    <row r="867" spans="1:20" x14ac:dyDescent="0.25">
      <c r="A867" s="38">
        <v>1970</v>
      </c>
      <c r="B867">
        <v>1</v>
      </c>
      <c r="C867" s="1">
        <f t="shared" si="111"/>
        <v>25569</v>
      </c>
      <c r="D867" s="38">
        <v>-2E-3</v>
      </c>
      <c r="E867">
        <v>-5.0999999999999997E-2</v>
      </c>
      <c r="F867">
        <v>-4.5999999999999999E-2</v>
      </c>
      <c r="G867" s="52">
        <v>-5.6000000000000001E-2</v>
      </c>
      <c r="H867" s="38">
        <f t="shared" si="104"/>
        <v>-6.5616797900262466E-3</v>
      </c>
      <c r="I867" s="41">
        <f t="shared" si="105"/>
        <v>-0.16732283464566927</v>
      </c>
      <c r="J867" s="40">
        <f>'NOAA WLs'!$P$5+(D867/0.3048)</f>
        <v>4.2934383202099733</v>
      </c>
      <c r="K867" s="40">
        <f>'NOAA WLs'!$P$5+(E867/0.3048)</f>
        <v>4.1326771653543304</v>
      </c>
      <c r="L867" s="40">
        <f t="shared" si="106"/>
        <v>-0.15091863517060367</v>
      </c>
      <c r="M867" s="41">
        <f t="shared" si="107"/>
        <v>-0.18372703412073491</v>
      </c>
      <c r="O867">
        <v>1971</v>
      </c>
      <c r="P867">
        <v>1</v>
      </c>
      <c r="Q867" s="1">
        <f t="shared" si="108"/>
        <v>25934</v>
      </c>
      <c r="R867">
        <v>3.343</v>
      </c>
      <c r="S867">
        <f t="shared" si="109"/>
        <v>10.967847769028872</v>
      </c>
      <c r="T867">
        <f t="shared" si="110"/>
        <v>11.467847769028872</v>
      </c>
    </row>
    <row r="868" spans="1:20" x14ac:dyDescent="0.25">
      <c r="A868" s="38">
        <v>1970</v>
      </c>
      <c r="B868">
        <v>2</v>
      </c>
      <c r="C868" s="1">
        <f t="shared" si="111"/>
        <v>25600</v>
      </c>
      <c r="D868" s="38">
        <v>-4.2999999999999997E-2</v>
      </c>
      <c r="E868">
        <v>-5.0999999999999997E-2</v>
      </c>
      <c r="F868">
        <v>-4.5999999999999999E-2</v>
      </c>
      <c r="G868" s="52">
        <v>-5.6000000000000001E-2</v>
      </c>
      <c r="H868" s="38">
        <f t="shared" si="104"/>
        <v>-0.14107611548556429</v>
      </c>
      <c r="I868" s="41">
        <f t="shared" si="105"/>
        <v>-0.16732283464566927</v>
      </c>
      <c r="J868" s="40">
        <f>'NOAA WLs'!$P$5+(D868/0.3048)</f>
        <v>4.1589238845144356</v>
      </c>
      <c r="K868" s="40">
        <f>'NOAA WLs'!$P$5+(E868/0.3048)</f>
        <v>4.1326771653543304</v>
      </c>
      <c r="L868" s="40">
        <f t="shared" si="106"/>
        <v>-0.15091863517060367</v>
      </c>
      <c r="M868" s="41">
        <f t="shared" si="107"/>
        <v>-0.18372703412073491</v>
      </c>
      <c r="O868">
        <v>1971</v>
      </c>
      <c r="P868">
        <v>2</v>
      </c>
      <c r="Q868" s="1">
        <f t="shared" si="108"/>
        <v>25965</v>
      </c>
      <c r="R868">
        <v>3.008</v>
      </c>
      <c r="S868">
        <f t="shared" si="109"/>
        <v>9.8687664041994747</v>
      </c>
      <c r="T868">
        <f t="shared" si="110"/>
        <v>10.368766404199475</v>
      </c>
    </row>
    <row r="869" spans="1:20" x14ac:dyDescent="0.25">
      <c r="A869" s="38">
        <v>1970</v>
      </c>
      <c r="B869">
        <v>3</v>
      </c>
      <c r="C869" s="1">
        <f t="shared" si="111"/>
        <v>25628</v>
      </c>
      <c r="D869" s="38">
        <v>-7.5999999999999998E-2</v>
      </c>
      <c r="E869">
        <v>-5.0999999999999997E-2</v>
      </c>
      <c r="F869">
        <v>-4.5999999999999999E-2</v>
      </c>
      <c r="G869" s="52">
        <v>-5.6000000000000001E-2</v>
      </c>
      <c r="H869" s="38">
        <f t="shared" si="104"/>
        <v>-0.24934383202099736</v>
      </c>
      <c r="I869" s="41">
        <f t="shared" si="105"/>
        <v>-0.16732283464566927</v>
      </c>
      <c r="J869" s="40">
        <f>'NOAA WLs'!$P$5+(D869/0.3048)</f>
        <v>4.0506561679790023</v>
      </c>
      <c r="K869" s="40">
        <f>'NOAA WLs'!$P$5+(E869/0.3048)</f>
        <v>4.1326771653543304</v>
      </c>
      <c r="L869" s="40">
        <f t="shared" si="106"/>
        <v>-0.15091863517060367</v>
      </c>
      <c r="M869" s="41">
        <f t="shared" si="107"/>
        <v>-0.18372703412073491</v>
      </c>
      <c r="O869">
        <v>1971</v>
      </c>
      <c r="P869">
        <v>3</v>
      </c>
      <c r="Q869" s="1">
        <f t="shared" si="108"/>
        <v>25993</v>
      </c>
      <c r="R869">
        <v>3.2240000000000002</v>
      </c>
      <c r="S869">
        <f t="shared" si="109"/>
        <v>10.57742782152231</v>
      </c>
      <c r="T869">
        <f t="shared" si="110"/>
        <v>11.07742782152231</v>
      </c>
    </row>
    <row r="870" spans="1:20" x14ac:dyDescent="0.25">
      <c r="A870" s="38">
        <v>1970</v>
      </c>
      <c r="B870">
        <v>4</v>
      </c>
      <c r="C870" s="1">
        <f t="shared" si="111"/>
        <v>25659</v>
      </c>
      <c r="D870" s="38">
        <v>-0.126</v>
      </c>
      <c r="E870">
        <v>-5.0999999999999997E-2</v>
      </c>
      <c r="F870">
        <v>-4.5999999999999999E-2</v>
      </c>
      <c r="G870" s="52">
        <v>-5.6000000000000001E-2</v>
      </c>
      <c r="H870" s="38">
        <f t="shared" si="104"/>
        <v>-0.41338582677165353</v>
      </c>
      <c r="I870" s="41">
        <f t="shared" si="105"/>
        <v>-0.16732283464566927</v>
      </c>
      <c r="J870" s="40">
        <f>'NOAA WLs'!$P$5+(D870/0.3048)</f>
        <v>3.8866141732283461</v>
      </c>
      <c r="K870" s="40">
        <f>'NOAA WLs'!$P$5+(E870/0.3048)</f>
        <v>4.1326771653543304</v>
      </c>
      <c r="L870" s="40">
        <f t="shared" si="106"/>
        <v>-0.15091863517060367</v>
      </c>
      <c r="M870" s="41">
        <f t="shared" si="107"/>
        <v>-0.18372703412073491</v>
      </c>
      <c r="O870">
        <v>1971</v>
      </c>
      <c r="P870">
        <v>4</v>
      </c>
      <c r="Q870" s="1">
        <f t="shared" si="108"/>
        <v>26024</v>
      </c>
      <c r="R870">
        <v>2.8889999999999998</v>
      </c>
      <c r="S870">
        <f t="shared" si="109"/>
        <v>9.478346456692913</v>
      </c>
      <c r="T870">
        <f t="shared" si="110"/>
        <v>9.978346456692913</v>
      </c>
    </row>
    <row r="871" spans="1:20" x14ac:dyDescent="0.25">
      <c r="A871" s="38">
        <v>1970</v>
      </c>
      <c r="B871">
        <v>5</v>
      </c>
      <c r="C871" s="1">
        <f t="shared" si="111"/>
        <v>25689</v>
      </c>
      <c r="D871" s="38">
        <v>-0.109</v>
      </c>
      <c r="E871">
        <v>-5.0999999999999997E-2</v>
      </c>
      <c r="F871">
        <v>-4.4999999999999998E-2</v>
      </c>
      <c r="G871" s="52">
        <v>-5.6000000000000001E-2</v>
      </c>
      <c r="H871" s="38">
        <f t="shared" si="104"/>
        <v>-0.3576115485564304</v>
      </c>
      <c r="I871" s="41">
        <f t="shared" si="105"/>
        <v>-0.16732283464566927</v>
      </c>
      <c r="J871" s="40">
        <f>'NOAA WLs'!$P$5+(D871/0.3048)</f>
        <v>3.9423884514435694</v>
      </c>
      <c r="K871" s="40">
        <f>'NOAA WLs'!$P$5+(E871/0.3048)</f>
        <v>4.1326771653543304</v>
      </c>
      <c r="L871" s="40">
        <f t="shared" si="106"/>
        <v>-0.14763779527559054</v>
      </c>
      <c r="M871" s="41">
        <f t="shared" si="107"/>
        <v>-0.18372703412073491</v>
      </c>
      <c r="O871">
        <v>1971</v>
      </c>
      <c r="P871">
        <v>5</v>
      </c>
      <c r="Q871" s="1">
        <f t="shared" si="108"/>
        <v>26054</v>
      </c>
      <c r="R871">
        <v>2.8889999999999998</v>
      </c>
      <c r="S871">
        <f t="shared" si="109"/>
        <v>9.478346456692913</v>
      </c>
      <c r="T871">
        <f t="shared" si="110"/>
        <v>9.978346456692913</v>
      </c>
    </row>
    <row r="872" spans="1:20" x14ac:dyDescent="0.25">
      <c r="A872" s="38">
        <v>1970</v>
      </c>
      <c r="B872">
        <v>6</v>
      </c>
      <c r="C872" s="1">
        <f t="shared" si="111"/>
        <v>25720</v>
      </c>
      <c r="D872" s="38">
        <v>-0.06</v>
      </c>
      <c r="E872">
        <v>-0.05</v>
      </c>
      <c r="F872">
        <v>-4.4999999999999998E-2</v>
      </c>
      <c r="G872" s="52">
        <v>-5.6000000000000001E-2</v>
      </c>
      <c r="H872" s="38">
        <f t="shared" si="104"/>
        <v>-0.19685039370078738</v>
      </c>
      <c r="I872" s="41">
        <f t="shared" si="105"/>
        <v>-0.16404199475065617</v>
      </c>
      <c r="J872" s="40">
        <f>'NOAA WLs'!$P$5+(D872/0.3048)</f>
        <v>4.1031496062992128</v>
      </c>
      <c r="K872" s="40">
        <f>'NOAA WLs'!$P$5+(E872/0.3048)</f>
        <v>4.1359580052493436</v>
      </c>
      <c r="L872" s="40">
        <f t="shared" si="106"/>
        <v>-0.14763779527559054</v>
      </c>
      <c r="M872" s="41">
        <f t="shared" si="107"/>
        <v>-0.18372703412073491</v>
      </c>
      <c r="O872">
        <v>1971</v>
      </c>
      <c r="P872">
        <v>6</v>
      </c>
      <c r="Q872" s="1">
        <f t="shared" si="108"/>
        <v>26085</v>
      </c>
      <c r="R872">
        <v>3.0350000000000001</v>
      </c>
      <c r="S872">
        <f t="shared" si="109"/>
        <v>9.9573490813648302</v>
      </c>
      <c r="T872">
        <f t="shared" si="110"/>
        <v>10.45734908136483</v>
      </c>
    </row>
    <row r="873" spans="1:20" x14ac:dyDescent="0.25">
      <c r="A873" s="38">
        <v>1970</v>
      </c>
      <c r="B873">
        <v>7</v>
      </c>
      <c r="C873" s="1">
        <f t="shared" si="111"/>
        <v>25750</v>
      </c>
      <c r="D873" s="38">
        <v>-6.4000000000000001E-2</v>
      </c>
      <c r="E873">
        <v>-0.05</v>
      </c>
      <c r="F873">
        <v>-4.4999999999999998E-2</v>
      </c>
      <c r="G873" s="52">
        <v>-5.5E-2</v>
      </c>
      <c r="H873" s="38">
        <f t="shared" si="104"/>
        <v>-0.20997375328083989</v>
      </c>
      <c r="I873" s="41">
        <f t="shared" si="105"/>
        <v>-0.16404199475065617</v>
      </c>
      <c r="J873" s="40">
        <f>'NOAA WLs'!$P$5+(D873/0.3048)</f>
        <v>4.0900262467191597</v>
      </c>
      <c r="K873" s="40">
        <f>'NOAA WLs'!$P$5+(E873/0.3048)</f>
        <v>4.1359580052493436</v>
      </c>
      <c r="L873" s="40">
        <f t="shared" si="106"/>
        <v>-0.14763779527559054</v>
      </c>
      <c r="M873" s="41">
        <f t="shared" si="107"/>
        <v>-0.18044619422572178</v>
      </c>
      <c r="O873">
        <v>1971</v>
      </c>
      <c r="P873">
        <v>7</v>
      </c>
      <c r="Q873" s="1">
        <f t="shared" si="108"/>
        <v>26115</v>
      </c>
      <c r="R873">
        <v>2.9529999999999998</v>
      </c>
      <c r="S873">
        <f t="shared" si="109"/>
        <v>9.6883202099737531</v>
      </c>
      <c r="T873">
        <f t="shared" si="110"/>
        <v>10.188320209973753</v>
      </c>
    </row>
    <row r="874" spans="1:20" x14ac:dyDescent="0.25">
      <c r="A874" s="38">
        <v>1970</v>
      </c>
      <c r="B874">
        <v>8</v>
      </c>
      <c r="C874" s="1">
        <f t="shared" si="111"/>
        <v>25781</v>
      </c>
      <c r="D874" s="38">
        <v>-8.5000000000000006E-2</v>
      </c>
      <c r="E874">
        <v>-0.05</v>
      </c>
      <c r="F874">
        <v>-4.4999999999999998E-2</v>
      </c>
      <c r="G874" s="52">
        <v>-5.5E-2</v>
      </c>
      <c r="H874" s="38">
        <f t="shared" si="104"/>
        <v>-0.27887139107611547</v>
      </c>
      <c r="I874" s="41">
        <f t="shared" si="105"/>
        <v>-0.16404199475065617</v>
      </c>
      <c r="J874" s="40">
        <f>'NOAA WLs'!$P$5+(D874/0.3048)</f>
        <v>4.0211286089238847</v>
      </c>
      <c r="K874" s="40">
        <f>'NOAA WLs'!$P$5+(E874/0.3048)</f>
        <v>4.1359580052493436</v>
      </c>
      <c r="L874" s="40">
        <f t="shared" si="106"/>
        <v>-0.14763779527559054</v>
      </c>
      <c r="M874" s="41">
        <f t="shared" si="107"/>
        <v>-0.18044619422572178</v>
      </c>
      <c r="O874">
        <v>1971</v>
      </c>
      <c r="P874">
        <v>8</v>
      </c>
      <c r="Q874" s="1">
        <f t="shared" si="108"/>
        <v>26146</v>
      </c>
      <c r="R874">
        <v>3.044</v>
      </c>
      <c r="S874">
        <f t="shared" si="109"/>
        <v>9.9868766404199469</v>
      </c>
      <c r="T874">
        <f t="shared" si="110"/>
        <v>10.486876640419947</v>
      </c>
    </row>
    <row r="875" spans="1:20" x14ac:dyDescent="0.25">
      <c r="A875" s="38">
        <v>1970</v>
      </c>
      <c r="B875">
        <v>9</v>
      </c>
      <c r="C875" s="1">
        <f t="shared" si="111"/>
        <v>25812</v>
      </c>
      <c r="D875" s="38">
        <v>-8.2000000000000003E-2</v>
      </c>
      <c r="E875">
        <v>-0.05</v>
      </c>
      <c r="F875">
        <v>-4.4999999999999998E-2</v>
      </c>
      <c r="G875" s="52">
        <v>-5.5E-2</v>
      </c>
      <c r="H875" s="38">
        <f t="shared" si="104"/>
        <v>-0.26902887139107612</v>
      </c>
      <c r="I875" s="41">
        <f t="shared" si="105"/>
        <v>-0.16404199475065617</v>
      </c>
      <c r="J875" s="40">
        <f>'NOAA WLs'!$P$5+(D875/0.3048)</f>
        <v>4.0309711286089236</v>
      </c>
      <c r="K875" s="40">
        <f>'NOAA WLs'!$P$5+(E875/0.3048)</f>
        <v>4.1359580052493436</v>
      </c>
      <c r="L875" s="40">
        <f t="shared" si="106"/>
        <v>-0.14763779527559054</v>
      </c>
      <c r="M875" s="41">
        <f t="shared" si="107"/>
        <v>-0.18044619422572178</v>
      </c>
      <c r="O875">
        <v>1971</v>
      </c>
      <c r="P875">
        <v>9</v>
      </c>
      <c r="Q875" s="1">
        <f t="shared" si="108"/>
        <v>26177</v>
      </c>
      <c r="R875">
        <v>2.9380000000000002</v>
      </c>
      <c r="S875">
        <f t="shared" si="109"/>
        <v>9.6391076115485568</v>
      </c>
      <c r="T875">
        <f t="shared" si="110"/>
        <v>10.139107611548557</v>
      </c>
    </row>
    <row r="876" spans="1:20" x14ac:dyDescent="0.25">
      <c r="A876" s="38">
        <v>1970</v>
      </c>
      <c r="B876">
        <v>10</v>
      </c>
      <c r="C876" s="1">
        <f t="shared" si="111"/>
        <v>25842</v>
      </c>
      <c r="D876" s="38">
        <v>-4.5999999999999999E-2</v>
      </c>
      <c r="E876">
        <v>-0.05</v>
      </c>
      <c r="F876">
        <v>-4.4999999999999998E-2</v>
      </c>
      <c r="G876" s="52">
        <v>-5.5E-2</v>
      </c>
      <c r="H876" s="38">
        <f t="shared" si="104"/>
        <v>-0.15091863517060367</v>
      </c>
      <c r="I876" s="41">
        <f t="shared" si="105"/>
        <v>-0.16404199475065617</v>
      </c>
      <c r="J876" s="40">
        <f>'NOAA WLs'!$P$5+(D876/0.3048)</f>
        <v>4.1490813648293958</v>
      </c>
      <c r="K876" s="40">
        <f>'NOAA WLs'!$P$5+(E876/0.3048)</f>
        <v>4.1359580052493436</v>
      </c>
      <c r="L876" s="40">
        <f t="shared" si="106"/>
        <v>-0.14763779527559054</v>
      </c>
      <c r="M876" s="41">
        <f t="shared" si="107"/>
        <v>-0.18044619422572178</v>
      </c>
      <c r="O876">
        <v>1971</v>
      </c>
      <c r="P876">
        <v>10</v>
      </c>
      <c r="Q876" s="1">
        <f t="shared" si="108"/>
        <v>26207</v>
      </c>
      <c r="R876">
        <v>2.9220000000000002</v>
      </c>
      <c r="S876">
        <f t="shared" si="109"/>
        <v>9.5866141732283463</v>
      </c>
      <c r="T876">
        <f t="shared" si="110"/>
        <v>10.086614173228346</v>
      </c>
    </row>
    <row r="877" spans="1:20" x14ac:dyDescent="0.25">
      <c r="A877" s="38">
        <v>1970</v>
      </c>
      <c r="B877">
        <v>11</v>
      </c>
      <c r="C877" s="1">
        <f t="shared" si="111"/>
        <v>25873</v>
      </c>
      <c r="D877" s="38">
        <v>-1.7000000000000001E-2</v>
      </c>
      <c r="E877">
        <v>-0.05</v>
      </c>
      <c r="F877">
        <v>-4.3999999999999997E-2</v>
      </c>
      <c r="G877" s="52">
        <v>-5.5E-2</v>
      </c>
      <c r="H877" s="38">
        <f t="shared" si="104"/>
        <v>-5.57742782152231E-2</v>
      </c>
      <c r="I877" s="41">
        <f t="shared" si="105"/>
        <v>-0.16404199475065617</v>
      </c>
      <c r="J877" s="40">
        <f>'NOAA WLs'!$P$5+(D877/0.3048)</f>
        <v>4.244225721784777</v>
      </c>
      <c r="K877" s="40">
        <f>'NOAA WLs'!$P$5+(E877/0.3048)</f>
        <v>4.1359580052493436</v>
      </c>
      <c r="L877" s="40">
        <f t="shared" si="106"/>
        <v>-0.14435695538057741</v>
      </c>
      <c r="M877" s="41">
        <f t="shared" si="107"/>
        <v>-0.18044619422572178</v>
      </c>
      <c r="O877">
        <v>1971</v>
      </c>
      <c r="P877">
        <v>11</v>
      </c>
      <c r="Q877" s="1">
        <f t="shared" si="108"/>
        <v>26238</v>
      </c>
      <c r="R877">
        <v>3.1139999999999999</v>
      </c>
      <c r="S877">
        <f t="shared" si="109"/>
        <v>10.216535433070865</v>
      </c>
      <c r="T877">
        <f t="shared" si="110"/>
        <v>10.716535433070865</v>
      </c>
    </row>
    <row r="878" spans="1:20" x14ac:dyDescent="0.25">
      <c r="A878" s="38">
        <v>1970</v>
      </c>
      <c r="B878">
        <v>12</v>
      </c>
      <c r="C878" s="1">
        <f t="shared" si="111"/>
        <v>25903</v>
      </c>
      <c r="D878" s="38">
        <v>1.7999999999999999E-2</v>
      </c>
      <c r="E878">
        <v>-4.9000000000000002E-2</v>
      </c>
      <c r="F878">
        <v>-4.3999999999999997E-2</v>
      </c>
      <c r="G878" s="52">
        <v>-5.5E-2</v>
      </c>
      <c r="H878" s="38">
        <f t="shared" si="104"/>
        <v>5.9055118110236213E-2</v>
      </c>
      <c r="I878" s="41">
        <f t="shared" si="105"/>
        <v>-0.16076115485564305</v>
      </c>
      <c r="J878" s="40">
        <f>'NOAA WLs'!$P$5+(D878/0.3048)</f>
        <v>4.3590551181102359</v>
      </c>
      <c r="K878" s="40">
        <f>'NOAA WLs'!$P$5+(E878/0.3048)</f>
        <v>4.1392388451443569</v>
      </c>
      <c r="L878" s="40">
        <f t="shared" si="106"/>
        <v>-0.14435695538057741</v>
      </c>
      <c r="M878" s="41">
        <f t="shared" si="107"/>
        <v>-0.18044619422572178</v>
      </c>
      <c r="O878">
        <v>1971</v>
      </c>
      <c r="P878">
        <v>12</v>
      </c>
      <c r="Q878" s="1">
        <f t="shared" si="108"/>
        <v>26268</v>
      </c>
      <c r="R878">
        <v>3.2759999999999998</v>
      </c>
      <c r="S878">
        <f t="shared" si="109"/>
        <v>10.748031496062991</v>
      </c>
      <c r="T878">
        <f t="shared" si="110"/>
        <v>11.248031496062991</v>
      </c>
    </row>
    <row r="879" spans="1:20" x14ac:dyDescent="0.25">
      <c r="A879" s="38">
        <v>1971</v>
      </c>
      <c r="B879">
        <v>1</v>
      </c>
      <c r="C879" s="1">
        <f t="shared" si="111"/>
        <v>25934</v>
      </c>
      <c r="D879" s="38">
        <v>-0.111</v>
      </c>
      <c r="E879">
        <v>-4.9000000000000002E-2</v>
      </c>
      <c r="F879">
        <v>-4.3999999999999997E-2</v>
      </c>
      <c r="G879" s="52">
        <v>-5.3999999999999999E-2</v>
      </c>
      <c r="H879" s="38">
        <f t="shared" si="104"/>
        <v>-0.36417322834645666</v>
      </c>
      <c r="I879" s="41">
        <f t="shared" si="105"/>
        <v>-0.16076115485564305</v>
      </c>
      <c r="J879" s="40">
        <f>'NOAA WLs'!$P$5+(D879/0.3048)</f>
        <v>3.9358267716535433</v>
      </c>
      <c r="K879" s="40">
        <f>'NOAA WLs'!$P$5+(E879/0.3048)</f>
        <v>4.1392388451443569</v>
      </c>
      <c r="L879" s="40">
        <f t="shared" si="106"/>
        <v>-0.14435695538057741</v>
      </c>
      <c r="M879" s="41">
        <f t="shared" si="107"/>
        <v>-0.17716535433070865</v>
      </c>
      <c r="O879">
        <v>1972</v>
      </c>
      <c r="P879">
        <v>1</v>
      </c>
      <c r="Q879" s="1">
        <f t="shared" si="108"/>
        <v>26299</v>
      </c>
      <c r="R879">
        <v>3.367</v>
      </c>
      <c r="S879">
        <f t="shared" si="109"/>
        <v>11.046587926509186</v>
      </c>
      <c r="T879">
        <f t="shared" si="110"/>
        <v>11.546587926509186</v>
      </c>
    </row>
    <row r="880" spans="1:20" x14ac:dyDescent="0.25">
      <c r="A880" s="38">
        <v>1971</v>
      </c>
      <c r="B880">
        <v>2</v>
      </c>
      <c r="C880" s="1">
        <f t="shared" si="111"/>
        <v>25965</v>
      </c>
      <c r="D880" s="38">
        <v>-0.152</v>
      </c>
      <c r="E880">
        <v>-4.9000000000000002E-2</v>
      </c>
      <c r="F880">
        <v>-4.3999999999999997E-2</v>
      </c>
      <c r="G880" s="52">
        <v>-5.3999999999999999E-2</v>
      </c>
      <c r="H880" s="38">
        <f t="shared" si="104"/>
        <v>-0.49868766404199472</v>
      </c>
      <c r="I880" s="41">
        <f t="shared" si="105"/>
        <v>-0.16076115485564305</v>
      </c>
      <c r="J880" s="40">
        <f>'NOAA WLs'!$P$5+(D880/0.3048)</f>
        <v>3.8013123359580052</v>
      </c>
      <c r="K880" s="40">
        <f>'NOAA WLs'!$P$5+(E880/0.3048)</f>
        <v>4.1392388451443569</v>
      </c>
      <c r="L880" s="40">
        <f t="shared" si="106"/>
        <v>-0.14435695538057741</v>
      </c>
      <c r="M880" s="41">
        <f t="shared" si="107"/>
        <v>-0.17716535433070865</v>
      </c>
      <c r="O880">
        <v>1972</v>
      </c>
      <c r="P880">
        <v>2</v>
      </c>
      <c r="Q880" s="1">
        <f t="shared" si="108"/>
        <v>26330</v>
      </c>
      <c r="R880">
        <v>3.2970000000000002</v>
      </c>
      <c r="S880">
        <f t="shared" si="109"/>
        <v>10.816929133858268</v>
      </c>
      <c r="T880">
        <f t="shared" si="110"/>
        <v>11.316929133858268</v>
      </c>
    </row>
    <row r="881" spans="1:20" x14ac:dyDescent="0.25">
      <c r="A881" s="38">
        <v>1971</v>
      </c>
      <c r="B881">
        <v>3</v>
      </c>
      <c r="C881" s="1">
        <f t="shared" si="111"/>
        <v>25993</v>
      </c>
      <c r="D881" s="38">
        <v>-5.0999999999999997E-2</v>
      </c>
      <c r="E881">
        <v>-4.9000000000000002E-2</v>
      </c>
      <c r="F881">
        <v>-4.3999999999999997E-2</v>
      </c>
      <c r="G881" s="52">
        <v>-5.3999999999999999E-2</v>
      </c>
      <c r="H881" s="38">
        <f t="shared" si="104"/>
        <v>-0.16732283464566927</v>
      </c>
      <c r="I881" s="41">
        <f t="shared" si="105"/>
        <v>-0.16076115485564305</v>
      </c>
      <c r="J881" s="40">
        <f>'NOAA WLs'!$P$5+(D881/0.3048)</f>
        <v>4.1326771653543304</v>
      </c>
      <c r="K881" s="40">
        <f>'NOAA WLs'!$P$5+(E881/0.3048)</f>
        <v>4.1392388451443569</v>
      </c>
      <c r="L881" s="40">
        <f t="shared" si="106"/>
        <v>-0.14435695538057741</v>
      </c>
      <c r="M881" s="41">
        <f t="shared" si="107"/>
        <v>-0.17716535433070865</v>
      </c>
      <c r="O881">
        <v>1972</v>
      </c>
      <c r="P881">
        <v>3</v>
      </c>
      <c r="Q881" s="1">
        <f t="shared" si="108"/>
        <v>26359</v>
      </c>
      <c r="R881">
        <v>3.117</v>
      </c>
      <c r="S881">
        <f t="shared" si="109"/>
        <v>10.226377952755906</v>
      </c>
      <c r="T881">
        <f t="shared" si="110"/>
        <v>10.726377952755906</v>
      </c>
    </row>
    <row r="882" spans="1:20" x14ac:dyDescent="0.25">
      <c r="A882" s="38">
        <v>1971</v>
      </c>
      <c r="B882">
        <v>4</v>
      </c>
      <c r="C882" s="1">
        <f t="shared" si="111"/>
        <v>26024</v>
      </c>
      <c r="D882" s="38">
        <v>-2.1999999999999999E-2</v>
      </c>
      <c r="E882">
        <v>-4.9000000000000002E-2</v>
      </c>
      <c r="F882">
        <v>-4.3999999999999997E-2</v>
      </c>
      <c r="G882" s="52">
        <v>-5.3999999999999999E-2</v>
      </c>
      <c r="H882" s="38">
        <f t="shared" si="104"/>
        <v>-7.2178477690288706E-2</v>
      </c>
      <c r="I882" s="41">
        <f t="shared" si="105"/>
        <v>-0.16076115485564305</v>
      </c>
      <c r="J882" s="40">
        <f>'NOAA WLs'!$P$5+(D882/0.3048)</f>
        <v>4.2278215223097115</v>
      </c>
      <c r="K882" s="40">
        <f>'NOAA WLs'!$P$5+(E882/0.3048)</f>
        <v>4.1392388451443569</v>
      </c>
      <c r="L882" s="40">
        <f t="shared" si="106"/>
        <v>-0.14435695538057741</v>
      </c>
      <c r="M882" s="41">
        <f t="shared" si="107"/>
        <v>-0.17716535433070865</v>
      </c>
      <c r="O882">
        <v>1972</v>
      </c>
      <c r="P882">
        <v>4</v>
      </c>
      <c r="Q882" s="1">
        <f t="shared" si="108"/>
        <v>26390</v>
      </c>
      <c r="R882">
        <v>3.1509999999999998</v>
      </c>
      <c r="S882">
        <f t="shared" si="109"/>
        <v>10.337926509186351</v>
      </c>
      <c r="T882">
        <f t="shared" si="110"/>
        <v>10.837926509186351</v>
      </c>
    </row>
    <row r="883" spans="1:20" x14ac:dyDescent="0.25">
      <c r="A883" s="38">
        <v>1971</v>
      </c>
      <c r="B883">
        <v>5</v>
      </c>
      <c r="C883" s="1">
        <f t="shared" si="111"/>
        <v>26054</v>
      </c>
      <c r="D883" s="38">
        <v>-6.9000000000000006E-2</v>
      </c>
      <c r="E883">
        <v>-4.9000000000000002E-2</v>
      </c>
      <c r="F883">
        <v>-4.2999999999999997E-2</v>
      </c>
      <c r="G883" s="52">
        <v>-5.3999999999999999E-2</v>
      </c>
      <c r="H883" s="38">
        <f t="shared" si="104"/>
        <v>-0.22637795275590553</v>
      </c>
      <c r="I883" s="41">
        <f t="shared" si="105"/>
        <v>-0.16076115485564305</v>
      </c>
      <c r="J883" s="40">
        <f>'NOAA WLs'!$P$5+(D883/0.3048)</f>
        <v>4.0736220472440943</v>
      </c>
      <c r="K883" s="40">
        <f>'NOAA WLs'!$P$5+(E883/0.3048)</f>
        <v>4.1392388451443569</v>
      </c>
      <c r="L883" s="40">
        <f t="shared" si="106"/>
        <v>-0.14107611548556429</v>
      </c>
      <c r="M883" s="41">
        <f t="shared" si="107"/>
        <v>-0.17716535433070865</v>
      </c>
      <c r="O883">
        <v>1972</v>
      </c>
      <c r="P883">
        <v>5</v>
      </c>
      <c r="Q883" s="1">
        <f t="shared" si="108"/>
        <v>26420</v>
      </c>
      <c r="R883">
        <v>2.9319999999999999</v>
      </c>
      <c r="S883">
        <f t="shared" si="109"/>
        <v>9.6194225721784772</v>
      </c>
      <c r="T883">
        <f t="shared" si="110"/>
        <v>10.119422572178477</v>
      </c>
    </row>
    <row r="884" spans="1:20" x14ac:dyDescent="0.25">
      <c r="A884" s="38">
        <v>1971</v>
      </c>
      <c r="B884">
        <v>6</v>
      </c>
      <c r="C884" s="1">
        <f t="shared" si="111"/>
        <v>26085</v>
      </c>
      <c r="D884" s="38">
        <v>-3.7999999999999999E-2</v>
      </c>
      <c r="E884">
        <v>-4.8000000000000001E-2</v>
      </c>
      <c r="F884">
        <v>-4.2999999999999997E-2</v>
      </c>
      <c r="G884" s="52">
        <v>-5.3999999999999999E-2</v>
      </c>
      <c r="H884" s="38">
        <f t="shared" si="104"/>
        <v>-0.12467191601049868</v>
      </c>
      <c r="I884" s="41">
        <f t="shared" si="105"/>
        <v>-0.15748031496062992</v>
      </c>
      <c r="J884" s="40">
        <f>'NOAA WLs'!$P$5+(D884/0.3048)</f>
        <v>4.1753280839895011</v>
      </c>
      <c r="K884" s="40">
        <f>'NOAA WLs'!$P$5+(E884/0.3048)</f>
        <v>4.1425196850393702</v>
      </c>
      <c r="L884" s="40">
        <f t="shared" si="106"/>
        <v>-0.14107611548556429</v>
      </c>
      <c r="M884" s="41">
        <f t="shared" si="107"/>
        <v>-0.17716535433070865</v>
      </c>
      <c r="O884">
        <v>1972</v>
      </c>
      <c r="P884">
        <v>6</v>
      </c>
      <c r="Q884" s="1">
        <f t="shared" si="108"/>
        <v>26451</v>
      </c>
      <c r="R884">
        <v>2.9740000000000002</v>
      </c>
      <c r="S884">
        <f t="shared" si="109"/>
        <v>9.757217847769029</v>
      </c>
      <c r="T884">
        <f t="shared" si="110"/>
        <v>10.257217847769029</v>
      </c>
    </row>
    <row r="885" spans="1:20" x14ac:dyDescent="0.25">
      <c r="A885" s="38">
        <v>1971</v>
      </c>
      <c r="B885">
        <v>7</v>
      </c>
      <c r="C885" s="1">
        <f t="shared" si="111"/>
        <v>26115</v>
      </c>
      <c r="D885" s="38">
        <v>-3.5999999999999997E-2</v>
      </c>
      <c r="E885">
        <v>-4.8000000000000001E-2</v>
      </c>
      <c r="F885">
        <v>-4.2999999999999997E-2</v>
      </c>
      <c r="G885" s="52">
        <v>-5.2999999999999999E-2</v>
      </c>
      <c r="H885" s="38">
        <f t="shared" si="104"/>
        <v>-0.11811023622047243</v>
      </c>
      <c r="I885" s="41">
        <f t="shared" si="105"/>
        <v>-0.15748031496062992</v>
      </c>
      <c r="J885" s="40">
        <f>'NOAA WLs'!$P$5+(D885/0.3048)</f>
        <v>4.1818897637795276</v>
      </c>
      <c r="K885" s="40">
        <f>'NOAA WLs'!$P$5+(E885/0.3048)</f>
        <v>4.1425196850393702</v>
      </c>
      <c r="L885" s="40">
        <f t="shared" si="106"/>
        <v>-0.14107611548556429</v>
      </c>
      <c r="M885" s="41">
        <f t="shared" si="107"/>
        <v>-0.17388451443569553</v>
      </c>
      <c r="O885">
        <v>1972</v>
      </c>
      <c r="P885">
        <v>7</v>
      </c>
      <c r="Q885" s="1">
        <f t="shared" si="108"/>
        <v>26481</v>
      </c>
      <c r="R885">
        <v>2.9590000000000001</v>
      </c>
      <c r="S885">
        <f t="shared" si="109"/>
        <v>9.7080052493438309</v>
      </c>
      <c r="T885">
        <f t="shared" si="110"/>
        <v>10.208005249343831</v>
      </c>
    </row>
    <row r="886" spans="1:20" x14ac:dyDescent="0.25">
      <c r="A886" s="38">
        <v>1971</v>
      </c>
      <c r="B886">
        <v>8</v>
      </c>
      <c r="C886" s="1">
        <f t="shared" si="111"/>
        <v>26146</v>
      </c>
      <c r="D886" s="38">
        <v>-2.1000000000000001E-2</v>
      </c>
      <c r="E886">
        <v>-4.8000000000000001E-2</v>
      </c>
      <c r="F886">
        <v>-4.2999999999999997E-2</v>
      </c>
      <c r="G886" s="52">
        <v>-5.2999999999999999E-2</v>
      </c>
      <c r="H886" s="38">
        <f t="shared" si="104"/>
        <v>-6.8897637795275593E-2</v>
      </c>
      <c r="I886" s="41">
        <f t="shared" si="105"/>
        <v>-0.15748031496062992</v>
      </c>
      <c r="J886" s="40">
        <f>'NOAA WLs'!$P$5+(D886/0.3048)</f>
        <v>4.2311023622047239</v>
      </c>
      <c r="K886" s="40">
        <f>'NOAA WLs'!$P$5+(E886/0.3048)</f>
        <v>4.1425196850393702</v>
      </c>
      <c r="L886" s="40">
        <f t="shared" si="106"/>
        <v>-0.14107611548556429</v>
      </c>
      <c r="M886" s="41">
        <f t="shared" si="107"/>
        <v>-0.17388451443569553</v>
      </c>
      <c r="O886">
        <v>1972</v>
      </c>
      <c r="P886">
        <v>8</v>
      </c>
      <c r="Q886" s="1">
        <f t="shared" si="108"/>
        <v>26512</v>
      </c>
      <c r="R886">
        <v>2.98</v>
      </c>
      <c r="S886">
        <f t="shared" si="109"/>
        <v>9.7769028871391068</v>
      </c>
      <c r="T886">
        <f t="shared" si="110"/>
        <v>10.276902887139107</v>
      </c>
    </row>
    <row r="887" spans="1:20" x14ac:dyDescent="0.25">
      <c r="A887" s="38">
        <v>1971</v>
      </c>
      <c r="B887">
        <v>9</v>
      </c>
      <c r="C887" s="1">
        <f t="shared" si="111"/>
        <v>26177</v>
      </c>
      <c r="D887" s="38">
        <v>-4.2000000000000003E-2</v>
      </c>
      <c r="E887">
        <v>-4.8000000000000001E-2</v>
      </c>
      <c r="F887">
        <v>-4.2999999999999997E-2</v>
      </c>
      <c r="G887" s="52">
        <v>-5.2999999999999999E-2</v>
      </c>
      <c r="H887" s="38">
        <f t="shared" si="104"/>
        <v>-0.13779527559055119</v>
      </c>
      <c r="I887" s="41">
        <f t="shared" si="105"/>
        <v>-0.15748031496062992</v>
      </c>
      <c r="J887" s="40">
        <f>'NOAA WLs'!$P$5+(D887/0.3048)</f>
        <v>4.1622047244094489</v>
      </c>
      <c r="K887" s="40">
        <f>'NOAA WLs'!$P$5+(E887/0.3048)</f>
        <v>4.1425196850393702</v>
      </c>
      <c r="L887" s="40">
        <f t="shared" si="106"/>
        <v>-0.14107611548556429</v>
      </c>
      <c r="M887" s="41">
        <f t="shared" si="107"/>
        <v>-0.17388451443569553</v>
      </c>
      <c r="O887">
        <v>1972</v>
      </c>
      <c r="P887">
        <v>9</v>
      </c>
      <c r="Q887" s="1">
        <f t="shared" si="108"/>
        <v>26543</v>
      </c>
      <c r="R887">
        <v>2.9620000000000002</v>
      </c>
      <c r="S887">
        <f t="shared" si="109"/>
        <v>9.7178477690288716</v>
      </c>
      <c r="T887">
        <f t="shared" si="110"/>
        <v>10.217847769028872</v>
      </c>
    </row>
    <row r="888" spans="1:20" x14ac:dyDescent="0.25">
      <c r="A888" s="38">
        <v>1971</v>
      </c>
      <c r="B888">
        <v>10</v>
      </c>
      <c r="C888" s="1">
        <f t="shared" si="111"/>
        <v>26207</v>
      </c>
      <c r="D888" s="38">
        <v>-7.3999999999999996E-2</v>
      </c>
      <c r="E888">
        <v>-4.8000000000000001E-2</v>
      </c>
      <c r="F888">
        <v>-4.2000000000000003E-2</v>
      </c>
      <c r="G888" s="52">
        <v>-5.2999999999999999E-2</v>
      </c>
      <c r="H888" s="38">
        <f t="shared" si="104"/>
        <v>-0.2427821522309711</v>
      </c>
      <c r="I888" s="41">
        <f t="shared" si="105"/>
        <v>-0.15748031496062992</v>
      </c>
      <c r="J888" s="40">
        <f>'NOAA WLs'!$P$5+(D888/0.3048)</f>
        <v>4.0572178477690288</v>
      </c>
      <c r="K888" s="40">
        <f>'NOAA WLs'!$P$5+(E888/0.3048)</f>
        <v>4.1425196850393702</v>
      </c>
      <c r="L888" s="40">
        <f t="shared" si="106"/>
        <v>-0.13779527559055119</v>
      </c>
      <c r="M888" s="41">
        <f t="shared" si="107"/>
        <v>-0.17388451443569553</v>
      </c>
      <c r="O888">
        <v>1972</v>
      </c>
      <c r="P888">
        <v>10</v>
      </c>
      <c r="Q888" s="1">
        <f t="shared" si="108"/>
        <v>26573</v>
      </c>
      <c r="R888">
        <v>2.8580000000000001</v>
      </c>
      <c r="S888">
        <f t="shared" si="109"/>
        <v>9.3766404199475062</v>
      </c>
      <c r="T888">
        <f t="shared" si="110"/>
        <v>9.8766404199475062</v>
      </c>
    </row>
    <row r="889" spans="1:20" x14ac:dyDescent="0.25">
      <c r="A889" s="38">
        <v>1971</v>
      </c>
      <c r="B889">
        <v>11</v>
      </c>
      <c r="C889" s="1">
        <f t="shared" si="111"/>
        <v>26238</v>
      </c>
      <c r="D889" s="38">
        <v>-0.09</v>
      </c>
      <c r="E889">
        <v>-4.8000000000000001E-2</v>
      </c>
      <c r="F889">
        <v>-4.2000000000000003E-2</v>
      </c>
      <c r="G889" s="52">
        <v>-5.2999999999999999E-2</v>
      </c>
      <c r="H889" s="38">
        <f t="shared" si="104"/>
        <v>-0.29527559055118108</v>
      </c>
      <c r="I889" s="41">
        <f t="shared" si="105"/>
        <v>-0.15748031496062992</v>
      </c>
      <c r="J889" s="40">
        <f>'NOAA WLs'!$P$5+(D889/0.3048)</f>
        <v>4.0047244094488184</v>
      </c>
      <c r="K889" s="40">
        <f>'NOAA WLs'!$P$5+(E889/0.3048)</f>
        <v>4.1425196850393702</v>
      </c>
      <c r="L889" s="40">
        <f t="shared" si="106"/>
        <v>-0.13779527559055119</v>
      </c>
      <c r="M889" s="41">
        <f t="shared" si="107"/>
        <v>-0.17388451443569553</v>
      </c>
      <c r="O889">
        <v>1972</v>
      </c>
      <c r="P889">
        <v>11</v>
      </c>
      <c r="Q889" s="1">
        <f t="shared" si="108"/>
        <v>26604</v>
      </c>
      <c r="R889">
        <v>3.1539999999999999</v>
      </c>
      <c r="S889">
        <f t="shared" si="109"/>
        <v>10.34776902887139</v>
      </c>
      <c r="T889">
        <f t="shared" si="110"/>
        <v>10.84776902887139</v>
      </c>
    </row>
    <row r="890" spans="1:20" x14ac:dyDescent="0.25">
      <c r="A890" s="38">
        <v>1971</v>
      </c>
      <c r="B890">
        <v>12</v>
      </c>
      <c r="C890" s="1">
        <f t="shared" si="111"/>
        <v>26268</v>
      </c>
      <c r="D890" s="38">
        <v>-5.8999999999999997E-2</v>
      </c>
      <c r="E890">
        <v>-4.7E-2</v>
      </c>
      <c r="F890">
        <v>-4.2000000000000003E-2</v>
      </c>
      <c r="G890" s="52">
        <v>-5.2999999999999999E-2</v>
      </c>
      <c r="H890" s="38">
        <f t="shared" si="104"/>
        <v>-0.19356955380577426</v>
      </c>
      <c r="I890" s="41">
        <f t="shared" si="105"/>
        <v>-0.15419947506561679</v>
      </c>
      <c r="J890" s="40">
        <f>'NOAA WLs'!$P$5+(D890/0.3048)</f>
        <v>4.1064304461942251</v>
      </c>
      <c r="K890" s="40">
        <f>'NOAA WLs'!$P$5+(E890/0.3048)</f>
        <v>4.1458005249343834</v>
      </c>
      <c r="L890" s="40">
        <f t="shared" si="106"/>
        <v>-0.13779527559055119</v>
      </c>
      <c r="M890" s="41">
        <f t="shared" si="107"/>
        <v>-0.17388451443569553</v>
      </c>
      <c r="O890">
        <v>1972</v>
      </c>
      <c r="P890">
        <v>12</v>
      </c>
      <c r="Q890" s="1">
        <f t="shared" si="108"/>
        <v>26634</v>
      </c>
      <c r="R890">
        <v>3.5289999999999999</v>
      </c>
      <c r="S890">
        <f t="shared" si="109"/>
        <v>11.578083989501312</v>
      </c>
      <c r="T890">
        <f t="shared" si="110"/>
        <v>12.078083989501312</v>
      </c>
    </row>
    <row r="891" spans="1:20" x14ac:dyDescent="0.25">
      <c r="A891" s="38">
        <v>1972</v>
      </c>
      <c r="B891">
        <v>1</v>
      </c>
      <c r="C891" s="1">
        <f t="shared" si="111"/>
        <v>26299</v>
      </c>
      <c r="D891" s="38">
        <v>-9.2999999999999999E-2</v>
      </c>
      <c r="E891">
        <v>-4.7E-2</v>
      </c>
      <c r="F891">
        <v>-4.2000000000000003E-2</v>
      </c>
      <c r="G891" s="52">
        <v>-5.1999999999999998E-2</v>
      </c>
      <c r="H891" s="38">
        <f t="shared" si="104"/>
        <v>-0.30511811023622043</v>
      </c>
      <c r="I891" s="41">
        <f t="shared" si="105"/>
        <v>-0.15419947506561679</v>
      </c>
      <c r="J891" s="40">
        <f>'NOAA WLs'!$P$5+(D891/0.3048)</f>
        <v>3.9948818897637794</v>
      </c>
      <c r="K891" s="40">
        <f>'NOAA WLs'!$P$5+(E891/0.3048)</f>
        <v>4.1458005249343834</v>
      </c>
      <c r="L891" s="40">
        <f t="shared" si="106"/>
        <v>-0.13779527559055119</v>
      </c>
      <c r="M891" s="41">
        <f t="shared" si="107"/>
        <v>-0.1706036745406824</v>
      </c>
      <c r="O891">
        <v>1973</v>
      </c>
      <c r="P891">
        <v>1</v>
      </c>
      <c r="Q891" s="1">
        <f t="shared" si="108"/>
        <v>26665</v>
      </c>
      <c r="R891">
        <v>3.34</v>
      </c>
      <c r="S891">
        <f t="shared" si="109"/>
        <v>10.958005249343831</v>
      </c>
      <c r="T891">
        <f t="shared" si="110"/>
        <v>11.458005249343831</v>
      </c>
    </row>
    <row r="892" spans="1:20" x14ac:dyDescent="0.25">
      <c r="A892" s="38">
        <v>1972</v>
      </c>
      <c r="B892">
        <v>2</v>
      </c>
      <c r="C892" s="1">
        <f t="shared" si="111"/>
        <v>26330</v>
      </c>
      <c r="D892" s="38">
        <v>-3.0000000000000001E-3</v>
      </c>
      <c r="E892">
        <v>-4.7E-2</v>
      </c>
      <c r="F892">
        <v>-4.2000000000000003E-2</v>
      </c>
      <c r="G892" s="52">
        <v>-5.1999999999999998E-2</v>
      </c>
      <c r="H892" s="38">
        <f t="shared" si="104"/>
        <v>-9.8425196850393699E-3</v>
      </c>
      <c r="I892" s="41">
        <f t="shared" si="105"/>
        <v>-0.15419947506561679</v>
      </c>
      <c r="J892" s="40">
        <f>'NOAA WLs'!$P$5+(D892/0.3048)</f>
        <v>4.29015748031496</v>
      </c>
      <c r="K892" s="40">
        <f>'NOAA WLs'!$P$5+(E892/0.3048)</f>
        <v>4.1458005249343834</v>
      </c>
      <c r="L892" s="40">
        <f t="shared" si="106"/>
        <v>-0.13779527559055119</v>
      </c>
      <c r="M892" s="41">
        <f t="shared" si="107"/>
        <v>-0.1706036745406824</v>
      </c>
      <c r="O892">
        <v>1973</v>
      </c>
      <c r="P892">
        <v>2</v>
      </c>
      <c r="Q892" s="1">
        <f t="shared" si="108"/>
        <v>26696</v>
      </c>
      <c r="R892">
        <v>3.0289999999999999</v>
      </c>
      <c r="S892">
        <f t="shared" si="109"/>
        <v>9.9376640419947506</v>
      </c>
      <c r="T892">
        <f t="shared" si="110"/>
        <v>10.437664041994751</v>
      </c>
    </row>
    <row r="893" spans="1:20" x14ac:dyDescent="0.25">
      <c r="A893" s="38">
        <v>1972</v>
      </c>
      <c r="B893">
        <v>3</v>
      </c>
      <c r="C893" s="1">
        <f t="shared" si="111"/>
        <v>26359</v>
      </c>
      <c r="D893" s="38">
        <v>3.4000000000000002E-2</v>
      </c>
      <c r="E893">
        <v>-4.7E-2</v>
      </c>
      <c r="F893">
        <v>-4.2000000000000003E-2</v>
      </c>
      <c r="G893" s="52">
        <v>-5.1999999999999998E-2</v>
      </c>
      <c r="H893" s="38">
        <f t="shared" si="104"/>
        <v>0.1115485564304462</v>
      </c>
      <c r="I893" s="41">
        <f t="shared" si="105"/>
        <v>-0.15419947506561679</v>
      </c>
      <c r="J893" s="40">
        <f>'NOAA WLs'!$P$5+(D893/0.3048)</f>
        <v>4.4115485564304464</v>
      </c>
      <c r="K893" s="40">
        <f>'NOAA WLs'!$P$5+(E893/0.3048)</f>
        <v>4.1458005249343834</v>
      </c>
      <c r="L893" s="40">
        <f t="shared" si="106"/>
        <v>-0.13779527559055119</v>
      </c>
      <c r="M893" s="41">
        <f t="shared" si="107"/>
        <v>-0.1706036745406824</v>
      </c>
      <c r="O893">
        <v>1973</v>
      </c>
      <c r="P893">
        <v>3</v>
      </c>
      <c r="Q893" s="1">
        <f t="shared" si="108"/>
        <v>26724</v>
      </c>
      <c r="R893">
        <v>3.0289999999999999</v>
      </c>
      <c r="S893">
        <f t="shared" si="109"/>
        <v>9.9376640419947506</v>
      </c>
      <c r="T893">
        <f t="shared" si="110"/>
        <v>10.437664041994751</v>
      </c>
    </row>
    <row r="894" spans="1:20" x14ac:dyDescent="0.25">
      <c r="A894" s="38">
        <v>1972</v>
      </c>
      <c r="B894">
        <v>4</v>
      </c>
      <c r="C894" s="1">
        <f t="shared" si="111"/>
        <v>26390</v>
      </c>
      <c r="D894" s="38">
        <v>1.7999999999999999E-2</v>
      </c>
      <c r="E894">
        <v>-4.7E-2</v>
      </c>
      <c r="F894">
        <v>-4.1000000000000002E-2</v>
      </c>
      <c r="G894" s="52">
        <v>-5.1999999999999998E-2</v>
      </c>
      <c r="H894" s="38">
        <f t="shared" si="104"/>
        <v>5.9055118110236213E-2</v>
      </c>
      <c r="I894" s="41">
        <f t="shared" si="105"/>
        <v>-0.15419947506561679</v>
      </c>
      <c r="J894" s="40">
        <f>'NOAA WLs'!$P$5+(D894/0.3048)</f>
        <v>4.3590551181102359</v>
      </c>
      <c r="K894" s="40">
        <f>'NOAA WLs'!$P$5+(E894/0.3048)</f>
        <v>4.1458005249343834</v>
      </c>
      <c r="L894" s="40">
        <f t="shared" si="106"/>
        <v>-0.13451443569553806</v>
      </c>
      <c r="M894" s="41">
        <f t="shared" si="107"/>
        <v>-0.1706036745406824</v>
      </c>
      <c r="O894">
        <v>1973</v>
      </c>
      <c r="P894">
        <v>4</v>
      </c>
      <c r="Q894" s="1">
        <f t="shared" si="108"/>
        <v>26755</v>
      </c>
      <c r="R894">
        <v>2.6880000000000002</v>
      </c>
      <c r="S894">
        <f t="shared" si="109"/>
        <v>8.8188976377952759</v>
      </c>
      <c r="T894">
        <f t="shared" si="110"/>
        <v>9.3188976377952759</v>
      </c>
    </row>
    <row r="895" spans="1:20" x14ac:dyDescent="0.25">
      <c r="A895" s="38">
        <v>1972</v>
      </c>
      <c r="B895">
        <v>5</v>
      </c>
      <c r="C895" s="1">
        <f t="shared" si="111"/>
        <v>26420</v>
      </c>
      <c r="D895" s="38">
        <v>-3.5000000000000003E-2</v>
      </c>
      <c r="E895">
        <v>-4.7E-2</v>
      </c>
      <c r="F895">
        <v>-4.1000000000000002E-2</v>
      </c>
      <c r="G895" s="52">
        <v>-5.1999999999999998E-2</v>
      </c>
      <c r="H895" s="38">
        <f t="shared" si="104"/>
        <v>-0.11482939632545933</v>
      </c>
      <c r="I895" s="41">
        <f t="shared" si="105"/>
        <v>-0.15419947506561679</v>
      </c>
      <c r="J895" s="40">
        <f>'NOAA WLs'!$P$5+(D895/0.3048)</f>
        <v>4.1851706036745409</v>
      </c>
      <c r="K895" s="40">
        <f>'NOAA WLs'!$P$5+(E895/0.3048)</f>
        <v>4.1458005249343834</v>
      </c>
      <c r="L895" s="40">
        <f t="shared" si="106"/>
        <v>-0.13451443569553806</v>
      </c>
      <c r="M895" s="41">
        <f t="shared" si="107"/>
        <v>-0.1706036745406824</v>
      </c>
      <c r="O895">
        <v>1973</v>
      </c>
      <c r="P895">
        <v>5</v>
      </c>
      <c r="Q895" s="1">
        <f t="shared" si="108"/>
        <v>26785</v>
      </c>
      <c r="R895">
        <v>2.7669999999999999</v>
      </c>
      <c r="S895">
        <f t="shared" si="109"/>
        <v>9.0780839895013123</v>
      </c>
      <c r="T895">
        <f t="shared" si="110"/>
        <v>9.5780839895013123</v>
      </c>
    </row>
    <row r="896" spans="1:20" x14ac:dyDescent="0.25">
      <c r="A896" s="38">
        <v>1972</v>
      </c>
      <c r="B896">
        <v>6</v>
      </c>
      <c r="C896" s="1">
        <f t="shared" si="111"/>
        <v>26451</v>
      </c>
      <c r="D896" s="38">
        <v>-1.4E-2</v>
      </c>
      <c r="E896">
        <v>-4.5999999999999999E-2</v>
      </c>
      <c r="F896">
        <v>-4.1000000000000002E-2</v>
      </c>
      <c r="G896" s="52">
        <v>-5.1999999999999998E-2</v>
      </c>
      <c r="H896" s="38">
        <f t="shared" si="104"/>
        <v>-4.5931758530183726E-2</v>
      </c>
      <c r="I896" s="41">
        <f t="shared" si="105"/>
        <v>-0.15091863517060367</v>
      </c>
      <c r="J896" s="40">
        <f>'NOAA WLs'!$P$5+(D896/0.3048)</f>
        <v>4.2540682414698159</v>
      </c>
      <c r="K896" s="40">
        <f>'NOAA WLs'!$P$5+(E896/0.3048)</f>
        <v>4.1490813648293958</v>
      </c>
      <c r="L896" s="40">
        <f t="shared" si="106"/>
        <v>-0.13451443569553806</v>
      </c>
      <c r="M896" s="41">
        <f t="shared" si="107"/>
        <v>-0.1706036745406824</v>
      </c>
      <c r="O896">
        <v>1973</v>
      </c>
      <c r="P896">
        <v>6</v>
      </c>
      <c r="Q896" s="1">
        <f t="shared" si="108"/>
        <v>26816</v>
      </c>
      <c r="R896">
        <v>2.8580000000000001</v>
      </c>
      <c r="S896">
        <f t="shared" si="109"/>
        <v>9.3766404199475062</v>
      </c>
      <c r="T896">
        <f t="shared" si="110"/>
        <v>9.8766404199475062</v>
      </c>
    </row>
    <row r="897" spans="1:20" x14ac:dyDescent="0.25">
      <c r="A897" s="38">
        <v>1972</v>
      </c>
      <c r="B897">
        <v>7</v>
      </c>
      <c r="C897" s="1">
        <f t="shared" si="111"/>
        <v>26481</v>
      </c>
      <c r="D897" s="38">
        <v>1.7999999999999999E-2</v>
      </c>
      <c r="E897">
        <v>-4.5999999999999999E-2</v>
      </c>
      <c r="F897">
        <v>-4.1000000000000002E-2</v>
      </c>
      <c r="G897" s="52">
        <v>-5.0999999999999997E-2</v>
      </c>
      <c r="H897" s="38">
        <f t="shared" si="104"/>
        <v>5.9055118110236213E-2</v>
      </c>
      <c r="I897" s="41">
        <f t="shared" si="105"/>
        <v>-0.15091863517060367</v>
      </c>
      <c r="J897" s="40">
        <f>'NOAA WLs'!$P$5+(D897/0.3048)</f>
        <v>4.3590551181102359</v>
      </c>
      <c r="K897" s="40">
        <f>'NOAA WLs'!$P$5+(E897/0.3048)</f>
        <v>4.1490813648293958</v>
      </c>
      <c r="L897" s="40">
        <f t="shared" si="106"/>
        <v>-0.13451443569553806</v>
      </c>
      <c r="M897" s="41">
        <f t="shared" si="107"/>
        <v>-0.16732283464566927</v>
      </c>
      <c r="O897">
        <v>1973</v>
      </c>
      <c r="P897">
        <v>7</v>
      </c>
      <c r="Q897" s="1">
        <f t="shared" si="108"/>
        <v>26846</v>
      </c>
      <c r="R897">
        <v>2.8639999999999999</v>
      </c>
      <c r="S897">
        <f t="shared" si="109"/>
        <v>9.396325459317584</v>
      </c>
      <c r="T897">
        <f t="shared" si="110"/>
        <v>9.896325459317584</v>
      </c>
    </row>
    <row r="898" spans="1:20" x14ac:dyDescent="0.25">
      <c r="A898" s="38">
        <v>1972</v>
      </c>
      <c r="B898">
        <v>8</v>
      </c>
      <c r="C898" s="1">
        <f t="shared" si="111"/>
        <v>26512</v>
      </c>
      <c r="D898" s="38">
        <v>2.1999999999999999E-2</v>
      </c>
      <c r="E898">
        <v>-4.5999999999999999E-2</v>
      </c>
      <c r="F898">
        <v>-4.1000000000000002E-2</v>
      </c>
      <c r="G898" s="52">
        <v>-5.0999999999999997E-2</v>
      </c>
      <c r="H898" s="38">
        <f t="shared" si="104"/>
        <v>7.2178477690288706E-2</v>
      </c>
      <c r="I898" s="41">
        <f t="shared" si="105"/>
        <v>-0.15091863517060367</v>
      </c>
      <c r="J898" s="40">
        <f>'NOAA WLs'!$P$5+(D898/0.3048)</f>
        <v>4.3721784776902881</v>
      </c>
      <c r="K898" s="40">
        <f>'NOAA WLs'!$P$5+(E898/0.3048)</f>
        <v>4.1490813648293958</v>
      </c>
      <c r="L898" s="40">
        <f t="shared" si="106"/>
        <v>-0.13451443569553806</v>
      </c>
      <c r="M898" s="41">
        <f t="shared" si="107"/>
        <v>-0.16732283464566927</v>
      </c>
      <c r="O898">
        <v>1973</v>
      </c>
      <c r="P898">
        <v>8</v>
      </c>
      <c r="Q898" s="1">
        <f t="shared" si="108"/>
        <v>26877</v>
      </c>
      <c r="R898">
        <v>2.8740000000000001</v>
      </c>
      <c r="S898">
        <f t="shared" si="109"/>
        <v>9.4291338582677167</v>
      </c>
      <c r="T898">
        <f t="shared" si="110"/>
        <v>9.9291338582677167</v>
      </c>
    </row>
    <row r="899" spans="1:20" x14ac:dyDescent="0.25">
      <c r="A899" s="38">
        <v>1972</v>
      </c>
      <c r="B899">
        <v>9</v>
      </c>
      <c r="C899" s="1">
        <f t="shared" si="111"/>
        <v>26543</v>
      </c>
      <c r="D899" s="38">
        <v>0</v>
      </c>
      <c r="E899">
        <v>-4.5999999999999999E-2</v>
      </c>
      <c r="F899">
        <v>-4.1000000000000002E-2</v>
      </c>
      <c r="G899" s="52">
        <v>-5.0999999999999997E-2</v>
      </c>
      <c r="H899" s="38">
        <f t="shared" si="104"/>
        <v>0</v>
      </c>
      <c r="I899" s="41">
        <f t="shared" si="105"/>
        <v>-0.15091863517060367</v>
      </c>
      <c r="J899" s="40">
        <f>'NOAA WLs'!$P$5+(D899/0.3048)</f>
        <v>4.3</v>
      </c>
      <c r="K899" s="40">
        <f>'NOAA WLs'!$P$5+(E899/0.3048)</f>
        <v>4.1490813648293958</v>
      </c>
      <c r="L899" s="40">
        <f t="shared" si="106"/>
        <v>-0.13451443569553806</v>
      </c>
      <c r="M899" s="41">
        <f t="shared" si="107"/>
        <v>-0.16732283464566927</v>
      </c>
      <c r="O899">
        <v>1973</v>
      </c>
      <c r="P899">
        <v>9</v>
      </c>
      <c r="Q899" s="1">
        <f t="shared" si="108"/>
        <v>26908</v>
      </c>
      <c r="R899">
        <v>2.81</v>
      </c>
      <c r="S899">
        <f t="shared" si="109"/>
        <v>9.2191601049868765</v>
      </c>
      <c r="T899">
        <f t="shared" si="110"/>
        <v>9.7191601049868765</v>
      </c>
    </row>
    <row r="900" spans="1:20" x14ac:dyDescent="0.25">
      <c r="A900" s="38">
        <v>1972</v>
      </c>
      <c r="B900">
        <v>10</v>
      </c>
      <c r="C900" s="1">
        <f t="shared" si="111"/>
        <v>26573</v>
      </c>
      <c r="D900" s="38">
        <v>-4.2999999999999997E-2</v>
      </c>
      <c r="E900">
        <v>-4.5999999999999999E-2</v>
      </c>
      <c r="F900">
        <v>-0.04</v>
      </c>
      <c r="G900" s="52">
        <v>-5.0999999999999997E-2</v>
      </c>
      <c r="H900" s="38">
        <f t="shared" si="104"/>
        <v>-0.14107611548556429</v>
      </c>
      <c r="I900" s="41">
        <f t="shared" si="105"/>
        <v>-0.15091863517060367</v>
      </c>
      <c r="J900" s="40">
        <f>'NOAA WLs'!$P$5+(D900/0.3048)</f>
        <v>4.1589238845144356</v>
      </c>
      <c r="K900" s="40">
        <f>'NOAA WLs'!$P$5+(E900/0.3048)</f>
        <v>4.1490813648293958</v>
      </c>
      <c r="L900" s="40">
        <f t="shared" si="106"/>
        <v>-0.13123359580052493</v>
      </c>
      <c r="M900" s="41">
        <f t="shared" si="107"/>
        <v>-0.16732283464566927</v>
      </c>
      <c r="O900">
        <v>1973</v>
      </c>
      <c r="P900">
        <v>10</v>
      </c>
      <c r="Q900" s="1">
        <f t="shared" si="108"/>
        <v>26938</v>
      </c>
      <c r="R900">
        <v>2.895</v>
      </c>
      <c r="S900">
        <f t="shared" si="109"/>
        <v>9.4980314960629926</v>
      </c>
      <c r="T900">
        <f t="shared" si="110"/>
        <v>9.9980314960629926</v>
      </c>
    </row>
    <row r="901" spans="1:20" x14ac:dyDescent="0.25">
      <c r="A901" s="38">
        <v>1972</v>
      </c>
      <c r="B901">
        <v>11</v>
      </c>
      <c r="C901" s="1">
        <f t="shared" si="111"/>
        <v>26604</v>
      </c>
      <c r="D901" s="38">
        <v>-4.0000000000000001E-3</v>
      </c>
      <c r="E901">
        <v>-4.4999999999999998E-2</v>
      </c>
      <c r="F901">
        <v>-0.04</v>
      </c>
      <c r="G901" s="52">
        <v>-5.0999999999999997E-2</v>
      </c>
      <c r="H901" s="38">
        <f t="shared" si="104"/>
        <v>-1.3123359580052493E-2</v>
      </c>
      <c r="I901" s="41">
        <f t="shared" si="105"/>
        <v>-0.14763779527559054</v>
      </c>
      <c r="J901" s="40">
        <f>'NOAA WLs'!$P$5+(D901/0.3048)</f>
        <v>4.2868766404199476</v>
      </c>
      <c r="K901" s="40">
        <f>'NOAA WLs'!$P$5+(E901/0.3048)</f>
        <v>4.1523622047244091</v>
      </c>
      <c r="L901" s="40">
        <f t="shared" si="106"/>
        <v>-0.13123359580052493</v>
      </c>
      <c r="M901" s="41">
        <f t="shared" si="107"/>
        <v>-0.16732283464566927</v>
      </c>
      <c r="O901">
        <v>1973</v>
      </c>
      <c r="P901">
        <v>11</v>
      </c>
      <c r="Q901" s="1">
        <f t="shared" si="108"/>
        <v>26969</v>
      </c>
      <c r="R901">
        <v>3.3220000000000001</v>
      </c>
      <c r="S901">
        <f t="shared" si="109"/>
        <v>10.898950131233596</v>
      </c>
      <c r="T901">
        <f t="shared" si="110"/>
        <v>11.398950131233596</v>
      </c>
    </row>
    <row r="902" spans="1:20" x14ac:dyDescent="0.25">
      <c r="A902" s="38">
        <v>1972</v>
      </c>
      <c r="B902">
        <v>12</v>
      </c>
      <c r="C902" s="1">
        <f t="shared" si="111"/>
        <v>26634</v>
      </c>
      <c r="D902" s="38">
        <v>-1E-3</v>
      </c>
      <c r="E902">
        <v>-4.4999999999999998E-2</v>
      </c>
      <c r="F902">
        <v>-0.04</v>
      </c>
      <c r="G902" s="52">
        <v>-5.0999999999999997E-2</v>
      </c>
      <c r="H902" s="38">
        <f t="shared" si="104"/>
        <v>-3.2808398950131233E-3</v>
      </c>
      <c r="I902" s="41">
        <f t="shared" si="105"/>
        <v>-0.14763779527559054</v>
      </c>
      <c r="J902" s="40">
        <f>'NOAA WLs'!$P$5+(D902/0.3048)</f>
        <v>4.2967191601049866</v>
      </c>
      <c r="K902" s="40">
        <f>'NOAA WLs'!$P$5+(E902/0.3048)</f>
        <v>4.1523622047244091</v>
      </c>
      <c r="L902" s="40">
        <f t="shared" si="106"/>
        <v>-0.13123359580052493</v>
      </c>
      <c r="M902" s="41">
        <f t="shared" si="107"/>
        <v>-0.16732283464566927</v>
      </c>
      <c r="O902">
        <v>1973</v>
      </c>
      <c r="P902">
        <v>12</v>
      </c>
      <c r="Q902" s="1">
        <f t="shared" si="108"/>
        <v>26999</v>
      </c>
      <c r="R902">
        <v>3.4129999999999998</v>
      </c>
      <c r="S902">
        <f t="shared" si="109"/>
        <v>11.19750656167979</v>
      </c>
      <c r="T902">
        <f t="shared" si="110"/>
        <v>11.69750656167979</v>
      </c>
    </row>
    <row r="903" spans="1:20" x14ac:dyDescent="0.25">
      <c r="A903" s="38">
        <v>1973</v>
      </c>
      <c r="B903">
        <v>1</v>
      </c>
      <c r="C903" s="1">
        <f t="shared" si="111"/>
        <v>26665</v>
      </c>
      <c r="D903" s="38">
        <v>2.7E-2</v>
      </c>
      <c r="E903">
        <v>-4.4999999999999998E-2</v>
      </c>
      <c r="F903">
        <v>-0.04</v>
      </c>
      <c r="G903" s="52">
        <v>-0.05</v>
      </c>
      <c r="H903" s="38">
        <f t="shared" si="104"/>
        <v>8.8582677165354326E-2</v>
      </c>
      <c r="I903" s="41">
        <f t="shared" si="105"/>
        <v>-0.14763779527559054</v>
      </c>
      <c r="J903" s="40">
        <f>'NOAA WLs'!$P$5+(D903/0.3048)</f>
        <v>4.3885826771653544</v>
      </c>
      <c r="K903" s="40">
        <f>'NOAA WLs'!$P$5+(E903/0.3048)</f>
        <v>4.1523622047244091</v>
      </c>
      <c r="L903" s="40">
        <f t="shared" si="106"/>
        <v>-0.13123359580052493</v>
      </c>
      <c r="M903" s="41">
        <f t="shared" si="107"/>
        <v>-0.16404199475065617</v>
      </c>
      <c r="O903">
        <v>1974</v>
      </c>
      <c r="P903">
        <v>1</v>
      </c>
      <c r="Q903" s="1">
        <f t="shared" si="108"/>
        <v>27030</v>
      </c>
      <c r="R903">
        <v>3.5779999999999998</v>
      </c>
      <c r="S903">
        <f t="shared" si="109"/>
        <v>11.738845144356954</v>
      </c>
      <c r="T903">
        <f t="shared" si="110"/>
        <v>12.238845144356954</v>
      </c>
    </row>
    <row r="904" spans="1:20" x14ac:dyDescent="0.25">
      <c r="A904" s="38">
        <v>1973</v>
      </c>
      <c r="B904">
        <v>2</v>
      </c>
      <c r="C904" s="1">
        <f t="shared" si="111"/>
        <v>26696</v>
      </c>
      <c r="D904" s="38">
        <v>-1.2E-2</v>
      </c>
      <c r="E904">
        <v>-4.4999999999999998E-2</v>
      </c>
      <c r="F904">
        <v>-0.04</v>
      </c>
      <c r="G904" s="52">
        <v>-0.05</v>
      </c>
      <c r="H904" s="38">
        <f t="shared" si="104"/>
        <v>-3.937007874015748E-2</v>
      </c>
      <c r="I904" s="41">
        <f t="shared" si="105"/>
        <v>-0.14763779527559054</v>
      </c>
      <c r="J904" s="40">
        <f>'NOAA WLs'!$P$5+(D904/0.3048)</f>
        <v>4.2606299212598424</v>
      </c>
      <c r="K904" s="40">
        <f>'NOAA WLs'!$P$5+(E904/0.3048)</f>
        <v>4.1523622047244091</v>
      </c>
      <c r="L904" s="40">
        <f t="shared" si="106"/>
        <v>-0.13123359580052493</v>
      </c>
      <c r="M904" s="41">
        <f t="shared" si="107"/>
        <v>-0.16404199475065617</v>
      </c>
      <c r="O904">
        <v>1974</v>
      </c>
      <c r="P904">
        <v>2</v>
      </c>
      <c r="Q904" s="1">
        <f t="shared" si="108"/>
        <v>27061</v>
      </c>
      <c r="R904">
        <v>3.0870000000000002</v>
      </c>
      <c r="S904">
        <f t="shared" si="109"/>
        <v>10.127952755905511</v>
      </c>
      <c r="T904">
        <f t="shared" si="110"/>
        <v>10.627952755905511</v>
      </c>
    </row>
    <row r="905" spans="1:20" x14ac:dyDescent="0.25">
      <c r="A905" s="38">
        <v>1973</v>
      </c>
      <c r="B905">
        <v>3</v>
      </c>
      <c r="C905" s="1">
        <f t="shared" si="111"/>
        <v>26724</v>
      </c>
      <c r="D905" s="38">
        <v>-2.1000000000000001E-2</v>
      </c>
      <c r="E905">
        <v>-4.4999999999999998E-2</v>
      </c>
      <c r="F905">
        <v>-0.04</v>
      </c>
      <c r="G905" s="52">
        <v>-0.05</v>
      </c>
      <c r="H905" s="38">
        <f t="shared" si="104"/>
        <v>-6.8897637795275593E-2</v>
      </c>
      <c r="I905" s="41">
        <f t="shared" si="105"/>
        <v>-0.14763779527559054</v>
      </c>
      <c r="J905" s="40">
        <f>'NOAA WLs'!$P$5+(D905/0.3048)</f>
        <v>4.2311023622047239</v>
      </c>
      <c r="K905" s="40">
        <f>'NOAA WLs'!$P$5+(E905/0.3048)</f>
        <v>4.1523622047244091</v>
      </c>
      <c r="L905" s="40">
        <f t="shared" si="106"/>
        <v>-0.13123359580052493</v>
      </c>
      <c r="M905" s="41">
        <f t="shared" si="107"/>
        <v>-0.16404199475065617</v>
      </c>
      <c r="O905">
        <v>1974</v>
      </c>
      <c r="P905">
        <v>3</v>
      </c>
      <c r="Q905" s="1">
        <f t="shared" si="108"/>
        <v>27089</v>
      </c>
      <c r="R905">
        <v>3.12</v>
      </c>
      <c r="S905">
        <f t="shared" si="109"/>
        <v>10.236220472440944</v>
      </c>
      <c r="T905">
        <f t="shared" si="110"/>
        <v>10.736220472440944</v>
      </c>
    </row>
    <row r="906" spans="1:20" x14ac:dyDescent="0.25">
      <c r="A906" s="38">
        <v>1973</v>
      </c>
      <c r="B906">
        <v>4</v>
      </c>
      <c r="C906" s="1">
        <f t="shared" si="111"/>
        <v>26755</v>
      </c>
      <c r="D906" s="38">
        <v>-0.19</v>
      </c>
      <c r="E906">
        <v>-4.4999999999999998E-2</v>
      </c>
      <c r="F906">
        <v>-3.9E-2</v>
      </c>
      <c r="G906" s="52">
        <v>-0.05</v>
      </c>
      <c r="H906" s="38">
        <f t="shared" si="104"/>
        <v>-0.62335958005249337</v>
      </c>
      <c r="I906" s="41">
        <f t="shared" si="105"/>
        <v>-0.14763779527559054</v>
      </c>
      <c r="J906" s="40">
        <f>'NOAA WLs'!$P$5+(D906/0.3048)</f>
        <v>3.6766404199475065</v>
      </c>
      <c r="K906" s="40">
        <f>'NOAA WLs'!$P$5+(E906/0.3048)</f>
        <v>4.1523622047244091</v>
      </c>
      <c r="L906" s="40">
        <f t="shared" si="106"/>
        <v>-0.12795275590551181</v>
      </c>
      <c r="M906" s="41">
        <f t="shared" si="107"/>
        <v>-0.16404199475065617</v>
      </c>
      <c r="O906">
        <v>1974</v>
      </c>
      <c r="P906">
        <v>4</v>
      </c>
      <c r="Q906" s="1">
        <f t="shared" si="108"/>
        <v>27120</v>
      </c>
      <c r="R906">
        <v>2.992</v>
      </c>
      <c r="S906">
        <f t="shared" si="109"/>
        <v>9.8162729658792642</v>
      </c>
      <c r="T906">
        <f t="shared" si="110"/>
        <v>10.316272965879264</v>
      </c>
    </row>
    <row r="907" spans="1:20" x14ac:dyDescent="0.25">
      <c r="A907" s="38">
        <v>1973</v>
      </c>
      <c r="B907">
        <v>5</v>
      </c>
      <c r="C907" s="1">
        <f t="shared" si="111"/>
        <v>26785</v>
      </c>
      <c r="D907" s="38">
        <v>-0.109</v>
      </c>
      <c r="E907">
        <v>-4.3999999999999997E-2</v>
      </c>
      <c r="F907">
        <v>-3.9E-2</v>
      </c>
      <c r="G907" s="52">
        <v>-0.05</v>
      </c>
      <c r="H907" s="38">
        <f t="shared" si="104"/>
        <v>-0.3576115485564304</v>
      </c>
      <c r="I907" s="41">
        <f t="shared" si="105"/>
        <v>-0.14435695538057741</v>
      </c>
      <c r="J907" s="40">
        <f>'NOAA WLs'!$P$5+(D907/0.3048)</f>
        <v>3.9423884514435694</v>
      </c>
      <c r="K907" s="40">
        <f>'NOAA WLs'!$P$5+(E907/0.3048)</f>
        <v>4.1556430446194224</v>
      </c>
      <c r="L907" s="40">
        <f t="shared" si="106"/>
        <v>-0.12795275590551181</v>
      </c>
      <c r="M907" s="41">
        <f t="shared" si="107"/>
        <v>-0.16404199475065617</v>
      </c>
      <c r="O907">
        <v>1974</v>
      </c>
      <c r="P907">
        <v>5</v>
      </c>
      <c r="Q907" s="1">
        <f t="shared" si="108"/>
        <v>27150</v>
      </c>
      <c r="R907">
        <v>2.8980000000000001</v>
      </c>
      <c r="S907">
        <f t="shared" si="109"/>
        <v>9.5078740157480315</v>
      </c>
      <c r="T907">
        <f t="shared" si="110"/>
        <v>10.007874015748031</v>
      </c>
    </row>
    <row r="908" spans="1:20" x14ac:dyDescent="0.25">
      <c r="A908" s="38">
        <v>1973</v>
      </c>
      <c r="B908">
        <v>6</v>
      </c>
      <c r="C908" s="1">
        <f t="shared" si="111"/>
        <v>26816</v>
      </c>
      <c r="D908" s="38">
        <v>-0.09</v>
      </c>
      <c r="E908">
        <v>-4.3999999999999997E-2</v>
      </c>
      <c r="F908">
        <v>-3.9E-2</v>
      </c>
      <c r="G908" s="52">
        <v>-0.05</v>
      </c>
      <c r="H908" s="38">
        <f t="shared" si="104"/>
        <v>-0.29527559055118108</v>
      </c>
      <c r="I908" s="41">
        <f t="shared" si="105"/>
        <v>-0.14435695538057741</v>
      </c>
      <c r="J908" s="40">
        <f>'NOAA WLs'!$P$5+(D908/0.3048)</f>
        <v>4.0047244094488184</v>
      </c>
      <c r="K908" s="40">
        <f>'NOAA WLs'!$P$5+(E908/0.3048)</f>
        <v>4.1556430446194224</v>
      </c>
      <c r="L908" s="40">
        <f t="shared" si="106"/>
        <v>-0.12795275590551181</v>
      </c>
      <c r="M908" s="41">
        <f t="shared" si="107"/>
        <v>-0.16404199475065617</v>
      </c>
      <c r="O908">
        <v>1974</v>
      </c>
      <c r="P908">
        <v>6</v>
      </c>
      <c r="Q908" s="1">
        <f t="shared" si="108"/>
        <v>27181</v>
      </c>
      <c r="R908">
        <v>2.944</v>
      </c>
      <c r="S908">
        <f t="shared" si="109"/>
        <v>9.6587926509186346</v>
      </c>
      <c r="T908">
        <f t="shared" si="110"/>
        <v>10.158792650918635</v>
      </c>
    </row>
    <row r="909" spans="1:20" x14ac:dyDescent="0.25">
      <c r="A909" s="38">
        <v>1973</v>
      </c>
      <c r="B909">
        <v>7</v>
      </c>
      <c r="C909" s="1">
        <f t="shared" si="111"/>
        <v>26846</v>
      </c>
      <c r="D909" s="38">
        <v>-9.7000000000000003E-2</v>
      </c>
      <c r="E909">
        <v>-4.3999999999999997E-2</v>
      </c>
      <c r="F909">
        <v>-3.9E-2</v>
      </c>
      <c r="G909" s="52">
        <v>-4.9000000000000002E-2</v>
      </c>
      <c r="H909" s="38">
        <f t="shared" si="104"/>
        <v>-0.31824146981627294</v>
      </c>
      <c r="I909" s="41">
        <f t="shared" si="105"/>
        <v>-0.14435695538057741</v>
      </c>
      <c r="J909" s="40">
        <f>'NOAA WLs'!$P$5+(D909/0.3048)</f>
        <v>3.9817585301837268</v>
      </c>
      <c r="K909" s="40">
        <f>'NOAA WLs'!$P$5+(E909/0.3048)</f>
        <v>4.1556430446194224</v>
      </c>
      <c r="L909" s="40">
        <f t="shared" si="106"/>
        <v>-0.12795275590551181</v>
      </c>
      <c r="M909" s="41">
        <f t="shared" si="107"/>
        <v>-0.16076115485564305</v>
      </c>
      <c r="O909">
        <v>1974</v>
      </c>
      <c r="P909">
        <v>7</v>
      </c>
      <c r="Q909" s="1">
        <f t="shared" si="108"/>
        <v>27211</v>
      </c>
      <c r="R909">
        <v>2.9990000000000001</v>
      </c>
      <c r="S909">
        <f t="shared" si="109"/>
        <v>9.8392388451443562</v>
      </c>
      <c r="T909">
        <f t="shared" si="110"/>
        <v>10.339238845144356</v>
      </c>
    </row>
    <row r="910" spans="1:20" x14ac:dyDescent="0.25">
      <c r="A910" s="38">
        <v>1973</v>
      </c>
      <c r="B910">
        <v>8</v>
      </c>
      <c r="C910" s="1">
        <f t="shared" si="111"/>
        <v>26877</v>
      </c>
      <c r="D910" s="38">
        <v>-9.0999999999999998E-2</v>
      </c>
      <c r="E910">
        <v>-4.3999999999999997E-2</v>
      </c>
      <c r="F910">
        <v>-3.9E-2</v>
      </c>
      <c r="G910" s="52">
        <v>-4.9000000000000002E-2</v>
      </c>
      <c r="H910" s="38">
        <f t="shared" si="104"/>
        <v>-0.29855643044619418</v>
      </c>
      <c r="I910" s="41">
        <f t="shared" si="105"/>
        <v>-0.14435695538057741</v>
      </c>
      <c r="J910" s="40">
        <f>'NOAA WLs'!$P$5+(D910/0.3048)</f>
        <v>4.001443569553806</v>
      </c>
      <c r="K910" s="40">
        <f>'NOAA WLs'!$P$5+(E910/0.3048)</f>
        <v>4.1556430446194224</v>
      </c>
      <c r="L910" s="40">
        <f t="shared" si="106"/>
        <v>-0.12795275590551181</v>
      </c>
      <c r="M910" s="41">
        <f t="shared" si="107"/>
        <v>-0.16076115485564305</v>
      </c>
      <c r="O910">
        <v>1974</v>
      </c>
      <c r="P910">
        <v>8</v>
      </c>
      <c r="Q910" s="1">
        <f t="shared" si="108"/>
        <v>27242</v>
      </c>
      <c r="R910">
        <v>2.9470000000000001</v>
      </c>
      <c r="S910">
        <f t="shared" si="109"/>
        <v>9.6686351706036735</v>
      </c>
      <c r="T910">
        <f t="shared" si="110"/>
        <v>10.168635170603674</v>
      </c>
    </row>
    <row r="911" spans="1:20" x14ac:dyDescent="0.25">
      <c r="A911" s="38">
        <v>1973</v>
      </c>
      <c r="B911">
        <v>9</v>
      </c>
      <c r="C911" s="1">
        <f t="shared" si="111"/>
        <v>26908</v>
      </c>
      <c r="D911" s="38">
        <v>-9.0999999999999998E-2</v>
      </c>
      <c r="E911">
        <v>-4.3999999999999997E-2</v>
      </c>
      <c r="F911">
        <v>-3.7999999999999999E-2</v>
      </c>
      <c r="G911" s="52">
        <v>-4.9000000000000002E-2</v>
      </c>
      <c r="H911" s="38">
        <f t="shared" ref="H911:H974" si="112">D911/0.3048</f>
        <v>-0.29855643044619418</v>
      </c>
      <c r="I911" s="41">
        <f t="shared" ref="I911:I974" si="113">E911/0.3048</f>
        <v>-0.14435695538057741</v>
      </c>
      <c r="J911" s="40">
        <f>'NOAA WLs'!$P$5+(D911/0.3048)</f>
        <v>4.001443569553806</v>
      </c>
      <c r="K911" s="40">
        <f>'NOAA WLs'!$P$5+(E911/0.3048)</f>
        <v>4.1556430446194224</v>
      </c>
      <c r="L911" s="40">
        <f t="shared" ref="L911:L974" si="114">F911/0.3048</f>
        <v>-0.12467191601049868</v>
      </c>
      <c r="M911" s="41">
        <f t="shared" ref="M911:M974" si="115">G911/0.3048</f>
        <v>-0.16076115485564305</v>
      </c>
      <c r="O911">
        <v>1974</v>
      </c>
      <c r="P911">
        <v>9</v>
      </c>
      <c r="Q911" s="1">
        <f t="shared" ref="Q911:Q974" si="116">DATE(O911,P911,1)</f>
        <v>27273</v>
      </c>
      <c r="R911">
        <v>2.8639999999999999</v>
      </c>
      <c r="S911">
        <f t="shared" ref="S911:S974" si="117">R911/0.3048</f>
        <v>9.396325459317584</v>
      </c>
      <c r="T911">
        <f t="shared" si="110"/>
        <v>9.896325459317584</v>
      </c>
    </row>
    <row r="912" spans="1:20" x14ac:dyDescent="0.25">
      <c r="A912" s="38">
        <v>1973</v>
      </c>
      <c r="B912">
        <v>10</v>
      </c>
      <c r="C912" s="1">
        <f t="shared" si="111"/>
        <v>26938</v>
      </c>
      <c r="D912" s="38">
        <v>-8.5999999999999993E-2</v>
      </c>
      <c r="E912">
        <v>-4.3999999999999997E-2</v>
      </c>
      <c r="F912">
        <v>-3.7999999999999999E-2</v>
      </c>
      <c r="G912" s="52">
        <v>-4.9000000000000002E-2</v>
      </c>
      <c r="H912" s="38">
        <f t="shared" si="112"/>
        <v>-0.28215223097112857</v>
      </c>
      <c r="I912" s="41">
        <f t="shared" si="113"/>
        <v>-0.14435695538057741</v>
      </c>
      <c r="J912" s="40">
        <f>'NOAA WLs'!$P$5+(D912/0.3048)</f>
        <v>4.0178477690288714</v>
      </c>
      <c r="K912" s="40">
        <f>'NOAA WLs'!$P$5+(E912/0.3048)</f>
        <v>4.1556430446194224</v>
      </c>
      <c r="L912" s="40">
        <f t="shared" si="114"/>
        <v>-0.12467191601049868</v>
      </c>
      <c r="M912" s="41">
        <f t="shared" si="115"/>
        <v>-0.16076115485564305</v>
      </c>
      <c r="O912">
        <v>1974</v>
      </c>
      <c r="P912">
        <v>10</v>
      </c>
      <c r="Q912" s="1">
        <f t="shared" si="116"/>
        <v>27303</v>
      </c>
      <c r="R912">
        <v>2.6880000000000002</v>
      </c>
      <c r="S912">
        <f t="shared" si="117"/>
        <v>8.8188976377952759</v>
      </c>
      <c r="T912">
        <f t="shared" ref="T912:T975" si="118">S912+0.5</f>
        <v>9.3188976377952759</v>
      </c>
    </row>
    <row r="913" spans="1:20" x14ac:dyDescent="0.25">
      <c r="A913" s="38">
        <v>1973</v>
      </c>
      <c r="B913">
        <v>11</v>
      </c>
      <c r="C913" s="1">
        <f t="shared" si="111"/>
        <v>26969</v>
      </c>
      <c r="D913" s="38">
        <v>-4.0000000000000001E-3</v>
      </c>
      <c r="E913">
        <v>-4.2999999999999997E-2</v>
      </c>
      <c r="F913">
        <v>-3.7999999999999999E-2</v>
      </c>
      <c r="G913" s="52">
        <v>-4.9000000000000002E-2</v>
      </c>
      <c r="H913" s="38">
        <f t="shared" si="112"/>
        <v>-1.3123359580052493E-2</v>
      </c>
      <c r="I913" s="41">
        <f t="shared" si="113"/>
        <v>-0.14107611548556429</v>
      </c>
      <c r="J913" s="40">
        <f>'NOAA WLs'!$P$5+(D913/0.3048)</f>
        <v>4.2868766404199476</v>
      </c>
      <c r="K913" s="40">
        <f>'NOAA WLs'!$P$5+(E913/0.3048)</f>
        <v>4.1589238845144356</v>
      </c>
      <c r="L913" s="40">
        <f t="shared" si="114"/>
        <v>-0.12467191601049868</v>
      </c>
      <c r="M913" s="41">
        <f t="shared" si="115"/>
        <v>-0.16076115485564305</v>
      </c>
      <c r="O913">
        <v>1974</v>
      </c>
      <c r="P913">
        <v>11</v>
      </c>
      <c r="Q913" s="1">
        <f t="shared" si="116"/>
        <v>27334</v>
      </c>
      <c r="R913">
        <v>2.9710000000000001</v>
      </c>
      <c r="S913">
        <f t="shared" si="117"/>
        <v>9.7473753280839901</v>
      </c>
      <c r="T913">
        <f t="shared" si="118"/>
        <v>10.24737532808399</v>
      </c>
    </row>
    <row r="914" spans="1:20" x14ac:dyDescent="0.25">
      <c r="A914" s="38">
        <v>1973</v>
      </c>
      <c r="B914">
        <v>12</v>
      </c>
      <c r="C914" s="1">
        <f t="shared" si="111"/>
        <v>26999</v>
      </c>
      <c r="D914" s="38">
        <v>5.0999999999999997E-2</v>
      </c>
      <c r="E914">
        <v>-4.2999999999999997E-2</v>
      </c>
      <c r="F914">
        <v>-3.7999999999999999E-2</v>
      </c>
      <c r="G914" s="52">
        <v>-4.9000000000000002E-2</v>
      </c>
      <c r="H914" s="38">
        <f t="shared" si="112"/>
        <v>0.16732283464566927</v>
      </c>
      <c r="I914" s="41">
        <f t="shared" si="113"/>
        <v>-0.14107611548556429</v>
      </c>
      <c r="J914" s="40">
        <f>'NOAA WLs'!$P$5+(D914/0.3048)</f>
        <v>4.4673228346456693</v>
      </c>
      <c r="K914" s="40">
        <f>'NOAA WLs'!$P$5+(E914/0.3048)</f>
        <v>4.1589238845144356</v>
      </c>
      <c r="L914" s="40">
        <f t="shared" si="114"/>
        <v>-0.12467191601049868</v>
      </c>
      <c r="M914" s="41">
        <f t="shared" si="115"/>
        <v>-0.16076115485564305</v>
      </c>
      <c r="O914">
        <v>1974</v>
      </c>
      <c r="P914">
        <v>12</v>
      </c>
      <c r="Q914" s="1">
        <f t="shared" si="116"/>
        <v>27364</v>
      </c>
      <c r="R914">
        <v>3.2360000000000002</v>
      </c>
      <c r="S914">
        <f t="shared" si="117"/>
        <v>10.616797900262467</v>
      </c>
      <c r="T914">
        <f t="shared" si="118"/>
        <v>11.116797900262467</v>
      </c>
    </row>
    <row r="915" spans="1:20" x14ac:dyDescent="0.25">
      <c r="A915" s="38">
        <v>1974</v>
      </c>
      <c r="B915">
        <v>1</v>
      </c>
      <c r="C915" s="1">
        <f t="shared" si="111"/>
        <v>27030</v>
      </c>
      <c r="D915" s="38">
        <v>-5.2999999999999999E-2</v>
      </c>
      <c r="E915">
        <v>-4.2999999999999997E-2</v>
      </c>
      <c r="F915">
        <v>-3.7999999999999999E-2</v>
      </c>
      <c r="G915" s="52">
        <v>-4.8000000000000001E-2</v>
      </c>
      <c r="H915" s="38">
        <f t="shared" si="112"/>
        <v>-0.17388451443569553</v>
      </c>
      <c r="I915" s="41">
        <f t="shared" si="113"/>
        <v>-0.14107611548556429</v>
      </c>
      <c r="J915" s="40">
        <f>'NOAA WLs'!$P$5+(D915/0.3048)</f>
        <v>4.1261154855643039</v>
      </c>
      <c r="K915" s="40">
        <f>'NOAA WLs'!$P$5+(E915/0.3048)</f>
        <v>4.1589238845144356</v>
      </c>
      <c r="L915" s="40">
        <f t="shared" si="114"/>
        <v>-0.12467191601049868</v>
      </c>
      <c r="M915" s="41">
        <f t="shared" si="115"/>
        <v>-0.15748031496062992</v>
      </c>
      <c r="O915">
        <v>1975</v>
      </c>
      <c r="P915">
        <v>1</v>
      </c>
      <c r="Q915" s="1">
        <f t="shared" si="116"/>
        <v>27395</v>
      </c>
      <c r="R915">
        <v>3.3220000000000001</v>
      </c>
      <c r="S915">
        <f t="shared" si="117"/>
        <v>10.898950131233596</v>
      </c>
      <c r="T915">
        <f t="shared" si="118"/>
        <v>11.398950131233596</v>
      </c>
    </row>
    <row r="916" spans="1:20" x14ac:dyDescent="0.25">
      <c r="A916" s="38">
        <v>1974</v>
      </c>
      <c r="B916">
        <v>2</v>
      </c>
      <c r="C916" s="1">
        <f t="shared" si="111"/>
        <v>27061</v>
      </c>
      <c r="D916" s="38">
        <v>-5.8000000000000003E-2</v>
      </c>
      <c r="E916">
        <v>-4.2999999999999997E-2</v>
      </c>
      <c r="F916">
        <v>-3.7999999999999999E-2</v>
      </c>
      <c r="G916" s="52">
        <v>-4.8000000000000001E-2</v>
      </c>
      <c r="H916" s="38">
        <f t="shared" si="112"/>
        <v>-0.19028871391076116</v>
      </c>
      <c r="I916" s="41">
        <f t="shared" si="113"/>
        <v>-0.14107611548556429</v>
      </c>
      <c r="J916" s="40">
        <f>'NOAA WLs'!$P$5+(D916/0.3048)</f>
        <v>4.1097112860892384</v>
      </c>
      <c r="K916" s="40">
        <f>'NOAA WLs'!$P$5+(E916/0.3048)</f>
        <v>4.1589238845144356</v>
      </c>
      <c r="L916" s="40">
        <f t="shared" si="114"/>
        <v>-0.12467191601049868</v>
      </c>
      <c r="M916" s="41">
        <f t="shared" si="115"/>
        <v>-0.15748031496062992</v>
      </c>
      <c r="O916">
        <v>1975</v>
      </c>
      <c r="P916">
        <v>2</v>
      </c>
      <c r="Q916" s="1">
        <f t="shared" si="116"/>
        <v>27426</v>
      </c>
      <c r="R916">
        <v>3.2639999999999998</v>
      </c>
      <c r="S916">
        <f t="shared" si="117"/>
        <v>10.708661417322833</v>
      </c>
      <c r="T916">
        <f t="shared" si="118"/>
        <v>11.208661417322833</v>
      </c>
    </row>
    <row r="917" spans="1:20" x14ac:dyDescent="0.25">
      <c r="A917" s="38">
        <v>1974</v>
      </c>
      <c r="B917">
        <v>3</v>
      </c>
      <c r="C917" s="1">
        <f t="shared" si="111"/>
        <v>27089</v>
      </c>
      <c r="D917" s="38">
        <v>6.4000000000000001E-2</v>
      </c>
      <c r="E917">
        <v>-4.2999999999999997E-2</v>
      </c>
      <c r="F917">
        <v>-3.6999999999999998E-2</v>
      </c>
      <c r="G917" s="52">
        <v>-4.8000000000000001E-2</v>
      </c>
      <c r="H917" s="38">
        <f t="shared" si="112"/>
        <v>0.20997375328083989</v>
      </c>
      <c r="I917" s="41">
        <f t="shared" si="113"/>
        <v>-0.14107611548556429</v>
      </c>
      <c r="J917" s="40">
        <f>'NOAA WLs'!$P$5+(D917/0.3048)</f>
        <v>4.5099737532808399</v>
      </c>
      <c r="K917" s="40">
        <f>'NOAA WLs'!$P$5+(E917/0.3048)</f>
        <v>4.1589238845144356</v>
      </c>
      <c r="L917" s="40">
        <f t="shared" si="114"/>
        <v>-0.12139107611548555</v>
      </c>
      <c r="M917" s="41">
        <f t="shared" si="115"/>
        <v>-0.15748031496062992</v>
      </c>
      <c r="O917">
        <v>1975</v>
      </c>
      <c r="P917">
        <v>3</v>
      </c>
      <c r="Q917" s="1">
        <f t="shared" si="116"/>
        <v>27454</v>
      </c>
      <c r="R917">
        <v>3.1509999999999998</v>
      </c>
      <c r="S917">
        <f t="shared" si="117"/>
        <v>10.337926509186351</v>
      </c>
      <c r="T917">
        <f t="shared" si="118"/>
        <v>10.837926509186351</v>
      </c>
    </row>
    <row r="918" spans="1:20" x14ac:dyDescent="0.25">
      <c r="A918" s="38">
        <v>1974</v>
      </c>
      <c r="B918">
        <v>4</v>
      </c>
      <c r="C918" s="1">
        <f t="shared" si="111"/>
        <v>27120</v>
      </c>
      <c r="D918" s="38">
        <v>1.7999999999999999E-2</v>
      </c>
      <c r="E918">
        <v>-4.2999999999999997E-2</v>
      </c>
      <c r="F918">
        <v>-3.6999999999999998E-2</v>
      </c>
      <c r="G918" s="52">
        <v>-4.8000000000000001E-2</v>
      </c>
      <c r="H918" s="38">
        <f t="shared" si="112"/>
        <v>5.9055118110236213E-2</v>
      </c>
      <c r="I918" s="41">
        <f t="shared" si="113"/>
        <v>-0.14107611548556429</v>
      </c>
      <c r="J918" s="40">
        <f>'NOAA WLs'!$P$5+(D918/0.3048)</f>
        <v>4.3590551181102359</v>
      </c>
      <c r="K918" s="40">
        <f>'NOAA WLs'!$P$5+(E918/0.3048)</f>
        <v>4.1589238845144356</v>
      </c>
      <c r="L918" s="40">
        <f t="shared" si="114"/>
        <v>-0.12139107611548555</v>
      </c>
      <c r="M918" s="41">
        <f t="shared" si="115"/>
        <v>-0.15748031496062992</v>
      </c>
      <c r="O918">
        <v>1975</v>
      </c>
      <c r="P918">
        <v>4</v>
      </c>
      <c r="Q918" s="1">
        <f t="shared" si="116"/>
        <v>27485</v>
      </c>
      <c r="R918">
        <v>3.0110000000000001</v>
      </c>
      <c r="S918">
        <f t="shared" si="117"/>
        <v>9.8786089238845136</v>
      </c>
      <c r="T918">
        <f t="shared" si="118"/>
        <v>10.378608923884514</v>
      </c>
    </row>
    <row r="919" spans="1:20" x14ac:dyDescent="0.25">
      <c r="A919" s="38">
        <v>1974</v>
      </c>
      <c r="B919">
        <v>5</v>
      </c>
      <c r="C919" s="1">
        <f t="shared" si="111"/>
        <v>27150</v>
      </c>
      <c r="D919" s="38">
        <v>-5.3999999999999999E-2</v>
      </c>
      <c r="E919">
        <v>-4.2000000000000003E-2</v>
      </c>
      <c r="F919">
        <v>-3.6999999999999998E-2</v>
      </c>
      <c r="G919" s="52">
        <v>-4.8000000000000001E-2</v>
      </c>
      <c r="H919" s="38">
        <f t="shared" si="112"/>
        <v>-0.17716535433070865</v>
      </c>
      <c r="I919" s="41">
        <f t="shared" si="113"/>
        <v>-0.13779527559055119</v>
      </c>
      <c r="J919" s="40">
        <f>'NOAA WLs'!$P$5+(D919/0.3048)</f>
        <v>4.1228346456692915</v>
      </c>
      <c r="K919" s="40">
        <f>'NOAA WLs'!$P$5+(E919/0.3048)</f>
        <v>4.1622047244094489</v>
      </c>
      <c r="L919" s="40">
        <f t="shared" si="114"/>
        <v>-0.12139107611548555</v>
      </c>
      <c r="M919" s="41">
        <f t="shared" si="115"/>
        <v>-0.15748031496062992</v>
      </c>
      <c r="O919">
        <v>1975</v>
      </c>
      <c r="P919">
        <v>5</v>
      </c>
      <c r="Q919" s="1">
        <f t="shared" si="116"/>
        <v>27515</v>
      </c>
      <c r="R919">
        <v>2.7490000000000001</v>
      </c>
      <c r="S919">
        <f t="shared" si="117"/>
        <v>9.0190288713910753</v>
      </c>
      <c r="T919">
        <f t="shared" si="118"/>
        <v>9.5190288713910753</v>
      </c>
    </row>
    <row r="920" spans="1:20" x14ac:dyDescent="0.25">
      <c r="A920" s="38">
        <v>1974</v>
      </c>
      <c r="B920">
        <v>6</v>
      </c>
      <c r="C920" s="1">
        <f t="shared" si="111"/>
        <v>27181</v>
      </c>
      <c r="D920" s="38">
        <v>-1.0999999999999999E-2</v>
      </c>
      <c r="E920">
        <v>-4.2000000000000003E-2</v>
      </c>
      <c r="F920">
        <v>-3.6999999999999998E-2</v>
      </c>
      <c r="G920" s="52">
        <v>-4.8000000000000001E-2</v>
      </c>
      <c r="H920" s="38">
        <f t="shared" si="112"/>
        <v>-3.6089238845144353E-2</v>
      </c>
      <c r="I920" s="41">
        <f t="shared" si="113"/>
        <v>-0.13779527559055119</v>
      </c>
      <c r="J920" s="40">
        <f>'NOAA WLs'!$P$5+(D920/0.3048)</f>
        <v>4.2639107611548557</v>
      </c>
      <c r="K920" s="40">
        <f>'NOAA WLs'!$P$5+(E920/0.3048)</f>
        <v>4.1622047244094489</v>
      </c>
      <c r="L920" s="40">
        <f t="shared" si="114"/>
        <v>-0.12139107611548555</v>
      </c>
      <c r="M920" s="41">
        <f t="shared" si="115"/>
        <v>-0.15748031496062992</v>
      </c>
      <c r="O920">
        <v>1975</v>
      </c>
      <c r="P920">
        <v>6</v>
      </c>
      <c r="Q920" s="1">
        <f t="shared" si="116"/>
        <v>27546</v>
      </c>
      <c r="R920">
        <v>2.871</v>
      </c>
      <c r="S920">
        <f t="shared" si="117"/>
        <v>9.419291338582676</v>
      </c>
      <c r="T920">
        <f t="shared" si="118"/>
        <v>9.919291338582676</v>
      </c>
    </row>
    <row r="921" spans="1:20" x14ac:dyDescent="0.25">
      <c r="A921" s="38">
        <v>1974</v>
      </c>
      <c r="B921">
        <v>7</v>
      </c>
      <c r="C921" s="1">
        <f t="shared" si="111"/>
        <v>27211</v>
      </c>
      <c r="D921" s="38">
        <v>-8.9999999999999993E-3</v>
      </c>
      <c r="E921">
        <v>-4.2000000000000003E-2</v>
      </c>
      <c r="F921">
        <v>-3.6999999999999998E-2</v>
      </c>
      <c r="G921" s="52">
        <v>-4.7E-2</v>
      </c>
      <c r="H921" s="38">
        <f t="shared" si="112"/>
        <v>-2.9527559055118106E-2</v>
      </c>
      <c r="I921" s="41">
        <f t="shared" si="113"/>
        <v>-0.13779527559055119</v>
      </c>
      <c r="J921" s="40">
        <f>'NOAA WLs'!$P$5+(D921/0.3048)</f>
        <v>4.2704724409448813</v>
      </c>
      <c r="K921" s="40">
        <f>'NOAA WLs'!$P$5+(E921/0.3048)</f>
        <v>4.1622047244094489</v>
      </c>
      <c r="L921" s="40">
        <f t="shared" si="114"/>
        <v>-0.12139107611548555</v>
      </c>
      <c r="M921" s="41">
        <f t="shared" si="115"/>
        <v>-0.15419947506561679</v>
      </c>
      <c r="O921">
        <v>1975</v>
      </c>
      <c r="P921">
        <v>7</v>
      </c>
      <c r="Q921" s="1">
        <f t="shared" si="116"/>
        <v>27576</v>
      </c>
      <c r="R921">
        <v>3.0259999999999998</v>
      </c>
      <c r="S921">
        <f t="shared" si="117"/>
        <v>9.9278215223097099</v>
      </c>
      <c r="T921">
        <f t="shared" si="118"/>
        <v>10.42782152230971</v>
      </c>
    </row>
    <row r="922" spans="1:20" x14ac:dyDescent="0.25">
      <c r="A922" s="38">
        <v>1974</v>
      </c>
      <c r="B922">
        <v>8</v>
      </c>
      <c r="C922" s="1">
        <f t="shared" si="111"/>
        <v>27242</v>
      </c>
      <c r="D922" s="38">
        <v>-3.9E-2</v>
      </c>
      <c r="E922">
        <v>-4.2000000000000003E-2</v>
      </c>
      <c r="F922">
        <v>-3.6999999999999998E-2</v>
      </c>
      <c r="G922" s="52">
        <v>-4.7E-2</v>
      </c>
      <c r="H922" s="38">
        <f t="shared" si="112"/>
        <v>-0.12795275590551181</v>
      </c>
      <c r="I922" s="41">
        <f t="shared" si="113"/>
        <v>-0.13779527559055119</v>
      </c>
      <c r="J922" s="40">
        <f>'NOAA WLs'!$P$5+(D922/0.3048)</f>
        <v>4.1720472440944878</v>
      </c>
      <c r="K922" s="40">
        <f>'NOAA WLs'!$P$5+(E922/0.3048)</f>
        <v>4.1622047244094489</v>
      </c>
      <c r="L922" s="40">
        <f t="shared" si="114"/>
        <v>-0.12139107611548555</v>
      </c>
      <c r="M922" s="41">
        <f t="shared" si="115"/>
        <v>-0.15419947506561679</v>
      </c>
      <c r="O922">
        <v>1975</v>
      </c>
      <c r="P922">
        <v>8</v>
      </c>
      <c r="Q922" s="1">
        <f t="shared" si="116"/>
        <v>27607</v>
      </c>
      <c r="R922">
        <v>2.8769999999999998</v>
      </c>
      <c r="S922">
        <f t="shared" si="117"/>
        <v>9.4389763779527556</v>
      </c>
      <c r="T922">
        <f t="shared" si="118"/>
        <v>9.9389763779527556</v>
      </c>
    </row>
    <row r="923" spans="1:20" x14ac:dyDescent="0.25">
      <c r="A923" s="38">
        <v>1974</v>
      </c>
      <c r="B923">
        <v>9</v>
      </c>
      <c r="C923" s="1">
        <f t="shared" ref="C923:C986" si="119">DATE(A923,B923,1)</f>
        <v>27273</v>
      </c>
      <c r="D923" s="38">
        <v>-6.7000000000000004E-2</v>
      </c>
      <c r="E923">
        <v>-4.2000000000000003E-2</v>
      </c>
      <c r="F923">
        <v>-3.5999999999999997E-2</v>
      </c>
      <c r="G923" s="52">
        <v>-4.7E-2</v>
      </c>
      <c r="H923" s="38">
        <f t="shared" si="112"/>
        <v>-0.21981627296587927</v>
      </c>
      <c r="I923" s="41">
        <f t="shared" si="113"/>
        <v>-0.13779527559055119</v>
      </c>
      <c r="J923" s="40">
        <f>'NOAA WLs'!$P$5+(D923/0.3048)</f>
        <v>4.0801837270341208</v>
      </c>
      <c r="K923" s="40">
        <f>'NOAA WLs'!$P$5+(E923/0.3048)</f>
        <v>4.1622047244094489</v>
      </c>
      <c r="L923" s="40">
        <f t="shared" si="114"/>
        <v>-0.11811023622047243</v>
      </c>
      <c r="M923" s="41">
        <f t="shared" si="115"/>
        <v>-0.15419947506561679</v>
      </c>
      <c r="O923">
        <v>1975</v>
      </c>
      <c r="P923">
        <v>9</v>
      </c>
      <c r="Q923" s="1">
        <f t="shared" si="116"/>
        <v>27638</v>
      </c>
      <c r="R923">
        <v>2.9279999999999999</v>
      </c>
      <c r="S923">
        <f t="shared" si="117"/>
        <v>9.6062992125984241</v>
      </c>
      <c r="T923">
        <f t="shared" si="118"/>
        <v>10.106299212598424</v>
      </c>
    </row>
    <row r="924" spans="1:20" x14ac:dyDescent="0.25">
      <c r="A924" s="38">
        <v>1974</v>
      </c>
      <c r="B924">
        <v>10</v>
      </c>
      <c r="C924" s="1">
        <f t="shared" si="119"/>
        <v>27303</v>
      </c>
      <c r="D924" s="38">
        <v>-0.128</v>
      </c>
      <c r="E924">
        <v>-4.2000000000000003E-2</v>
      </c>
      <c r="F924">
        <v>-3.5999999999999997E-2</v>
      </c>
      <c r="G924" s="52">
        <v>-4.7E-2</v>
      </c>
      <c r="H924" s="38">
        <f t="shared" si="112"/>
        <v>-0.41994750656167978</v>
      </c>
      <c r="I924" s="41">
        <f t="shared" si="113"/>
        <v>-0.13779527559055119</v>
      </c>
      <c r="J924" s="40">
        <f>'NOAA WLs'!$P$5+(D924/0.3048)</f>
        <v>3.88005249343832</v>
      </c>
      <c r="K924" s="40">
        <f>'NOAA WLs'!$P$5+(E924/0.3048)</f>
        <v>4.1622047244094489</v>
      </c>
      <c r="L924" s="40">
        <f t="shared" si="114"/>
        <v>-0.11811023622047243</v>
      </c>
      <c r="M924" s="41">
        <f t="shared" si="115"/>
        <v>-0.15419947506561679</v>
      </c>
      <c r="O924">
        <v>1975</v>
      </c>
      <c r="P924">
        <v>10</v>
      </c>
      <c r="Q924" s="1">
        <f t="shared" si="116"/>
        <v>27668</v>
      </c>
      <c r="R924">
        <v>3.0960000000000001</v>
      </c>
      <c r="S924">
        <f t="shared" si="117"/>
        <v>10.15748031496063</v>
      </c>
      <c r="T924">
        <f t="shared" si="118"/>
        <v>10.65748031496063</v>
      </c>
    </row>
    <row r="925" spans="1:20" x14ac:dyDescent="0.25">
      <c r="A925" s="38">
        <v>1974</v>
      </c>
      <c r="B925">
        <v>11</v>
      </c>
      <c r="C925" s="1">
        <f t="shared" si="119"/>
        <v>27334</v>
      </c>
      <c r="D925" s="38">
        <v>-7.1999999999999995E-2</v>
      </c>
      <c r="E925">
        <v>-4.1000000000000002E-2</v>
      </c>
      <c r="F925">
        <v>-3.5999999999999997E-2</v>
      </c>
      <c r="G925" s="52">
        <v>-4.7E-2</v>
      </c>
      <c r="H925" s="38">
        <f t="shared" si="112"/>
        <v>-0.23622047244094485</v>
      </c>
      <c r="I925" s="41">
        <f t="shared" si="113"/>
        <v>-0.13451443569553806</v>
      </c>
      <c r="J925" s="40">
        <f>'NOAA WLs'!$P$5+(D925/0.3048)</f>
        <v>4.0637795275590554</v>
      </c>
      <c r="K925" s="40">
        <f>'NOAA WLs'!$P$5+(E925/0.3048)</f>
        <v>4.1654855643044622</v>
      </c>
      <c r="L925" s="40">
        <f t="shared" si="114"/>
        <v>-0.11811023622047243</v>
      </c>
      <c r="M925" s="41">
        <f t="shared" si="115"/>
        <v>-0.15419947506561679</v>
      </c>
      <c r="O925">
        <v>1975</v>
      </c>
      <c r="P925">
        <v>11</v>
      </c>
      <c r="Q925" s="1">
        <f t="shared" si="116"/>
        <v>27699</v>
      </c>
      <c r="R925">
        <v>3.0230000000000001</v>
      </c>
      <c r="S925">
        <f t="shared" si="117"/>
        <v>9.917979002624671</v>
      </c>
      <c r="T925">
        <f t="shared" si="118"/>
        <v>10.417979002624671</v>
      </c>
    </row>
    <row r="926" spans="1:20" x14ac:dyDescent="0.25">
      <c r="A926" s="38">
        <v>1974</v>
      </c>
      <c r="B926">
        <v>12</v>
      </c>
      <c r="C926" s="1">
        <f t="shared" si="119"/>
        <v>27364</v>
      </c>
      <c r="D926" s="38">
        <v>-8.5999999999999993E-2</v>
      </c>
      <c r="E926">
        <v>-4.1000000000000002E-2</v>
      </c>
      <c r="F926">
        <v>-3.5999999999999997E-2</v>
      </c>
      <c r="G926" s="52">
        <v>-4.7E-2</v>
      </c>
      <c r="H926" s="38">
        <f t="shared" si="112"/>
        <v>-0.28215223097112857</v>
      </c>
      <c r="I926" s="41">
        <f t="shared" si="113"/>
        <v>-0.13451443569553806</v>
      </c>
      <c r="J926" s="40">
        <f>'NOAA WLs'!$P$5+(D926/0.3048)</f>
        <v>4.0178477690288714</v>
      </c>
      <c r="K926" s="40">
        <f>'NOAA WLs'!$P$5+(E926/0.3048)</f>
        <v>4.1654855643044622</v>
      </c>
      <c r="L926" s="40">
        <f t="shared" si="114"/>
        <v>-0.11811023622047243</v>
      </c>
      <c r="M926" s="41">
        <f t="shared" si="115"/>
        <v>-0.15419947506561679</v>
      </c>
      <c r="O926">
        <v>1975</v>
      </c>
      <c r="P926">
        <v>12</v>
      </c>
      <c r="Q926" s="1">
        <f t="shared" si="116"/>
        <v>27729</v>
      </c>
      <c r="R926">
        <v>3.3580000000000001</v>
      </c>
      <c r="S926">
        <f t="shared" si="117"/>
        <v>11.017060367454068</v>
      </c>
      <c r="T926">
        <f t="shared" si="118"/>
        <v>11.517060367454068</v>
      </c>
    </row>
    <row r="927" spans="1:20" x14ac:dyDescent="0.25">
      <c r="A927" s="38">
        <v>1975</v>
      </c>
      <c r="B927">
        <v>1</v>
      </c>
      <c r="C927" s="1">
        <f t="shared" si="119"/>
        <v>27395</v>
      </c>
      <c r="D927" s="38">
        <v>-0.13900000000000001</v>
      </c>
      <c r="E927">
        <v>-4.1000000000000002E-2</v>
      </c>
      <c r="F927">
        <v>-3.5999999999999997E-2</v>
      </c>
      <c r="G927" s="52">
        <v>-4.5999999999999999E-2</v>
      </c>
      <c r="H927" s="38">
        <f t="shared" si="112"/>
        <v>-0.45603674540682415</v>
      </c>
      <c r="I927" s="41">
        <f t="shared" si="113"/>
        <v>-0.13451443569553806</v>
      </c>
      <c r="J927" s="40">
        <f>'NOAA WLs'!$P$5+(D927/0.3048)</f>
        <v>3.8439632545931754</v>
      </c>
      <c r="K927" s="40">
        <f>'NOAA WLs'!$P$5+(E927/0.3048)</f>
        <v>4.1654855643044622</v>
      </c>
      <c r="L927" s="40">
        <f t="shared" si="114"/>
        <v>-0.11811023622047243</v>
      </c>
      <c r="M927" s="41">
        <f t="shared" si="115"/>
        <v>-0.15091863517060367</v>
      </c>
      <c r="O927">
        <v>1976</v>
      </c>
      <c r="P927">
        <v>1</v>
      </c>
      <c r="Q927" s="1">
        <f t="shared" si="116"/>
        <v>27760</v>
      </c>
      <c r="R927">
        <v>3.056</v>
      </c>
      <c r="S927">
        <f t="shared" si="117"/>
        <v>10.026246719160104</v>
      </c>
      <c r="T927">
        <f t="shared" si="118"/>
        <v>10.526246719160104</v>
      </c>
    </row>
    <row r="928" spans="1:20" x14ac:dyDescent="0.25">
      <c r="A928" s="38">
        <v>1975</v>
      </c>
      <c r="B928">
        <v>2</v>
      </c>
      <c r="C928" s="1">
        <f t="shared" si="119"/>
        <v>27426</v>
      </c>
      <c r="D928" s="38">
        <v>-8.9999999999999993E-3</v>
      </c>
      <c r="E928">
        <v>-4.1000000000000002E-2</v>
      </c>
      <c r="F928">
        <v>-3.5000000000000003E-2</v>
      </c>
      <c r="G928" s="52">
        <v>-4.5999999999999999E-2</v>
      </c>
      <c r="H928" s="38">
        <f t="shared" si="112"/>
        <v>-2.9527559055118106E-2</v>
      </c>
      <c r="I928" s="41">
        <f t="shared" si="113"/>
        <v>-0.13451443569553806</v>
      </c>
      <c r="J928" s="40">
        <f>'NOAA WLs'!$P$5+(D928/0.3048)</f>
        <v>4.2704724409448813</v>
      </c>
      <c r="K928" s="40">
        <f>'NOAA WLs'!$P$5+(E928/0.3048)</f>
        <v>4.1654855643044622</v>
      </c>
      <c r="L928" s="40">
        <f t="shared" si="114"/>
        <v>-0.11482939632545933</v>
      </c>
      <c r="M928" s="41">
        <f t="shared" si="115"/>
        <v>-0.15091863517060367</v>
      </c>
      <c r="O928">
        <v>1976</v>
      </c>
      <c r="P928">
        <v>2</v>
      </c>
      <c r="Q928" s="1">
        <f t="shared" si="116"/>
        <v>27791</v>
      </c>
      <c r="R928">
        <v>3.2789999999999999</v>
      </c>
      <c r="S928">
        <f t="shared" si="117"/>
        <v>10.757874015748031</v>
      </c>
      <c r="T928">
        <f t="shared" si="118"/>
        <v>11.257874015748031</v>
      </c>
    </row>
    <row r="929" spans="1:20" x14ac:dyDescent="0.25">
      <c r="A929" s="38">
        <v>1975</v>
      </c>
      <c r="B929">
        <v>3</v>
      </c>
      <c r="C929" s="1">
        <f t="shared" si="119"/>
        <v>27454</v>
      </c>
      <c r="D929" s="38">
        <v>-2.4E-2</v>
      </c>
      <c r="E929">
        <v>-4.1000000000000002E-2</v>
      </c>
      <c r="F929">
        <v>-3.5000000000000003E-2</v>
      </c>
      <c r="G929" s="52">
        <v>-4.5999999999999999E-2</v>
      </c>
      <c r="H929" s="38">
        <f t="shared" si="112"/>
        <v>-7.874015748031496E-2</v>
      </c>
      <c r="I929" s="41">
        <f t="shared" si="113"/>
        <v>-0.13451443569553806</v>
      </c>
      <c r="J929" s="40">
        <f>'NOAA WLs'!$P$5+(D929/0.3048)</f>
        <v>4.221259842519685</v>
      </c>
      <c r="K929" s="40">
        <f>'NOAA WLs'!$P$5+(E929/0.3048)</f>
        <v>4.1654855643044622</v>
      </c>
      <c r="L929" s="40">
        <f t="shared" si="114"/>
        <v>-0.11482939632545933</v>
      </c>
      <c r="M929" s="41">
        <f t="shared" si="115"/>
        <v>-0.15091863517060367</v>
      </c>
      <c r="O929">
        <v>1976</v>
      </c>
      <c r="P929">
        <v>3</v>
      </c>
      <c r="Q929" s="1">
        <f t="shared" si="116"/>
        <v>27820</v>
      </c>
      <c r="R929">
        <v>3.1720000000000002</v>
      </c>
      <c r="S929">
        <f t="shared" si="117"/>
        <v>10.406824146981627</v>
      </c>
      <c r="T929">
        <f t="shared" si="118"/>
        <v>10.906824146981627</v>
      </c>
    </row>
    <row r="930" spans="1:20" x14ac:dyDescent="0.25">
      <c r="A930" s="38">
        <v>1975</v>
      </c>
      <c r="B930">
        <v>4</v>
      </c>
      <c r="C930" s="1">
        <f t="shared" si="119"/>
        <v>27485</v>
      </c>
      <c r="D930" s="38">
        <v>-8.8999999999999996E-2</v>
      </c>
      <c r="E930">
        <v>-0.04</v>
      </c>
      <c r="F930">
        <v>-3.5000000000000003E-2</v>
      </c>
      <c r="G930" s="52">
        <v>-4.5999999999999999E-2</v>
      </c>
      <c r="H930" s="38">
        <f t="shared" si="112"/>
        <v>-0.29199475065616792</v>
      </c>
      <c r="I930" s="41">
        <f t="shared" si="113"/>
        <v>-0.13123359580052493</v>
      </c>
      <c r="J930" s="40">
        <f>'NOAA WLs'!$P$5+(D930/0.3048)</f>
        <v>4.0080052493438316</v>
      </c>
      <c r="K930" s="40">
        <f>'NOAA WLs'!$P$5+(E930/0.3048)</f>
        <v>4.1687664041994745</v>
      </c>
      <c r="L930" s="40">
        <f t="shared" si="114"/>
        <v>-0.11482939632545933</v>
      </c>
      <c r="M930" s="41">
        <f t="shared" si="115"/>
        <v>-0.15091863517060367</v>
      </c>
      <c r="O930">
        <v>1976</v>
      </c>
      <c r="P930">
        <v>4</v>
      </c>
      <c r="Q930" s="1">
        <f t="shared" si="116"/>
        <v>27851</v>
      </c>
      <c r="R930">
        <v>3.12</v>
      </c>
      <c r="S930">
        <f t="shared" si="117"/>
        <v>10.236220472440944</v>
      </c>
      <c r="T930">
        <f t="shared" si="118"/>
        <v>10.736220472440944</v>
      </c>
    </row>
    <row r="931" spans="1:20" x14ac:dyDescent="0.25">
      <c r="A931" s="38">
        <v>1975</v>
      </c>
      <c r="B931">
        <v>5</v>
      </c>
      <c r="C931" s="1">
        <f t="shared" si="119"/>
        <v>27515</v>
      </c>
      <c r="D931" s="38">
        <v>-0.112</v>
      </c>
      <c r="E931">
        <v>-0.04</v>
      </c>
      <c r="F931">
        <v>-3.5000000000000003E-2</v>
      </c>
      <c r="G931" s="52">
        <v>-4.5999999999999999E-2</v>
      </c>
      <c r="H931" s="38">
        <f t="shared" si="112"/>
        <v>-0.36745406824146981</v>
      </c>
      <c r="I931" s="41">
        <f t="shared" si="113"/>
        <v>-0.13123359580052493</v>
      </c>
      <c r="J931" s="40">
        <f>'NOAA WLs'!$P$5+(D931/0.3048)</f>
        <v>3.9325459317585301</v>
      </c>
      <c r="K931" s="40">
        <f>'NOAA WLs'!$P$5+(E931/0.3048)</f>
        <v>4.1687664041994745</v>
      </c>
      <c r="L931" s="40">
        <f t="shared" si="114"/>
        <v>-0.11482939632545933</v>
      </c>
      <c r="M931" s="41">
        <f t="shared" si="115"/>
        <v>-0.15091863517060367</v>
      </c>
      <c r="O931">
        <v>1976</v>
      </c>
      <c r="P931">
        <v>5</v>
      </c>
      <c r="Q931" s="1">
        <f t="shared" si="116"/>
        <v>27881</v>
      </c>
      <c r="R931">
        <v>2.895</v>
      </c>
      <c r="S931">
        <f t="shared" si="117"/>
        <v>9.4980314960629926</v>
      </c>
      <c r="T931">
        <f t="shared" si="118"/>
        <v>9.9980314960629926</v>
      </c>
    </row>
    <row r="932" spans="1:20" x14ac:dyDescent="0.25">
      <c r="A932" s="38">
        <v>1975</v>
      </c>
      <c r="B932">
        <v>6</v>
      </c>
      <c r="C932" s="1">
        <f t="shared" si="119"/>
        <v>27546</v>
      </c>
      <c r="D932" s="38">
        <v>-9.2999999999999999E-2</v>
      </c>
      <c r="E932">
        <v>-0.04</v>
      </c>
      <c r="F932">
        <v>-3.5000000000000003E-2</v>
      </c>
      <c r="G932" s="52">
        <v>-4.5999999999999999E-2</v>
      </c>
      <c r="H932" s="38">
        <f t="shared" si="112"/>
        <v>-0.30511811023622043</v>
      </c>
      <c r="I932" s="41">
        <f t="shared" si="113"/>
        <v>-0.13123359580052493</v>
      </c>
      <c r="J932" s="40">
        <f>'NOAA WLs'!$P$5+(D932/0.3048)</f>
        <v>3.9948818897637794</v>
      </c>
      <c r="K932" s="40">
        <f>'NOAA WLs'!$P$5+(E932/0.3048)</f>
        <v>4.1687664041994745</v>
      </c>
      <c r="L932" s="40">
        <f t="shared" si="114"/>
        <v>-0.11482939632545933</v>
      </c>
      <c r="M932" s="41">
        <f t="shared" si="115"/>
        <v>-0.15091863517060367</v>
      </c>
      <c r="O932">
        <v>1976</v>
      </c>
      <c r="P932">
        <v>6</v>
      </c>
      <c r="Q932" s="1">
        <f t="shared" si="116"/>
        <v>27912</v>
      </c>
      <c r="R932">
        <v>2.9039999999999999</v>
      </c>
      <c r="S932">
        <f t="shared" si="117"/>
        <v>9.5275590551181093</v>
      </c>
      <c r="T932">
        <f t="shared" si="118"/>
        <v>10.027559055118109</v>
      </c>
    </row>
    <row r="933" spans="1:20" x14ac:dyDescent="0.25">
      <c r="A933" s="38">
        <v>1975</v>
      </c>
      <c r="B933">
        <v>7</v>
      </c>
      <c r="C933" s="1">
        <f t="shared" si="119"/>
        <v>27576</v>
      </c>
      <c r="D933" s="38">
        <v>-5.5E-2</v>
      </c>
      <c r="E933">
        <v>-0.04</v>
      </c>
      <c r="F933">
        <v>-3.5000000000000003E-2</v>
      </c>
      <c r="G933" s="52">
        <v>-4.4999999999999998E-2</v>
      </c>
      <c r="H933" s="38">
        <f t="shared" si="112"/>
        <v>-0.18044619422572178</v>
      </c>
      <c r="I933" s="41">
        <f t="shared" si="113"/>
        <v>-0.13123359580052493</v>
      </c>
      <c r="J933" s="40">
        <f>'NOAA WLs'!$P$5+(D933/0.3048)</f>
        <v>4.1195538057742782</v>
      </c>
      <c r="K933" s="40">
        <f>'NOAA WLs'!$P$5+(E933/0.3048)</f>
        <v>4.1687664041994745</v>
      </c>
      <c r="L933" s="40">
        <f t="shared" si="114"/>
        <v>-0.11482939632545933</v>
      </c>
      <c r="M933" s="41">
        <f t="shared" si="115"/>
        <v>-0.14763779527559054</v>
      </c>
      <c r="O933">
        <v>1976</v>
      </c>
      <c r="P933">
        <v>7</v>
      </c>
      <c r="Q933" s="1">
        <f t="shared" si="116"/>
        <v>27942</v>
      </c>
      <c r="R933">
        <v>2.9529999999999998</v>
      </c>
      <c r="S933">
        <f t="shared" si="117"/>
        <v>9.6883202099737531</v>
      </c>
      <c r="T933">
        <f t="shared" si="118"/>
        <v>10.188320209973753</v>
      </c>
    </row>
    <row r="934" spans="1:20" x14ac:dyDescent="0.25">
      <c r="A934" s="38">
        <v>1975</v>
      </c>
      <c r="B934">
        <v>8</v>
      </c>
      <c r="C934" s="1">
        <f t="shared" si="119"/>
        <v>27607</v>
      </c>
      <c r="D934" s="38">
        <v>-7.2999999999999995E-2</v>
      </c>
      <c r="E934">
        <v>-0.04</v>
      </c>
      <c r="F934">
        <v>-3.4000000000000002E-2</v>
      </c>
      <c r="G934" s="52">
        <v>-4.4999999999999998E-2</v>
      </c>
      <c r="H934" s="38">
        <f t="shared" si="112"/>
        <v>-0.23950131233595798</v>
      </c>
      <c r="I934" s="41">
        <f t="shared" si="113"/>
        <v>-0.13123359580052493</v>
      </c>
      <c r="J934" s="40">
        <f>'NOAA WLs'!$P$5+(D934/0.3048)</f>
        <v>4.0604986876640421</v>
      </c>
      <c r="K934" s="40">
        <f>'NOAA WLs'!$P$5+(E934/0.3048)</f>
        <v>4.1687664041994745</v>
      </c>
      <c r="L934" s="40">
        <f t="shared" si="114"/>
        <v>-0.1115485564304462</v>
      </c>
      <c r="M934" s="41">
        <f t="shared" si="115"/>
        <v>-0.14763779527559054</v>
      </c>
      <c r="O934">
        <v>1976</v>
      </c>
      <c r="P934">
        <v>8</v>
      </c>
      <c r="Q934" s="1">
        <f t="shared" si="116"/>
        <v>27973</v>
      </c>
      <c r="R934">
        <v>2.9220000000000002</v>
      </c>
      <c r="S934">
        <f t="shared" si="117"/>
        <v>9.5866141732283463</v>
      </c>
      <c r="T934">
        <f t="shared" si="118"/>
        <v>10.086614173228346</v>
      </c>
    </row>
    <row r="935" spans="1:20" x14ac:dyDescent="0.25">
      <c r="A935" s="38">
        <v>1975</v>
      </c>
      <c r="B935">
        <v>9</v>
      </c>
      <c r="C935" s="1">
        <f t="shared" si="119"/>
        <v>27638</v>
      </c>
      <c r="D935" s="38">
        <v>-0.10299999999999999</v>
      </c>
      <c r="E935">
        <v>-0.04</v>
      </c>
      <c r="F935">
        <v>-3.4000000000000002E-2</v>
      </c>
      <c r="G935" s="52">
        <v>-4.4999999999999998E-2</v>
      </c>
      <c r="H935" s="38">
        <f t="shared" si="112"/>
        <v>-0.3379265091863517</v>
      </c>
      <c r="I935" s="41">
        <f t="shared" si="113"/>
        <v>-0.13123359580052493</v>
      </c>
      <c r="J935" s="40">
        <f>'NOAA WLs'!$P$5+(D935/0.3048)</f>
        <v>3.9620734908136481</v>
      </c>
      <c r="K935" s="40">
        <f>'NOAA WLs'!$P$5+(E935/0.3048)</f>
        <v>4.1687664041994745</v>
      </c>
      <c r="L935" s="40">
        <f t="shared" si="114"/>
        <v>-0.1115485564304462</v>
      </c>
      <c r="M935" s="41">
        <f t="shared" si="115"/>
        <v>-0.14763779527559054</v>
      </c>
      <c r="O935">
        <v>1976</v>
      </c>
      <c r="P935">
        <v>9</v>
      </c>
      <c r="Q935" s="1">
        <f t="shared" si="116"/>
        <v>28004</v>
      </c>
      <c r="R935">
        <v>3.1110000000000002</v>
      </c>
      <c r="S935">
        <f t="shared" si="117"/>
        <v>10.206692913385828</v>
      </c>
      <c r="T935">
        <f t="shared" si="118"/>
        <v>10.706692913385828</v>
      </c>
    </row>
    <row r="936" spans="1:20" x14ac:dyDescent="0.25">
      <c r="A936" s="38">
        <v>1975</v>
      </c>
      <c r="B936">
        <v>10</v>
      </c>
      <c r="C936" s="1">
        <f t="shared" si="119"/>
        <v>27668</v>
      </c>
      <c r="D936" s="38">
        <v>7.0000000000000001E-3</v>
      </c>
      <c r="E936">
        <v>-3.9E-2</v>
      </c>
      <c r="F936">
        <v>-3.4000000000000002E-2</v>
      </c>
      <c r="G936" s="52">
        <v>-4.4999999999999998E-2</v>
      </c>
      <c r="H936" s="38">
        <f t="shared" si="112"/>
        <v>2.2965879265091863E-2</v>
      </c>
      <c r="I936" s="41">
        <f t="shared" si="113"/>
        <v>-0.12795275590551181</v>
      </c>
      <c r="J936" s="40">
        <f>'NOAA WLs'!$P$5+(D936/0.3048)</f>
        <v>4.3229658792650918</v>
      </c>
      <c r="K936" s="40">
        <f>'NOAA WLs'!$P$5+(E936/0.3048)</f>
        <v>4.1720472440944878</v>
      </c>
      <c r="L936" s="40">
        <f t="shared" si="114"/>
        <v>-0.1115485564304462</v>
      </c>
      <c r="M936" s="41">
        <f t="shared" si="115"/>
        <v>-0.14763779527559054</v>
      </c>
      <c r="O936">
        <v>1976</v>
      </c>
      <c r="P936">
        <v>10</v>
      </c>
      <c r="Q936" s="1">
        <f t="shared" si="116"/>
        <v>28034</v>
      </c>
      <c r="R936">
        <v>3.181</v>
      </c>
      <c r="S936">
        <f t="shared" si="117"/>
        <v>10.436351706036746</v>
      </c>
      <c r="T936">
        <f t="shared" si="118"/>
        <v>10.936351706036746</v>
      </c>
    </row>
    <row r="937" spans="1:20" x14ac:dyDescent="0.25">
      <c r="A937" s="38">
        <v>1975</v>
      </c>
      <c r="B937">
        <v>11</v>
      </c>
      <c r="C937" s="1">
        <f t="shared" si="119"/>
        <v>27699</v>
      </c>
      <c r="D937" s="38">
        <v>-4.0000000000000001E-3</v>
      </c>
      <c r="E937">
        <v>-3.9E-2</v>
      </c>
      <c r="F937">
        <v>-3.4000000000000002E-2</v>
      </c>
      <c r="G937" s="52">
        <v>-4.4999999999999998E-2</v>
      </c>
      <c r="H937" s="38">
        <f t="shared" si="112"/>
        <v>-1.3123359580052493E-2</v>
      </c>
      <c r="I937" s="41">
        <f t="shared" si="113"/>
        <v>-0.12795275590551181</v>
      </c>
      <c r="J937" s="40">
        <f>'NOAA WLs'!$P$5+(D937/0.3048)</f>
        <v>4.2868766404199476</v>
      </c>
      <c r="K937" s="40">
        <f>'NOAA WLs'!$P$5+(E937/0.3048)</f>
        <v>4.1720472440944878</v>
      </c>
      <c r="L937" s="40">
        <f t="shared" si="114"/>
        <v>-0.1115485564304462</v>
      </c>
      <c r="M937" s="41">
        <f t="shared" si="115"/>
        <v>-0.14763779527559054</v>
      </c>
      <c r="O937">
        <v>1976</v>
      </c>
      <c r="P937">
        <v>11</v>
      </c>
      <c r="Q937" s="1">
        <f t="shared" si="116"/>
        <v>28065</v>
      </c>
      <c r="R937">
        <v>3.02</v>
      </c>
      <c r="S937">
        <f t="shared" si="117"/>
        <v>9.9081364829396321</v>
      </c>
      <c r="T937">
        <f t="shared" si="118"/>
        <v>10.408136482939632</v>
      </c>
    </row>
    <row r="938" spans="1:20" x14ac:dyDescent="0.25">
      <c r="A938" s="38">
        <v>1975</v>
      </c>
      <c r="B938">
        <v>12</v>
      </c>
      <c r="C938" s="1">
        <f t="shared" si="119"/>
        <v>27729</v>
      </c>
      <c r="D938" s="38">
        <v>-0.11</v>
      </c>
      <c r="E938">
        <v>-3.9E-2</v>
      </c>
      <c r="F938">
        <v>-3.4000000000000002E-2</v>
      </c>
      <c r="G938" s="52">
        <v>-4.4999999999999998E-2</v>
      </c>
      <c r="H938" s="38">
        <f t="shared" si="112"/>
        <v>-0.36089238845144356</v>
      </c>
      <c r="I938" s="41">
        <f t="shared" si="113"/>
        <v>-0.12795275590551181</v>
      </c>
      <c r="J938" s="40">
        <f>'NOAA WLs'!$P$5+(D938/0.3048)</f>
        <v>3.9391076115485562</v>
      </c>
      <c r="K938" s="40">
        <f>'NOAA WLs'!$P$5+(E938/0.3048)</f>
        <v>4.1720472440944878</v>
      </c>
      <c r="L938" s="40">
        <f t="shared" si="114"/>
        <v>-0.1115485564304462</v>
      </c>
      <c r="M938" s="41">
        <f t="shared" si="115"/>
        <v>-0.14763779527559054</v>
      </c>
      <c r="O938">
        <v>1976</v>
      </c>
      <c r="P938">
        <v>12</v>
      </c>
      <c r="Q938" s="1">
        <f t="shared" si="116"/>
        <v>28095</v>
      </c>
      <c r="R938">
        <v>3.1480000000000001</v>
      </c>
      <c r="S938">
        <f t="shared" si="117"/>
        <v>10.328083989501312</v>
      </c>
      <c r="T938">
        <f t="shared" si="118"/>
        <v>10.828083989501312</v>
      </c>
    </row>
    <row r="939" spans="1:20" x14ac:dyDescent="0.25">
      <c r="A939" s="38">
        <v>1976</v>
      </c>
      <c r="B939">
        <v>1</v>
      </c>
      <c r="C939" s="1">
        <f t="shared" si="119"/>
        <v>27760</v>
      </c>
      <c r="D939" s="38">
        <v>-0.108</v>
      </c>
      <c r="E939">
        <v>-3.9E-2</v>
      </c>
      <c r="F939">
        <v>-3.4000000000000002E-2</v>
      </c>
      <c r="G939" s="52">
        <v>-4.3999999999999997E-2</v>
      </c>
      <c r="H939" s="38">
        <f t="shared" si="112"/>
        <v>-0.3543307086614173</v>
      </c>
      <c r="I939" s="41">
        <f t="shared" si="113"/>
        <v>-0.12795275590551181</v>
      </c>
      <c r="J939" s="40">
        <f>'NOAA WLs'!$P$5+(D939/0.3048)</f>
        <v>3.9456692913385827</v>
      </c>
      <c r="K939" s="40">
        <f>'NOAA WLs'!$P$5+(E939/0.3048)</f>
        <v>4.1720472440944878</v>
      </c>
      <c r="L939" s="40">
        <f t="shared" si="114"/>
        <v>-0.1115485564304462</v>
      </c>
      <c r="M939" s="41">
        <f t="shared" si="115"/>
        <v>-0.14435695538057741</v>
      </c>
      <c r="O939">
        <v>1977</v>
      </c>
      <c r="P939">
        <v>1</v>
      </c>
      <c r="Q939" s="1">
        <f t="shared" si="116"/>
        <v>28126</v>
      </c>
      <c r="R939">
        <v>3.0019999999999998</v>
      </c>
      <c r="S939">
        <f t="shared" si="117"/>
        <v>9.8490813648293951</v>
      </c>
      <c r="T939">
        <f t="shared" si="118"/>
        <v>10.349081364829395</v>
      </c>
    </row>
    <row r="940" spans="1:20" x14ac:dyDescent="0.25">
      <c r="A940" s="38">
        <v>1976</v>
      </c>
      <c r="B940">
        <v>2</v>
      </c>
      <c r="C940" s="1">
        <f t="shared" si="119"/>
        <v>27791</v>
      </c>
      <c r="D940" s="38">
        <v>-2.7E-2</v>
      </c>
      <c r="E940">
        <v>-3.9E-2</v>
      </c>
      <c r="F940">
        <v>-3.3000000000000002E-2</v>
      </c>
      <c r="G940" s="52">
        <v>-4.3999999999999997E-2</v>
      </c>
      <c r="H940" s="38">
        <f t="shared" si="112"/>
        <v>-8.8582677165354326E-2</v>
      </c>
      <c r="I940" s="41">
        <f t="shared" si="113"/>
        <v>-0.12795275590551181</v>
      </c>
      <c r="J940" s="40">
        <f>'NOAA WLs'!$P$5+(D940/0.3048)</f>
        <v>4.2114173228346452</v>
      </c>
      <c r="K940" s="40">
        <f>'NOAA WLs'!$P$5+(E940/0.3048)</f>
        <v>4.1720472440944878</v>
      </c>
      <c r="L940" s="40">
        <f t="shared" si="114"/>
        <v>-0.10826771653543307</v>
      </c>
      <c r="M940" s="41">
        <f t="shared" si="115"/>
        <v>-0.14435695538057741</v>
      </c>
      <c r="O940">
        <v>1977</v>
      </c>
      <c r="P940">
        <v>2</v>
      </c>
      <c r="Q940" s="1">
        <f t="shared" si="116"/>
        <v>28157</v>
      </c>
      <c r="R940">
        <v>3.2029999999999998</v>
      </c>
      <c r="S940">
        <f t="shared" si="117"/>
        <v>10.508530183727034</v>
      </c>
      <c r="T940">
        <f t="shared" si="118"/>
        <v>11.008530183727034</v>
      </c>
    </row>
    <row r="941" spans="1:20" x14ac:dyDescent="0.25">
      <c r="A941" s="38">
        <v>1976</v>
      </c>
      <c r="B941">
        <v>3</v>
      </c>
      <c r="C941" s="1">
        <f t="shared" si="119"/>
        <v>27820</v>
      </c>
      <c r="D941" s="38">
        <v>-7.5999999999999998E-2</v>
      </c>
      <c r="E941">
        <v>-3.9E-2</v>
      </c>
      <c r="F941">
        <v>-3.3000000000000002E-2</v>
      </c>
      <c r="G941" s="52">
        <v>-4.3999999999999997E-2</v>
      </c>
      <c r="H941" s="38">
        <f t="shared" si="112"/>
        <v>-0.24934383202099736</v>
      </c>
      <c r="I941" s="41">
        <f t="shared" si="113"/>
        <v>-0.12795275590551181</v>
      </c>
      <c r="J941" s="40">
        <f>'NOAA WLs'!$P$5+(D941/0.3048)</f>
        <v>4.0506561679790023</v>
      </c>
      <c r="K941" s="40">
        <f>'NOAA WLs'!$P$5+(E941/0.3048)</f>
        <v>4.1720472440944878</v>
      </c>
      <c r="L941" s="40">
        <f t="shared" si="114"/>
        <v>-0.10826771653543307</v>
      </c>
      <c r="M941" s="41">
        <f t="shared" si="115"/>
        <v>-0.14435695538057741</v>
      </c>
      <c r="O941">
        <v>1977</v>
      </c>
      <c r="P941">
        <v>3</v>
      </c>
      <c r="Q941" s="1">
        <f t="shared" si="116"/>
        <v>28185</v>
      </c>
      <c r="R941">
        <v>3.1269999999999998</v>
      </c>
      <c r="S941">
        <f t="shared" si="117"/>
        <v>10.259186351706035</v>
      </c>
      <c r="T941">
        <f t="shared" si="118"/>
        <v>10.759186351706035</v>
      </c>
    </row>
    <row r="942" spans="1:20" x14ac:dyDescent="0.25">
      <c r="A942" s="38">
        <v>1976</v>
      </c>
      <c r="B942">
        <v>4</v>
      </c>
      <c r="C942" s="1">
        <f t="shared" si="119"/>
        <v>27851</v>
      </c>
      <c r="D942" s="38">
        <v>-3.6999999999999998E-2</v>
      </c>
      <c r="E942">
        <v>-3.7999999999999999E-2</v>
      </c>
      <c r="F942">
        <v>-3.3000000000000002E-2</v>
      </c>
      <c r="G942" s="52">
        <v>-4.3999999999999997E-2</v>
      </c>
      <c r="H942" s="38">
        <f t="shared" si="112"/>
        <v>-0.12139107611548555</v>
      </c>
      <c r="I942" s="41">
        <f t="shared" si="113"/>
        <v>-0.12467191601049868</v>
      </c>
      <c r="J942" s="40">
        <f>'NOAA WLs'!$P$5+(D942/0.3048)</f>
        <v>4.1786089238845143</v>
      </c>
      <c r="K942" s="40">
        <f>'NOAA WLs'!$P$5+(E942/0.3048)</f>
        <v>4.1753280839895011</v>
      </c>
      <c r="L942" s="40">
        <f t="shared" si="114"/>
        <v>-0.10826771653543307</v>
      </c>
      <c r="M942" s="41">
        <f t="shared" si="115"/>
        <v>-0.14435695538057741</v>
      </c>
      <c r="O942">
        <v>1977</v>
      </c>
      <c r="P942">
        <v>4</v>
      </c>
      <c r="Q942" s="1">
        <f t="shared" si="116"/>
        <v>28216</v>
      </c>
      <c r="R942">
        <v>2.7330000000000001</v>
      </c>
      <c r="S942">
        <f t="shared" si="117"/>
        <v>8.9665354330708666</v>
      </c>
      <c r="T942">
        <f t="shared" si="118"/>
        <v>9.4665354330708666</v>
      </c>
    </row>
    <row r="943" spans="1:20" x14ac:dyDescent="0.25">
      <c r="A943" s="38">
        <v>1976</v>
      </c>
      <c r="B943">
        <v>5</v>
      </c>
      <c r="C943" s="1">
        <f t="shared" si="119"/>
        <v>27881</v>
      </c>
      <c r="D943" s="38">
        <v>-0.06</v>
      </c>
      <c r="E943">
        <v>-3.7999999999999999E-2</v>
      </c>
      <c r="F943">
        <v>-3.3000000000000002E-2</v>
      </c>
      <c r="G943" s="52">
        <v>-4.3999999999999997E-2</v>
      </c>
      <c r="H943" s="38">
        <f t="shared" si="112"/>
        <v>-0.19685039370078738</v>
      </c>
      <c r="I943" s="41">
        <f t="shared" si="113"/>
        <v>-0.12467191601049868</v>
      </c>
      <c r="J943" s="40">
        <f>'NOAA WLs'!$P$5+(D943/0.3048)</f>
        <v>4.1031496062992128</v>
      </c>
      <c r="K943" s="40">
        <f>'NOAA WLs'!$P$5+(E943/0.3048)</f>
        <v>4.1753280839895011</v>
      </c>
      <c r="L943" s="40">
        <f t="shared" si="114"/>
        <v>-0.10826771653543307</v>
      </c>
      <c r="M943" s="41">
        <f t="shared" si="115"/>
        <v>-0.14435695538057741</v>
      </c>
      <c r="O943">
        <v>1977</v>
      </c>
      <c r="P943">
        <v>5</v>
      </c>
      <c r="Q943" s="1">
        <f t="shared" si="116"/>
        <v>28246</v>
      </c>
      <c r="R943">
        <v>2.9990000000000001</v>
      </c>
      <c r="S943">
        <f t="shared" si="117"/>
        <v>9.8392388451443562</v>
      </c>
      <c r="T943">
        <f t="shared" si="118"/>
        <v>10.339238845144356</v>
      </c>
    </row>
    <row r="944" spans="1:20" x14ac:dyDescent="0.25">
      <c r="A944" s="38">
        <v>1976</v>
      </c>
      <c r="B944">
        <v>6</v>
      </c>
      <c r="C944" s="1">
        <f t="shared" si="119"/>
        <v>27912</v>
      </c>
      <c r="D944" s="38">
        <v>-5.0999999999999997E-2</v>
      </c>
      <c r="E944">
        <v>-3.7999999999999999E-2</v>
      </c>
      <c r="F944">
        <v>-3.3000000000000002E-2</v>
      </c>
      <c r="G944" s="52">
        <v>-4.2999999999999997E-2</v>
      </c>
      <c r="H944" s="38">
        <f t="shared" si="112"/>
        <v>-0.16732283464566927</v>
      </c>
      <c r="I944" s="41">
        <f t="shared" si="113"/>
        <v>-0.12467191601049868</v>
      </c>
      <c r="J944" s="40">
        <f>'NOAA WLs'!$P$5+(D944/0.3048)</f>
        <v>4.1326771653543304</v>
      </c>
      <c r="K944" s="40">
        <f>'NOAA WLs'!$P$5+(E944/0.3048)</f>
        <v>4.1753280839895011</v>
      </c>
      <c r="L944" s="40">
        <f t="shared" si="114"/>
        <v>-0.10826771653543307</v>
      </c>
      <c r="M944" s="41">
        <f t="shared" si="115"/>
        <v>-0.14107611548556429</v>
      </c>
      <c r="O944">
        <v>1977</v>
      </c>
      <c r="P944">
        <v>6</v>
      </c>
      <c r="Q944" s="1">
        <f t="shared" si="116"/>
        <v>28277</v>
      </c>
      <c r="R944">
        <v>2.98</v>
      </c>
      <c r="S944">
        <f t="shared" si="117"/>
        <v>9.7769028871391068</v>
      </c>
      <c r="T944">
        <f t="shared" si="118"/>
        <v>10.276902887139107</v>
      </c>
    </row>
    <row r="945" spans="1:20" x14ac:dyDescent="0.25">
      <c r="A945" s="38">
        <v>1976</v>
      </c>
      <c r="B945">
        <v>7</v>
      </c>
      <c r="C945" s="1">
        <f t="shared" si="119"/>
        <v>27942</v>
      </c>
      <c r="D945" s="38">
        <v>3.0000000000000001E-3</v>
      </c>
      <c r="E945">
        <v>-3.7999999999999999E-2</v>
      </c>
      <c r="F945">
        <v>-3.2000000000000001E-2</v>
      </c>
      <c r="G945" s="52">
        <v>-4.2999999999999997E-2</v>
      </c>
      <c r="H945" s="38">
        <f t="shared" si="112"/>
        <v>9.8425196850393699E-3</v>
      </c>
      <c r="I945" s="41">
        <f t="shared" si="113"/>
        <v>-0.12467191601049868</v>
      </c>
      <c r="J945" s="40">
        <f>'NOAA WLs'!$P$5+(D945/0.3048)</f>
        <v>4.3098425196850396</v>
      </c>
      <c r="K945" s="40">
        <f>'NOAA WLs'!$P$5+(E945/0.3048)</f>
        <v>4.1753280839895011</v>
      </c>
      <c r="L945" s="40">
        <f t="shared" si="114"/>
        <v>-0.10498687664041995</v>
      </c>
      <c r="M945" s="41">
        <f t="shared" si="115"/>
        <v>-0.14107611548556429</v>
      </c>
      <c r="O945">
        <v>1977</v>
      </c>
      <c r="P945">
        <v>7</v>
      </c>
      <c r="Q945" s="1">
        <f t="shared" si="116"/>
        <v>28307</v>
      </c>
      <c r="R945">
        <v>2.8980000000000001</v>
      </c>
      <c r="S945">
        <f t="shared" si="117"/>
        <v>9.5078740157480315</v>
      </c>
      <c r="T945">
        <f t="shared" si="118"/>
        <v>10.007874015748031</v>
      </c>
    </row>
    <row r="946" spans="1:20" x14ac:dyDescent="0.25">
      <c r="A946" s="38">
        <v>1976</v>
      </c>
      <c r="B946">
        <v>8</v>
      </c>
      <c r="C946" s="1">
        <f t="shared" si="119"/>
        <v>27973</v>
      </c>
      <c r="D946" s="38">
        <v>8.9999999999999993E-3</v>
      </c>
      <c r="E946">
        <v>-3.7999999999999999E-2</v>
      </c>
      <c r="F946">
        <v>-3.2000000000000001E-2</v>
      </c>
      <c r="G946" s="52">
        <v>-4.2999999999999997E-2</v>
      </c>
      <c r="H946" s="38">
        <f t="shared" si="112"/>
        <v>2.9527559055118106E-2</v>
      </c>
      <c r="I946" s="41">
        <f t="shared" si="113"/>
        <v>-0.12467191601049868</v>
      </c>
      <c r="J946" s="40">
        <f>'NOAA WLs'!$P$5+(D946/0.3048)</f>
        <v>4.3295275590551183</v>
      </c>
      <c r="K946" s="40">
        <f>'NOAA WLs'!$P$5+(E946/0.3048)</f>
        <v>4.1753280839895011</v>
      </c>
      <c r="L946" s="40">
        <f t="shared" si="114"/>
        <v>-0.10498687664041995</v>
      </c>
      <c r="M946" s="41">
        <f t="shared" si="115"/>
        <v>-0.14107611548556429</v>
      </c>
      <c r="O946">
        <v>1977</v>
      </c>
      <c r="P946">
        <v>8</v>
      </c>
      <c r="Q946" s="1">
        <f t="shared" si="116"/>
        <v>28338</v>
      </c>
      <c r="R946">
        <v>2.8860000000000001</v>
      </c>
      <c r="S946">
        <f t="shared" si="117"/>
        <v>9.4685039370078741</v>
      </c>
      <c r="T946">
        <f t="shared" si="118"/>
        <v>9.9685039370078741</v>
      </c>
    </row>
    <row r="947" spans="1:20" x14ac:dyDescent="0.25">
      <c r="A947" s="38">
        <v>1976</v>
      </c>
      <c r="B947">
        <v>9</v>
      </c>
      <c r="C947" s="1">
        <f t="shared" si="119"/>
        <v>28004</v>
      </c>
      <c r="D947" s="38">
        <v>-8.9999999999999993E-3</v>
      </c>
      <c r="E947">
        <v>-3.7999999999999999E-2</v>
      </c>
      <c r="F947">
        <v>-3.2000000000000001E-2</v>
      </c>
      <c r="G947" s="52">
        <v>-4.2999999999999997E-2</v>
      </c>
      <c r="H947" s="38">
        <f t="shared" si="112"/>
        <v>-2.9527559055118106E-2</v>
      </c>
      <c r="I947" s="41">
        <f t="shared" si="113"/>
        <v>-0.12467191601049868</v>
      </c>
      <c r="J947" s="40">
        <f>'NOAA WLs'!$P$5+(D947/0.3048)</f>
        <v>4.2704724409448813</v>
      </c>
      <c r="K947" s="40">
        <f>'NOAA WLs'!$P$5+(E947/0.3048)</f>
        <v>4.1753280839895011</v>
      </c>
      <c r="L947" s="40">
        <f t="shared" si="114"/>
        <v>-0.10498687664041995</v>
      </c>
      <c r="M947" s="41">
        <f t="shared" si="115"/>
        <v>-0.14107611548556429</v>
      </c>
      <c r="O947">
        <v>1977</v>
      </c>
      <c r="P947">
        <v>9</v>
      </c>
      <c r="Q947" s="1">
        <f t="shared" si="116"/>
        <v>28369</v>
      </c>
      <c r="R947">
        <v>2.8860000000000001</v>
      </c>
      <c r="S947">
        <f t="shared" si="117"/>
        <v>9.4685039370078741</v>
      </c>
      <c r="T947">
        <f t="shared" si="118"/>
        <v>9.9685039370078741</v>
      </c>
    </row>
    <row r="948" spans="1:20" x14ac:dyDescent="0.25">
      <c r="A948" s="38">
        <v>1976</v>
      </c>
      <c r="B948">
        <v>10</v>
      </c>
      <c r="C948" s="1">
        <f t="shared" si="119"/>
        <v>28034</v>
      </c>
      <c r="D948" s="38">
        <v>-4.9000000000000002E-2</v>
      </c>
      <c r="E948">
        <v>-3.6999999999999998E-2</v>
      </c>
      <c r="F948">
        <v>-3.2000000000000001E-2</v>
      </c>
      <c r="G948" s="52">
        <v>-4.2999999999999997E-2</v>
      </c>
      <c r="H948" s="38">
        <f t="shared" si="112"/>
        <v>-0.16076115485564305</v>
      </c>
      <c r="I948" s="41">
        <f t="shared" si="113"/>
        <v>-0.12139107611548555</v>
      </c>
      <c r="J948" s="40">
        <f>'NOAA WLs'!$P$5+(D948/0.3048)</f>
        <v>4.1392388451443569</v>
      </c>
      <c r="K948" s="40">
        <f>'NOAA WLs'!$P$5+(E948/0.3048)</f>
        <v>4.1786089238845143</v>
      </c>
      <c r="L948" s="40">
        <f t="shared" si="114"/>
        <v>-0.10498687664041995</v>
      </c>
      <c r="M948" s="41">
        <f t="shared" si="115"/>
        <v>-0.14107611548556429</v>
      </c>
      <c r="O948">
        <v>1977</v>
      </c>
      <c r="P948">
        <v>10</v>
      </c>
      <c r="Q948" s="1">
        <f t="shared" si="116"/>
        <v>28399</v>
      </c>
      <c r="R948">
        <v>3.0019999999999998</v>
      </c>
      <c r="S948">
        <f t="shared" si="117"/>
        <v>9.8490813648293951</v>
      </c>
      <c r="T948">
        <f t="shared" si="118"/>
        <v>10.349081364829395</v>
      </c>
    </row>
    <row r="949" spans="1:20" x14ac:dyDescent="0.25">
      <c r="A949" s="38">
        <v>1976</v>
      </c>
      <c r="B949">
        <v>11</v>
      </c>
      <c r="C949" s="1">
        <f t="shared" si="119"/>
        <v>28065</v>
      </c>
      <c r="D949" s="38">
        <v>-0.114</v>
      </c>
      <c r="E949">
        <v>-3.6999999999999998E-2</v>
      </c>
      <c r="F949">
        <v>-3.2000000000000001E-2</v>
      </c>
      <c r="G949" s="52">
        <v>-4.2999999999999997E-2</v>
      </c>
      <c r="H949" s="38">
        <f t="shared" si="112"/>
        <v>-0.37401574803149606</v>
      </c>
      <c r="I949" s="41">
        <f t="shared" si="113"/>
        <v>-0.12139107611548555</v>
      </c>
      <c r="J949" s="40">
        <f>'NOAA WLs'!$P$5+(D949/0.3048)</f>
        <v>3.9259842519685035</v>
      </c>
      <c r="K949" s="40">
        <f>'NOAA WLs'!$P$5+(E949/0.3048)</f>
        <v>4.1786089238845143</v>
      </c>
      <c r="L949" s="40">
        <f t="shared" si="114"/>
        <v>-0.10498687664041995</v>
      </c>
      <c r="M949" s="41">
        <f t="shared" si="115"/>
        <v>-0.14107611548556429</v>
      </c>
      <c r="O949">
        <v>1977</v>
      </c>
      <c r="P949">
        <v>11</v>
      </c>
      <c r="Q949" s="1">
        <f t="shared" si="116"/>
        <v>28430</v>
      </c>
      <c r="R949">
        <v>3.2669999999999999</v>
      </c>
      <c r="S949">
        <f t="shared" si="117"/>
        <v>10.718503937007872</v>
      </c>
      <c r="T949">
        <f t="shared" si="118"/>
        <v>11.218503937007872</v>
      </c>
    </row>
    <row r="950" spans="1:20" x14ac:dyDescent="0.25">
      <c r="A950" s="38">
        <v>1976</v>
      </c>
      <c r="B950">
        <v>12</v>
      </c>
      <c r="C950" s="1">
        <f t="shared" si="119"/>
        <v>28095</v>
      </c>
      <c r="D950" s="38">
        <v>-9.5000000000000001E-2</v>
      </c>
      <c r="E950">
        <v>-3.6999999999999998E-2</v>
      </c>
      <c r="F950">
        <v>-3.2000000000000001E-2</v>
      </c>
      <c r="G950" s="52">
        <v>-4.2000000000000003E-2</v>
      </c>
      <c r="H950" s="38">
        <f t="shared" si="112"/>
        <v>-0.31167979002624668</v>
      </c>
      <c r="I950" s="41">
        <f t="shared" si="113"/>
        <v>-0.12139107611548555</v>
      </c>
      <c r="J950" s="40">
        <f>'NOAA WLs'!$P$5+(D950/0.3048)</f>
        <v>3.9883202099737529</v>
      </c>
      <c r="K950" s="40">
        <f>'NOAA WLs'!$P$5+(E950/0.3048)</f>
        <v>4.1786089238845143</v>
      </c>
      <c r="L950" s="40">
        <f t="shared" si="114"/>
        <v>-0.10498687664041995</v>
      </c>
      <c r="M950" s="41">
        <f t="shared" si="115"/>
        <v>-0.13779527559055119</v>
      </c>
      <c r="O950">
        <v>1977</v>
      </c>
      <c r="P950">
        <v>12</v>
      </c>
      <c r="Q950" s="1">
        <f t="shared" si="116"/>
        <v>28460</v>
      </c>
      <c r="R950">
        <v>3.7029999999999998</v>
      </c>
      <c r="S950">
        <f t="shared" si="117"/>
        <v>12.148950131233594</v>
      </c>
      <c r="T950">
        <f t="shared" si="118"/>
        <v>12.648950131233594</v>
      </c>
    </row>
    <row r="951" spans="1:20" x14ac:dyDescent="0.25">
      <c r="A951" s="38">
        <v>1977</v>
      </c>
      <c r="B951">
        <v>1</v>
      </c>
      <c r="C951" s="1">
        <f t="shared" si="119"/>
        <v>28126</v>
      </c>
      <c r="D951" s="38">
        <v>-0.154</v>
      </c>
      <c r="E951">
        <v>-3.6999999999999998E-2</v>
      </c>
      <c r="F951">
        <v>-3.1E-2</v>
      </c>
      <c r="G951" s="52">
        <v>-4.2000000000000003E-2</v>
      </c>
      <c r="H951" s="38">
        <f t="shared" si="112"/>
        <v>-0.50524934383202091</v>
      </c>
      <c r="I951" s="41">
        <f t="shared" si="113"/>
        <v>-0.12139107611548555</v>
      </c>
      <c r="J951" s="40">
        <f>'NOAA WLs'!$P$5+(D951/0.3048)</f>
        <v>3.7947506561679791</v>
      </c>
      <c r="K951" s="40">
        <f>'NOAA WLs'!$P$5+(E951/0.3048)</f>
        <v>4.1786089238845143</v>
      </c>
      <c r="L951" s="40">
        <f t="shared" si="114"/>
        <v>-0.10170603674540682</v>
      </c>
      <c r="M951" s="41">
        <f t="shared" si="115"/>
        <v>-0.13779527559055119</v>
      </c>
      <c r="O951">
        <v>1978</v>
      </c>
      <c r="P951">
        <v>1</v>
      </c>
      <c r="Q951" s="1">
        <f t="shared" si="116"/>
        <v>28491</v>
      </c>
      <c r="R951">
        <v>3.4369999999999998</v>
      </c>
      <c r="S951">
        <f t="shared" si="117"/>
        <v>11.276246719160104</v>
      </c>
      <c r="T951">
        <f t="shared" si="118"/>
        <v>11.776246719160104</v>
      </c>
    </row>
    <row r="952" spans="1:20" x14ac:dyDescent="0.25">
      <c r="A952" s="38">
        <v>1977</v>
      </c>
      <c r="B952">
        <v>2</v>
      </c>
      <c r="C952" s="1">
        <f t="shared" si="119"/>
        <v>28157</v>
      </c>
      <c r="D952" s="38">
        <v>-0.10100000000000001</v>
      </c>
      <c r="E952">
        <v>-3.6999999999999998E-2</v>
      </c>
      <c r="F952">
        <v>-3.1E-2</v>
      </c>
      <c r="G952" s="52">
        <v>-4.2000000000000003E-2</v>
      </c>
      <c r="H952" s="38">
        <f t="shared" si="112"/>
        <v>-0.33136482939632544</v>
      </c>
      <c r="I952" s="41">
        <f t="shared" si="113"/>
        <v>-0.12139107611548555</v>
      </c>
      <c r="J952" s="40">
        <f>'NOAA WLs'!$P$5+(D952/0.3048)</f>
        <v>3.9686351706036742</v>
      </c>
      <c r="K952" s="40">
        <f>'NOAA WLs'!$P$5+(E952/0.3048)</f>
        <v>4.1786089238845143</v>
      </c>
      <c r="L952" s="40">
        <f t="shared" si="114"/>
        <v>-0.10170603674540682</v>
      </c>
      <c r="M952" s="41">
        <f t="shared" si="115"/>
        <v>-0.13779527559055119</v>
      </c>
      <c r="O952">
        <v>1978</v>
      </c>
      <c r="P952">
        <v>2</v>
      </c>
      <c r="Q952" s="1">
        <f t="shared" si="116"/>
        <v>28522</v>
      </c>
      <c r="R952">
        <v>3.593</v>
      </c>
      <c r="S952">
        <f t="shared" si="117"/>
        <v>11.788057742782151</v>
      </c>
      <c r="T952">
        <f t="shared" si="118"/>
        <v>12.288057742782151</v>
      </c>
    </row>
    <row r="953" spans="1:20" x14ac:dyDescent="0.25">
      <c r="A953" s="38">
        <v>1977</v>
      </c>
      <c r="B953">
        <v>3</v>
      </c>
      <c r="C953" s="1">
        <f t="shared" si="119"/>
        <v>28185</v>
      </c>
      <c r="D953" s="38">
        <v>-0.14000000000000001</v>
      </c>
      <c r="E953">
        <v>-3.6999999999999998E-2</v>
      </c>
      <c r="F953">
        <v>-3.1E-2</v>
      </c>
      <c r="G953" s="52">
        <v>-4.2000000000000003E-2</v>
      </c>
      <c r="H953" s="38">
        <f t="shared" si="112"/>
        <v>-0.45931758530183731</v>
      </c>
      <c r="I953" s="41">
        <f t="shared" si="113"/>
        <v>-0.12139107611548555</v>
      </c>
      <c r="J953" s="40">
        <f>'NOAA WLs'!$P$5+(D953/0.3048)</f>
        <v>3.8406824146981626</v>
      </c>
      <c r="K953" s="40">
        <f>'NOAA WLs'!$P$5+(E953/0.3048)</f>
        <v>4.1786089238845143</v>
      </c>
      <c r="L953" s="40">
        <f t="shared" si="114"/>
        <v>-0.10170603674540682</v>
      </c>
      <c r="M953" s="41">
        <f t="shared" si="115"/>
        <v>-0.13779527559055119</v>
      </c>
      <c r="O953">
        <v>1978</v>
      </c>
      <c r="P953">
        <v>3</v>
      </c>
      <c r="Q953" s="1">
        <f t="shared" si="116"/>
        <v>28550</v>
      </c>
      <c r="R953">
        <v>3.0110000000000001</v>
      </c>
      <c r="S953">
        <f t="shared" si="117"/>
        <v>9.8786089238845136</v>
      </c>
      <c r="T953">
        <f t="shared" si="118"/>
        <v>10.378608923884514</v>
      </c>
    </row>
    <row r="954" spans="1:20" x14ac:dyDescent="0.25">
      <c r="A954" s="38">
        <v>1977</v>
      </c>
      <c r="B954">
        <v>4</v>
      </c>
      <c r="C954" s="1">
        <f t="shared" si="119"/>
        <v>28216</v>
      </c>
      <c r="D954" s="38">
        <v>-0.17699999999999999</v>
      </c>
      <c r="E954">
        <v>-3.5999999999999997E-2</v>
      </c>
      <c r="F954">
        <v>-3.1E-2</v>
      </c>
      <c r="G954" s="52">
        <v>-4.2000000000000003E-2</v>
      </c>
      <c r="H954" s="38">
        <f t="shared" si="112"/>
        <v>-0.5807086614173228</v>
      </c>
      <c r="I954" s="41">
        <f t="shared" si="113"/>
        <v>-0.11811023622047243</v>
      </c>
      <c r="J954" s="40">
        <f>'NOAA WLs'!$P$5+(D954/0.3048)</f>
        <v>3.7192913385826771</v>
      </c>
      <c r="K954" s="40">
        <f>'NOAA WLs'!$P$5+(E954/0.3048)</f>
        <v>4.1818897637795276</v>
      </c>
      <c r="L954" s="40">
        <f t="shared" si="114"/>
        <v>-0.10170603674540682</v>
      </c>
      <c r="M954" s="41">
        <f t="shared" si="115"/>
        <v>-0.13779527559055119</v>
      </c>
      <c r="O954">
        <v>1978</v>
      </c>
      <c r="P954">
        <v>4</v>
      </c>
      <c r="Q954" s="1">
        <f t="shared" si="116"/>
        <v>28581</v>
      </c>
      <c r="R954">
        <v>2.9159999999999999</v>
      </c>
      <c r="S954">
        <f t="shared" si="117"/>
        <v>9.5669291338582667</v>
      </c>
      <c r="T954">
        <f t="shared" si="118"/>
        <v>10.066929133858267</v>
      </c>
    </row>
    <row r="955" spans="1:20" x14ac:dyDescent="0.25">
      <c r="A955" s="38">
        <v>1977</v>
      </c>
      <c r="B955">
        <v>5</v>
      </c>
      <c r="C955" s="1">
        <f t="shared" si="119"/>
        <v>28246</v>
      </c>
      <c r="D955" s="38">
        <v>-3.9E-2</v>
      </c>
      <c r="E955">
        <v>-3.5999999999999997E-2</v>
      </c>
      <c r="F955">
        <v>-3.1E-2</v>
      </c>
      <c r="G955" s="52">
        <v>-4.2000000000000003E-2</v>
      </c>
      <c r="H955" s="38">
        <f t="shared" si="112"/>
        <v>-0.12795275590551181</v>
      </c>
      <c r="I955" s="41">
        <f t="shared" si="113"/>
        <v>-0.11811023622047243</v>
      </c>
      <c r="J955" s="40">
        <f>'NOAA WLs'!$P$5+(D955/0.3048)</f>
        <v>4.1720472440944878</v>
      </c>
      <c r="K955" s="40">
        <f>'NOAA WLs'!$P$5+(E955/0.3048)</f>
        <v>4.1818897637795276</v>
      </c>
      <c r="L955" s="40">
        <f t="shared" si="114"/>
        <v>-0.10170603674540682</v>
      </c>
      <c r="M955" s="41">
        <f t="shared" si="115"/>
        <v>-0.13779527559055119</v>
      </c>
      <c r="O955">
        <v>1978</v>
      </c>
      <c r="P955">
        <v>5</v>
      </c>
      <c r="Q955" s="1">
        <f t="shared" si="116"/>
        <v>28611</v>
      </c>
      <c r="R955">
        <v>2.883</v>
      </c>
      <c r="S955">
        <f t="shared" si="117"/>
        <v>9.4586614173228334</v>
      </c>
      <c r="T955">
        <f t="shared" si="118"/>
        <v>9.9586614173228334</v>
      </c>
    </row>
    <row r="956" spans="1:20" x14ac:dyDescent="0.25">
      <c r="A956" s="38">
        <v>1977</v>
      </c>
      <c r="B956">
        <v>6</v>
      </c>
      <c r="C956" s="1">
        <f t="shared" si="119"/>
        <v>28277</v>
      </c>
      <c r="D956" s="38">
        <v>-8.1000000000000003E-2</v>
      </c>
      <c r="E956">
        <v>-3.5999999999999997E-2</v>
      </c>
      <c r="F956">
        <v>-3.1E-2</v>
      </c>
      <c r="G956" s="52">
        <v>-4.1000000000000002E-2</v>
      </c>
      <c r="H956" s="38">
        <f t="shared" si="112"/>
        <v>-0.26574803149606296</v>
      </c>
      <c r="I956" s="41">
        <f t="shared" si="113"/>
        <v>-0.11811023622047243</v>
      </c>
      <c r="J956" s="40">
        <f>'NOAA WLs'!$P$5+(D956/0.3048)</f>
        <v>4.0342519685039369</v>
      </c>
      <c r="K956" s="40">
        <f>'NOAA WLs'!$P$5+(E956/0.3048)</f>
        <v>4.1818897637795276</v>
      </c>
      <c r="L956" s="40">
        <f t="shared" si="114"/>
        <v>-0.10170603674540682</v>
      </c>
      <c r="M956" s="41">
        <f t="shared" si="115"/>
        <v>-0.13451443569553806</v>
      </c>
      <c r="O956">
        <v>1978</v>
      </c>
      <c r="P956">
        <v>6</v>
      </c>
      <c r="Q956" s="1">
        <f t="shared" si="116"/>
        <v>28642</v>
      </c>
      <c r="R956">
        <v>2.9279999999999999</v>
      </c>
      <c r="S956">
        <f t="shared" si="117"/>
        <v>9.6062992125984241</v>
      </c>
      <c r="T956">
        <f t="shared" si="118"/>
        <v>10.106299212598424</v>
      </c>
    </row>
    <row r="957" spans="1:20" x14ac:dyDescent="0.25">
      <c r="A957" s="38">
        <v>1977</v>
      </c>
      <c r="B957">
        <v>7</v>
      </c>
      <c r="C957" s="1">
        <f t="shared" si="119"/>
        <v>28307</v>
      </c>
      <c r="D957" s="38">
        <v>-9.0999999999999998E-2</v>
      </c>
      <c r="E957">
        <v>-3.5999999999999997E-2</v>
      </c>
      <c r="F957">
        <v>-0.03</v>
      </c>
      <c r="G957" s="52">
        <v>-4.1000000000000002E-2</v>
      </c>
      <c r="H957" s="38">
        <f t="shared" si="112"/>
        <v>-0.29855643044619418</v>
      </c>
      <c r="I957" s="41">
        <f t="shared" si="113"/>
        <v>-0.11811023622047243</v>
      </c>
      <c r="J957" s="40">
        <f>'NOAA WLs'!$P$5+(D957/0.3048)</f>
        <v>4.001443569553806</v>
      </c>
      <c r="K957" s="40">
        <f>'NOAA WLs'!$P$5+(E957/0.3048)</f>
        <v>4.1818897637795276</v>
      </c>
      <c r="L957" s="40">
        <f t="shared" si="114"/>
        <v>-9.8425196850393692E-2</v>
      </c>
      <c r="M957" s="41">
        <f t="shared" si="115"/>
        <v>-0.13451443569553806</v>
      </c>
      <c r="O957">
        <v>1978</v>
      </c>
      <c r="P957">
        <v>7</v>
      </c>
      <c r="Q957" s="1">
        <f t="shared" si="116"/>
        <v>28672</v>
      </c>
      <c r="R957">
        <v>3.081</v>
      </c>
      <c r="S957">
        <f t="shared" si="117"/>
        <v>10.108267716535432</v>
      </c>
      <c r="T957">
        <f t="shared" si="118"/>
        <v>10.608267716535432</v>
      </c>
    </row>
    <row r="958" spans="1:20" x14ac:dyDescent="0.25">
      <c r="A958" s="38">
        <v>1977</v>
      </c>
      <c r="B958">
        <v>8</v>
      </c>
      <c r="C958" s="1">
        <f t="shared" si="119"/>
        <v>28338</v>
      </c>
      <c r="D958" s="38">
        <v>6.0000000000000001E-3</v>
      </c>
      <c r="E958">
        <v>-3.5999999999999997E-2</v>
      </c>
      <c r="F958">
        <v>-0.03</v>
      </c>
      <c r="G958" s="52">
        <v>-4.1000000000000002E-2</v>
      </c>
      <c r="H958" s="38">
        <f t="shared" si="112"/>
        <v>1.968503937007874E-2</v>
      </c>
      <c r="I958" s="41">
        <f t="shared" si="113"/>
        <v>-0.11811023622047243</v>
      </c>
      <c r="J958" s="40">
        <f>'NOAA WLs'!$P$5+(D958/0.3048)</f>
        <v>4.3196850393700785</v>
      </c>
      <c r="K958" s="40">
        <f>'NOAA WLs'!$P$5+(E958/0.3048)</f>
        <v>4.1818897637795276</v>
      </c>
      <c r="L958" s="40">
        <f t="shared" si="114"/>
        <v>-9.8425196850393692E-2</v>
      </c>
      <c r="M958" s="41">
        <f t="shared" si="115"/>
        <v>-0.13451443569553806</v>
      </c>
      <c r="O958">
        <v>1978</v>
      </c>
      <c r="P958">
        <v>8</v>
      </c>
      <c r="Q958" s="1">
        <f t="shared" si="116"/>
        <v>28703</v>
      </c>
      <c r="R958">
        <v>2.9889999999999999</v>
      </c>
      <c r="S958">
        <f t="shared" si="117"/>
        <v>9.8064304461942253</v>
      </c>
      <c r="T958">
        <f t="shared" si="118"/>
        <v>10.306430446194225</v>
      </c>
    </row>
    <row r="959" spans="1:20" x14ac:dyDescent="0.25">
      <c r="A959" s="38">
        <v>1977</v>
      </c>
      <c r="B959">
        <v>9</v>
      </c>
      <c r="C959" s="1">
        <f t="shared" si="119"/>
        <v>28369</v>
      </c>
      <c r="D959" s="38">
        <v>1.2E-2</v>
      </c>
      <c r="E959">
        <v>-3.5000000000000003E-2</v>
      </c>
      <c r="F959">
        <v>-0.03</v>
      </c>
      <c r="G959" s="52">
        <v>-4.1000000000000002E-2</v>
      </c>
      <c r="H959" s="38">
        <f t="shared" si="112"/>
        <v>3.937007874015748E-2</v>
      </c>
      <c r="I959" s="41">
        <f t="shared" si="113"/>
        <v>-0.11482939632545933</v>
      </c>
      <c r="J959" s="40">
        <f>'NOAA WLs'!$P$5+(D959/0.3048)</f>
        <v>4.3393700787401572</v>
      </c>
      <c r="K959" s="40">
        <f>'NOAA WLs'!$P$5+(E959/0.3048)</f>
        <v>4.1851706036745409</v>
      </c>
      <c r="L959" s="40">
        <f t="shared" si="114"/>
        <v>-9.8425196850393692E-2</v>
      </c>
      <c r="M959" s="41">
        <f t="shared" si="115"/>
        <v>-0.13451443569553806</v>
      </c>
      <c r="O959">
        <v>1978</v>
      </c>
      <c r="P959">
        <v>9</v>
      </c>
      <c r="Q959" s="1">
        <f t="shared" si="116"/>
        <v>28734</v>
      </c>
      <c r="R959">
        <v>2.81</v>
      </c>
      <c r="S959">
        <f t="shared" si="117"/>
        <v>9.2191601049868765</v>
      </c>
      <c r="T959">
        <f t="shared" si="118"/>
        <v>9.7191601049868765</v>
      </c>
    </row>
    <row r="960" spans="1:20" x14ac:dyDescent="0.25">
      <c r="A960" s="38">
        <v>1977</v>
      </c>
      <c r="B960">
        <v>10</v>
      </c>
      <c r="C960" s="1">
        <f t="shared" si="119"/>
        <v>28399</v>
      </c>
      <c r="D960" s="38">
        <v>-1.9E-2</v>
      </c>
      <c r="E960">
        <v>-3.5000000000000003E-2</v>
      </c>
      <c r="F960">
        <v>-0.03</v>
      </c>
      <c r="G960" s="52">
        <v>-4.1000000000000002E-2</v>
      </c>
      <c r="H960" s="38">
        <f t="shared" si="112"/>
        <v>-6.2335958005249339E-2</v>
      </c>
      <c r="I960" s="41">
        <f t="shared" si="113"/>
        <v>-0.11482939632545933</v>
      </c>
      <c r="J960" s="40">
        <f>'NOAA WLs'!$P$5+(D960/0.3048)</f>
        <v>4.2376640419947504</v>
      </c>
      <c r="K960" s="40">
        <f>'NOAA WLs'!$P$5+(E960/0.3048)</f>
        <v>4.1851706036745409</v>
      </c>
      <c r="L960" s="40">
        <f t="shared" si="114"/>
        <v>-9.8425196850393692E-2</v>
      </c>
      <c r="M960" s="41">
        <f t="shared" si="115"/>
        <v>-0.13451443569553806</v>
      </c>
      <c r="O960">
        <v>1978</v>
      </c>
      <c r="P960">
        <v>10</v>
      </c>
      <c r="Q960" s="1">
        <f t="shared" si="116"/>
        <v>28764</v>
      </c>
      <c r="R960">
        <v>2.8610000000000002</v>
      </c>
      <c r="S960">
        <f t="shared" si="117"/>
        <v>9.3864829396325469</v>
      </c>
      <c r="T960">
        <f t="shared" si="118"/>
        <v>9.8864829396325469</v>
      </c>
    </row>
    <row r="961" spans="1:20" x14ac:dyDescent="0.25">
      <c r="A961" s="38">
        <v>1977</v>
      </c>
      <c r="B961">
        <v>11</v>
      </c>
      <c r="C961" s="1">
        <f t="shared" si="119"/>
        <v>28430</v>
      </c>
      <c r="D961" s="38">
        <v>-8.0000000000000002E-3</v>
      </c>
      <c r="E961">
        <v>-3.5000000000000003E-2</v>
      </c>
      <c r="F961">
        <v>-0.03</v>
      </c>
      <c r="G961" s="52">
        <v>-4.1000000000000002E-2</v>
      </c>
      <c r="H961" s="38">
        <f t="shared" si="112"/>
        <v>-2.6246719160104987E-2</v>
      </c>
      <c r="I961" s="41">
        <f t="shared" si="113"/>
        <v>-0.11482939632545933</v>
      </c>
      <c r="J961" s="40">
        <f>'NOAA WLs'!$P$5+(D961/0.3048)</f>
        <v>4.2737532808398946</v>
      </c>
      <c r="K961" s="40">
        <f>'NOAA WLs'!$P$5+(E961/0.3048)</f>
        <v>4.1851706036745409</v>
      </c>
      <c r="L961" s="40">
        <f t="shared" si="114"/>
        <v>-9.8425196850393692E-2</v>
      </c>
      <c r="M961" s="41">
        <f t="shared" si="115"/>
        <v>-0.13451443569553806</v>
      </c>
      <c r="O961">
        <v>1978</v>
      </c>
      <c r="P961">
        <v>11</v>
      </c>
      <c r="Q961" s="1">
        <f t="shared" si="116"/>
        <v>28795</v>
      </c>
      <c r="R961">
        <v>2.9249999999999998</v>
      </c>
      <c r="S961">
        <f t="shared" si="117"/>
        <v>9.5964566929133852</v>
      </c>
      <c r="T961">
        <f t="shared" si="118"/>
        <v>10.096456692913385</v>
      </c>
    </row>
    <row r="962" spans="1:20" x14ac:dyDescent="0.25">
      <c r="A962" s="38">
        <v>1977</v>
      </c>
      <c r="B962">
        <v>12</v>
      </c>
      <c r="C962" s="1">
        <f t="shared" si="119"/>
        <v>28460</v>
      </c>
      <c r="D962" s="38">
        <v>8.7999999999999995E-2</v>
      </c>
      <c r="E962">
        <v>-3.5000000000000003E-2</v>
      </c>
      <c r="F962">
        <v>-2.9000000000000001E-2</v>
      </c>
      <c r="G962" s="52">
        <v>-0.04</v>
      </c>
      <c r="H962" s="38">
        <f t="shared" si="112"/>
        <v>0.28871391076115482</v>
      </c>
      <c r="I962" s="41">
        <f t="shared" si="113"/>
        <v>-0.11482939632545933</v>
      </c>
      <c r="J962" s="40">
        <f>'NOAA WLs'!$P$5+(D962/0.3048)</f>
        <v>4.5887139107611548</v>
      </c>
      <c r="K962" s="40">
        <f>'NOAA WLs'!$P$5+(E962/0.3048)</f>
        <v>4.1851706036745409</v>
      </c>
      <c r="L962" s="40">
        <f t="shared" si="114"/>
        <v>-9.514435695538058E-2</v>
      </c>
      <c r="M962" s="41">
        <f t="shared" si="115"/>
        <v>-0.13123359580052493</v>
      </c>
      <c r="O962">
        <v>1978</v>
      </c>
      <c r="P962">
        <v>12</v>
      </c>
      <c r="Q962" s="1">
        <f t="shared" si="116"/>
        <v>28825</v>
      </c>
      <c r="R962">
        <v>3.0169999999999999</v>
      </c>
      <c r="S962">
        <f t="shared" si="117"/>
        <v>9.8982939632545932</v>
      </c>
      <c r="T962">
        <f t="shared" si="118"/>
        <v>10.398293963254593</v>
      </c>
    </row>
    <row r="963" spans="1:20" x14ac:dyDescent="0.25">
      <c r="A963" s="38">
        <v>1978</v>
      </c>
      <c r="B963">
        <v>1</v>
      </c>
      <c r="C963" s="1">
        <f t="shared" si="119"/>
        <v>28491</v>
      </c>
      <c r="D963" s="38">
        <v>0.11799999999999999</v>
      </c>
      <c r="E963">
        <v>-3.5000000000000003E-2</v>
      </c>
      <c r="F963">
        <v>-2.9000000000000001E-2</v>
      </c>
      <c r="G963" s="52">
        <v>-0.04</v>
      </c>
      <c r="H963" s="38">
        <f t="shared" si="112"/>
        <v>0.38713910761154852</v>
      </c>
      <c r="I963" s="41">
        <f t="shared" si="113"/>
        <v>-0.11482939632545933</v>
      </c>
      <c r="J963" s="40">
        <f>'NOAA WLs'!$P$5+(D963/0.3048)</f>
        <v>4.6871391076115483</v>
      </c>
      <c r="K963" s="40">
        <f>'NOAA WLs'!$P$5+(E963/0.3048)</f>
        <v>4.1851706036745409</v>
      </c>
      <c r="L963" s="40">
        <f t="shared" si="114"/>
        <v>-9.514435695538058E-2</v>
      </c>
      <c r="M963" s="41">
        <f t="shared" si="115"/>
        <v>-0.13123359580052493</v>
      </c>
      <c r="O963">
        <v>1979</v>
      </c>
      <c r="P963">
        <v>1</v>
      </c>
      <c r="Q963" s="1">
        <f t="shared" si="116"/>
        <v>28856</v>
      </c>
      <c r="R963">
        <v>2.996</v>
      </c>
      <c r="S963">
        <f t="shared" si="117"/>
        <v>9.8293963254593173</v>
      </c>
      <c r="T963">
        <f t="shared" si="118"/>
        <v>10.329396325459317</v>
      </c>
    </row>
    <row r="964" spans="1:20" x14ac:dyDescent="0.25">
      <c r="A964" s="38">
        <v>1978</v>
      </c>
      <c r="B964">
        <v>2</v>
      </c>
      <c r="C964" s="1">
        <f t="shared" si="119"/>
        <v>28522</v>
      </c>
      <c r="D964" s="38">
        <v>9.0999999999999998E-2</v>
      </c>
      <c r="E964">
        <v>-3.5000000000000003E-2</v>
      </c>
      <c r="F964">
        <v>-2.9000000000000001E-2</v>
      </c>
      <c r="G964" s="52">
        <v>-0.04</v>
      </c>
      <c r="H964" s="38">
        <f t="shared" si="112"/>
        <v>0.29855643044619418</v>
      </c>
      <c r="I964" s="41">
        <f t="shared" si="113"/>
        <v>-0.11482939632545933</v>
      </c>
      <c r="J964" s="40">
        <f>'NOAA WLs'!$P$5+(D964/0.3048)</f>
        <v>4.5985564304461937</v>
      </c>
      <c r="K964" s="40">
        <f>'NOAA WLs'!$P$5+(E964/0.3048)</f>
        <v>4.1851706036745409</v>
      </c>
      <c r="L964" s="40">
        <f t="shared" si="114"/>
        <v>-9.514435695538058E-2</v>
      </c>
      <c r="M964" s="41">
        <f t="shared" si="115"/>
        <v>-0.13123359580052493</v>
      </c>
      <c r="O964">
        <v>1979</v>
      </c>
      <c r="P964">
        <v>2</v>
      </c>
      <c r="Q964" s="1">
        <f t="shared" si="116"/>
        <v>28887</v>
      </c>
      <c r="R964">
        <v>3.1850000000000001</v>
      </c>
      <c r="S964">
        <f t="shared" si="117"/>
        <v>10.449475065616797</v>
      </c>
      <c r="T964">
        <f t="shared" si="118"/>
        <v>10.949475065616797</v>
      </c>
    </row>
    <row r="965" spans="1:20" x14ac:dyDescent="0.25">
      <c r="A965" s="38">
        <v>1978</v>
      </c>
      <c r="B965">
        <v>3</v>
      </c>
      <c r="C965" s="1">
        <f t="shared" si="119"/>
        <v>28550</v>
      </c>
      <c r="D965" s="38">
        <v>-6.0000000000000001E-3</v>
      </c>
      <c r="E965">
        <v>-3.4000000000000002E-2</v>
      </c>
      <c r="F965">
        <v>-2.9000000000000001E-2</v>
      </c>
      <c r="G965" s="52">
        <v>-0.04</v>
      </c>
      <c r="H965" s="38">
        <f t="shared" si="112"/>
        <v>-1.968503937007874E-2</v>
      </c>
      <c r="I965" s="41">
        <f t="shared" si="113"/>
        <v>-0.1115485564304462</v>
      </c>
      <c r="J965" s="40">
        <f>'NOAA WLs'!$P$5+(D965/0.3048)</f>
        <v>4.2803149606299211</v>
      </c>
      <c r="K965" s="40">
        <f>'NOAA WLs'!$P$5+(E965/0.3048)</f>
        <v>4.1884514435695532</v>
      </c>
      <c r="L965" s="40">
        <f t="shared" si="114"/>
        <v>-9.514435695538058E-2</v>
      </c>
      <c r="M965" s="41">
        <f t="shared" si="115"/>
        <v>-0.13123359580052493</v>
      </c>
      <c r="O965">
        <v>1979</v>
      </c>
      <c r="P965">
        <v>3</v>
      </c>
      <c r="Q965" s="1">
        <f t="shared" si="116"/>
        <v>28915</v>
      </c>
      <c r="R965">
        <v>3.1110000000000002</v>
      </c>
      <c r="S965">
        <f t="shared" si="117"/>
        <v>10.206692913385828</v>
      </c>
      <c r="T965">
        <f t="shared" si="118"/>
        <v>10.706692913385828</v>
      </c>
    </row>
    <row r="966" spans="1:20" x14ac:dyDescent="0.25">
      <c r="A966" s="38">
        <v>1978</v>
      </c>
      <c r="B966">
        <v>4</v>
      </c>
      <c r="C966" s="1">
        <f t="shared" si="119"/>
        <v>28581</v>
      </c>
      <c r="D966" s="38">
        <v>1.4999999999999999E-2</v>
      </c>
      <c r="E966">
        <v>-3.4000000000000002E-2</v>
      </c>
      <c r="F966">
        <v>-2.9000000000000001E-2</v>
      </c>
      <c r="G966" s="52">
        <v>-0.04</v>
      </c>
      <c r="H966" s="38">
        <f t="shared" si="112"/>
        <v>4.9212598425196846E-2</v>
      </c>
      <c r="I966" s="41">
        <f t="shared" si="113"/>
        <v>-0.1115485564304462</v>
      </c>
      <c r="J966" s="40">
        <f>'NOAA WLs'!$P$5+(D966/0.3048)</f>
        <v>4.349212598425197</v>
      </c>
      <c r="K966" s="40">
        <f>'NOAA WLs'!$P$5+(E966/0.3048)</f>
        <v>4.1884514435695532</v>
      </c>
      <c r="L966" s="40">
        <f t="shared" si="114"/>
        <v>-9.514435695538058E-2</v>
      </c>
      <c r="M966" s="41">
        <f t="shared" si="115"/>
        <v>-0.13123359580052493</v>
      </c>
      <c r="O966">
        <v>1979</v>
      </c>
      <c r="P966">
        <v>4</v>
      </c>
      <c r="Q966" s="1">
        <f t="shared" si="116"/>
        <v>28946</v>
      </c>
      <c r="R966">
        <v>2.843</v>
      </c>
      <c r="S966">
        <f t="shared" si="117"/>
        <v>9.3274278215223099</v>
      </c>
      <c r="T966">
        <f t="shared" si="118"/>
        <v>9.8274278215223099</v>
      </c>
    </row>
    <row r="967" spans="1:20" x14ac:dyDescent="0.25">
      <c r="A967" s="38">
        <v>1978</v>
      </c>
      <c r="B967">
        <v>5</v>
      </c>
      <c r="C967" s="1">
        <f t="shared" si="119"/>
        <v>28611</v>
      </c>
      <c r="D967" s="38">
        <v>-7.4999999999999997E-2</v>
      </c>
      <c r="E967">
        <v>-3.4000000000000002E-2</v>
      </c>
      <c r="F967">
        <v>-2.9000000000000001E-2</v>
      </c>
      <c r="G967" s="52">
        <v>-0.04</v>
      </c>
      <c r="H967" s="38">
        <f t="shared" si="112"/>
        <v>-0.24606299212598423</v>
      </c>
      <c r="I967" s="41">
        <f t="shared" si="113"/>
        <v>-0.1115485564304462</v>
      </c>
      <c r="J967" s="40">
        <f>'NOAA WLs'!$P$5+(D967/0.3048)</f>
        <v>4.0539370078740156</v>
      </c>
      <c r="K967" s="40">
        <f>'NOAA WLs'!$P$5+(E967/0.3048)</f>
        <v>4.1884514435695532</v>
      </c>
      <c r="L967" s="40">
        <f t="shared" si="114"/>
        <v>-9.514435695538058E-2</v>
      </c>
      <c r="M967" s="41">
        <f t="shared" si="115"/>
        <v>-0.13123359580052493</v>
      </c>
      <c r="O967">
        <v>1979</v>
      </c>
      <c r="P967">
        <v>5</v>
      </c>
      <c r="Q967" s="1">
        <f t="shared" si="116"/>
        <v>28976</v>
      </c>
      <c r="R967">
        <v>2.7970000000000002</v>
      </c>
      <c r="S967">
        <f t="shared" si="117"/>
        <v>9.1765091863517068</v>
      </c>
      <c r="T967">
        <f t="shared" si="118"/>
        <v>9.6765091863517068</v>
      </c>
    </row>
    <row r="968" spans="1:20" x14ac:dyDescent="0.25">
      <c r="A968" s="38">
        <v>1978</v>
      </c>
      <c r="B968">
        <v>6</v>
      </c>
      <c r="C968" s="1">
        <f t="shared" si="119"/>
        <v>28642</v>
      </c>
      <c r="D968" s="38">
        <v>-3.5000000000000003E-2</v>
      </c>
      <c r="E968">
        <v>-3.4000000000000002E-2</v>
      </c>
      <c r="F968">
        <v>-2.8000000000000001E-2</v>
      </c>
      <c r="G968" s="52">
        <v>-3.9E-2</v>
      </c>
      <c r="H968" s="38">
        <f t="shared" si="112"/>
        <v>-0.11482939632545933</v>
      </c>
      <c r="I968" s="41">
        <f t="shared" si="113"/>
        <v>-0.1115485564304462</v>
      </c>
      <c r="J968" s="40">
        <f>'NOAA WLs'!$P$5+(D968/0.3048)</f>
        <v>4.1851706036745409</v>
      </c>
      <c r="K968" s="40">
        <f>'NOAA WLs'!$P$5+(E968/0.3048)</f>
        <v>4.1884514435695532</v>
      </c>
      <c r="L968" s="40">
        <f t="shared" si="114"/>
        <v>-9.1863517060367453E-2</v>
      </c>
      <c r="M968" s="41">
        <f t="shared" si="115"/>
        <v>-0.12795275590551181</v>
      </c>
      <c r="O968">
        <v>1979</v>
      </c>
      <c r="P968">
        <v>6</v>
      </c>
      <c r="Q968" s="1">
        <f t="shared" si="116"/>
        <v>29007</v>
      </c>
      <c r="R968">
        <v>2.9009999999999998</v>
      </c>
      <c r="S968">
        <f t="shared" si="117"/>
        <v>9.5177165354330704</v>
      </c>
      <c r="T968">
        <f t="shared" si="118"/>
        <v>10.01771653543307</v>
      </c>
    </row>
    <row r="969" spans="1:20" x14ac:dyDescent="0.25">
      <c r="A969" s="38">
        <v>1978</v>
      </c>
      <c r="B969">
        <v>7</v>
      </c>
      <c r="C969" s="1">
        <f t="shared" si="119"/>
        <v>28672</v>
      </c>
      <c r="D969" s="38">
        <v>-2.4E-2</v>
      </c>
      <c r="E969">
        <v>-3.4000000000000002E-2</v>
      </c>
      <c r="F969">
        <v>-2.8000000000000001E-2</v>
      </c>
      <c r="G969" s="52">
        <v>-3.9E-2</v>
      </c>
      <c r="H969" s="38">
        <f t="shared" si="112"/>
        <v>-7.874015748031496E-2</v>
      </c>
      <c r="I969" s="41">
        <f t="shared" si="113"/>
        <v>-0.1115485564304462</v>
      </c>
      <c r="J969" s="40">
        <f>'NOAA WLs'!$P$5+(D969/0.3048)</f>
        <v>4.221259842519685</v>
      </c>
      <c r="K969" s="40">
        <f>'NOAA WLs'!$P$5+(E969/0.3048)</f>
        <v>4.1884514435695532</v>
      </c>
      <c r="L969" s="40">
        <f t="shared" si="114"/>
        <v>-9.1863517060367453E-2</v>
      </c>
      <c r="M969" s="41">
        <f t="shared" si="115"/>
        <v>-0.12795275590551181</v>
      </c>
      <c r="O969">
        <v>1979</v>
      </c>
      <c r="P969">
        <v>7</v>
      </c>
      <c r="Q969" s="1">
        <f t="shared" si="116"/>
        <v>29037</v>
      </c>
      <c r="R969">
        <v>2.9350000000000001</v>
      </c>
      <c r="S969">
        <f t="shared" si="117"/>
        <v>9.6292650918635161</v>
      </c>
      <c r="T969">
        <f t="shared" si="118"/>
        <v>10.129265091863516</v>
      </c>
    </row>
    <row r="970" spans="1:20" x14ac:dyDescent="0.25">
      <c r="A970" s="38">
        <v>1978</v>
      </c>
      <c r="B970">
        <v>8</v>
      </c>
      <c r="C970" s="1">
        <f t="shared" si="119"/>
        <v>28703</v>
      </c>
      <c r="D970" s="38">
        <v>2.1999999999999999E-2</v>
      </c>
      <c r="E970">
        <v>-3.4000000000000002E-2</v>
      </c>
      <c r="F970">
        <v>-2.8000000000000001E-2</v>
      </c>
      <c r="G970" s="52">
        <v>-3.9E-2</v>
      </c>
      <c r="H970" s="38">
        <f t="shared" si="112"/>
        <v>7.2178477690288706E-2</v>
      </c>
      <c r="I970" s="41">
        <f t="shared" si="113"/>
        <v>-0.1115485564304462</v>
      </c>
      <c r="J970" s="40">
        <f>'NOAA WLs'!$P$5+(D970/0.3048)</f>
        <v>4.3721784776902881</v>
      </c>
      <c r="K970" s="40">
        <f>'NOAA WLs'!$P$5+(E970/0.3048)</f>
        <v>4.1884514435695532</v>
      </c>
      <c r="L970" s="40">
        <f t="shared" si="114"/>
        <v>-9.1863517060367453E-2</v>
      </c>
      <c r="M970" s="41">
        <f t="shared" si="115"/>
        <v>-0.12795275590551181</v>
      </c>
      <c r="O970">
        <v>1979</v>
      </c>
      <c r="P970">
        <v>8</v>
      </c>
      <c r="Q970" s="1">
        <f t="shared" si="116"/>
        <v>29068</v>
      </c>
      <c r="R970">
        <v>2.992</v>
      </c>
      <c r="S970">
        <f t="shared" si="117"/>
        <v>9.8162729658792642</v>
      </c>
      <c r="T970">
        <f t="shared" si="118"/>
        <v>10.316272965879264</v>
      </c>
    </row>
    <row r="971" spans="1:20" x14ac:dyDescent="0.25">
      <c r="A971" s="38">
        <v>1978</v>
      </c>
      <c r="B971">
        <v>9</v>
      </c>
      <c r="C971" s="1">
        <f t="shared" si="119"/>
        <v>28734</v>
      </c>
      <c r="D971" s="38">
        <v>1.9E-2</v>
      </c>
      <c r="E971">
        <v>-3.3000000000000002E-2</v>
      </c>
      <c r="F971">
        <v>-2.8000000000000001E-2</v>
      </c>
      <c r="G971" s="52">
        <v>-3.9E-2</v>
      </c>
      <c r="H971" s="38">
        <f t="shared" si="112"/>
        <v>6.2335958005249339E-2</v>
      </c>
      <c r="I971" s="41">
        <f t="shared" si="113"/>
        <v>-0.10826771653543307</v>
      </c>
      <c r="J971" s="40">
        <f>'NOAA WLs'!$P$5+(D971/0.3048)</f>
        <v>4.3623359580052492</v>
      </c>
      <c r="K971" s="40">
        <f>'NOAA WLs'!$P$5+(E971/0.3048)</f>
        <v>4.1917322834645665</v>
      </c>
      <c r="L971" s="40">
        <f t="shared" si="114"/>
        <v>-9.1863517060367453E-2</v>
      </c>
      <c r="M971" s="41">
        <f t="shared" si="115"/>
        <v>-0.12795275590551181</v>
      </c>
      <c r="O971">
        <v>1979</v>
      </c>
      <c r="P971">
        <v>9</v>
      </c>
      <c r="Q971" s="1">
        <f t="shared" si="116"/>
        <v>29099</v>
      </c>
      <c r="R971">
        <v>3.0720000000000001</v>
      </c>
      <c r="S971">
        <f t="shared" si="117"/>
        <v>10.078740157480315</v>
      </c>
      <c r="T971">
        <f t="shared" si="118"/>
        <v>10.578740157480315</v>
      </c>
    </row>
    <row r="972" spans="1:20" x14ac:dyDescent="0.25">
      <c r="A972" s="38">
        <v>1978</v>
      </c>
      <c r="B972">
        <v>10</v>
      </c>
      <c r="C972" s="1">
        <f t="shared" si="119"/>
        <v>28764</v>
      </c>
      <c r="D972" s="38">
        <v>-0.08</v>
      </c>
      <c r="E972">
        <v>-3.3000000000000002E-2</v>
      </c>
      <c r="F972">
        <v>-2.8000000000000001E-2</v>
      </c>
      <c r="G972" s="52">
        <v>-3.9E-2</v>
      </c>
      <c r="H972" s="38">
        <f t="shared" si="112"/>
        <v>-0.26246719160104987</v>
      </c>
      <c r="I972" s="41">
        <f t="shared" si="113"/>
        <v>-0.10826771653543307</v>
      </c>
      <c r="J972" s="40">
        <f>'NOAA WLs'!$P$5+(D972/0.3048)</f>
        <v>4.0375328083989501</v>
      </c>
      <c r="K972" s="40">
        <f>'NOAA WLs'!$P$5+(E972/0.3048)</f>
        <v>4.1917322834645665</v>
      </c>
      <c r="L972" s="40">
        <f t="shared" si="114"/>
        <v>-9.1863517060367453E-2</v>
      </c>
      <c r="M972" s="41">
        <f t="shared" si="115"/>
        <v>-0.12795275590551181</v>
      </c>
      <c r="O972">
        <v>1979</v>
      </c>
      <c r="P972">
        <v>10</v>
      </c>
      <c r="Q972" s="1">
        <f t="shared" si="116"/>
        <v>29129</v>
      </c>
      <c r="R972">
        <v>2.944</v>
      </c>
      <c r="S972">
        <f t="shared" si="117"/>
        <v>9.6587926509186346</v>
      </c>
      <c r="T972">
        <f t="shared" si="118"/>
        <v>10.158792650918635</v>
      </c>
    </row>
    <row r="973" spans="1:20" x14ac:dyDescent="0.25">
      <c r="A973" s="38">
        <v>1978</v>
      </c>
      <c r="B973">
        <v>11</v>
      </c>
      <c r="C973" s="1">
        <f t="shared" si="119"/>
        <v>28795</v>
      </c>
      <c r="D973" s="38">
        <v>-0.13600000000000001</v>
      </c>
      <c r="E973">
        <v>-3.3000000000000002E-2</v>
      </c>
      <c r="F973">
        <v>-2.8000000000000001E-2</v>
      </c>
      <c r="G973" s="52">
        <v>-3.9E-2</v>
      </c>
      <c r="H973" s="38">
        <f t="shared" si="112"/>
        <v>-0.4461942257217848</v>
      </c>
      <c r="I973" s="41">
        <f t="shared" si="113"/>
        <v>-0.10826771653543307</v>
      </c>
      <c r="J973" s="40">
        <f>'NOAA WLs'!$P$5+(D973/0.3048)</f>
        <v>3.8538057742782152</v>
      </c>
      <c r="K973" s="40">
        <f>'NOAA WLs'!$P$5+(E973/0.3048)</f>
        <v>4.1917322834645665</v>
      </c>
      <c r="L973" s="40">
        <f t="shared" si="114"/>
        <v>-9.1863517060367453E-2</v>
      </c>
      <c r="M973" s="41">
        <f t="shared" si="115"/>
        <v>-0.12795275590551181</v>
      </c>
      <c r="O973">
        <v>1979</v>
      </c>
      <c r="P973">
        <v>11</v>
      </c>
      <c r="Q973" s="1">
        <f t="shared" si="116"/>
        <v>29160</v>
      </c>
      <c r="R973">
        <v>3.0409999999999999</v>
      </c>
      <c r="S973">
        <f t="shared" si="117"/>
        <v>9.977034120734908</v>
      </c>
      <c r="T973">
        <f t="shared" si="118"/>
        <v>10.477034120734908</v>
      </c>
    </row>
    <row r="974" spans="1:20" x14ac:dyDescent="0.25">
      <c r="A974" s="38">
        <v>1978</v>
      </c>
      <c r="B974">
        <v>12</v>
      </c>
      <c r="C974" s="1">
        <f t="shared" si="119"/>
        <v>28825</v>
      </c>
      <c r="D974" s="38">
        <v>-0.17399999999999999</v>
      </c>
      <c r="E974">
        <v>-3.3000000000000002E-2</v>
      </c>
      <c r="F974">
        <v>-2.7E-2</v>
      </c>
      <c r="G974" s="52">
        <v>-3.7999999999999999E-2</v>
      </c>
      <c r="H974" s="38">
        <f t="shared" si="112"/>
        <v>-0.57086614173228345</v>
      </c>
      <c r="I974" s="41">
        <f t="shared" si="113"/>
        <v>-0.10826771653543307</v>
      </c>
      <c r="J974" s="40">
        <f>'NOAA WLs'!$P$5+(D974/0.3048)</f>
        <v>3.7291338582677165</v>
      </c>
      <c r="K974" s="40">
        <f>'NOAA WLs'!$P$5+(E974/0.3048)</f>
        <v>4.1917322834645665</v>
      </c>
      <c r="L974" s="40">
        <f t="shared" si="114"/>
        <v>-8.8582677165354326E-2</v>
      </c>
      <c r="M974" s="41">
        <f t="shared" si="115"/>
        <v>-0.12467191601049868</v>
      </c>
      <c r="O974">
        <v>1979</v>
      </c>
      <c r="P974">
        <v>12</v>
      </c>
      <c r="Q974" s="1">
        <f t="shared" si="116"/>
        <v>29190</v>
      </c>
      <c r="R974">
        <v>3.4470000000000001</v>
      </c>
      <c r="S974">
        <f t="shared" si="117"/>
        <v>11.309055118110235</v>
      </c>
      <c r="T974">
        <f t="shared" si="118"/>
        <v>11.809055118110235</v>
      </c>
    </row>
    <row r="975" spans="1:20" x14ac:dyDescent="0.25">
      <c r="A975" s="38">
        <v>1979</v>
      </c>
      <c r="B975">
        <v>1</v>
      </c>
      <c r="C975" s="1">
        <f t="shared" si="119"/>
        <v>28856</v>
      </c>
      <c r="D975" s="38">
        <v>-0.14799999999999999</v>
      </c>
      <c r="E975">
        <v>-3.3000000000000002E-2</v>
      </c>
      <c r="F975">
        <v>-2.7E-2</v>
      </c>
      <c r="G975" s="52">
        <v>-3.7999999999999999E-2</v>
      </c>
      <c r="H975" s="38">
        <f t="shared" ref="H975:H1038" si="120">D975/0.3048</f>
        <v>-0.48556430446194221</v>
      </c>
      <c r="I975" s="41">
        <f t="shared" ref="I975:I1038" si="121">E975/0.3048</f>
        <v>-0.10826771653543307</v>
      </c>
      <c r="J975" s="40">
        <f>'NOAA WLs'!$P$5+(D975/0.3048)</f>
        <v>3.8144356955380578</v>
      </c>
      <c r="K975" s="40">
        <f>'NOAA WLs'!$P$5+(E975/0.3048)</f>
        <v>4.1917322834645665</v>
      </c>
      <c r="L975" s="40">
        <f t="shared" ref="L975:L1038" si="122">F975/0.3048</f>
        <v>-8.8582677165354326E-2</v>
      </c>
      <c r="M975" s="41">
        <f t="shared" ref="M975:M1038" si="123">G975/0.3048</f>
        <v>-0.12467191601049868</v>
      </c>
      <c r="O975">
        <v>1980</v>
      </c>
      <c r="P975">
        <v>1</v>
      </c>
      <c r="Q975" s="1">
        <f t="shared" ref="Q975:Q1038" si="124">DATE(O975,P975,1)</f>
        <v>29221</v>
      </c>
      <c r="R975">
        <v>3.1080000000000001</v>
      </c>
      <c r="S975">
        <f t="shared" ref="S975:S1038" si="125">R975/0.3048</f>
        <v>10.196850393700787</v>
      </c>
      <c r="T975">
        <f t="shared" si="118"/>
        <v>10.696850393700787</v>
      </c>
    </row>
    <row r="976" spans="1:20" x14ac:dyDescent="0.25">
      <c r="A976" s="38">
        <v>1979</v>
      </c>
      <c r="B976">
        <v>2</v>
      </c>
      <c r="C976" s="1">
        <f t="shared" si="119"/>
        <v>28887</v>
      </c>
      <c r="D976" s="38">
        <v>2.1000000000000001E-2</v>
      </c>
      <c r="E976">
        <v>-3.3000000000000002E-2</v>
      </c>
      <c r="F976">
        <v>-2.7E-2</v>
      </c>
      <c r="G976" s="52">
        <v>-3.7999999999999999E-2</v>
      </c>
      <c r="H976" s="38">
        <f t="shared" si="120"/>
        <v>6.8897637795275593E-2</v>
      </c>
      <c r="I976" s="41">
        <f t="shared" si="121"/>
        <v>-0.10826771653543307</v>
      </c>
      <c r="J976" s="40">
        <f>'NOAA WLs'!$P$5+(D976/0.3048)</f>
        <v>4.3688976377952757</v>
      </c>
      <c r="K976" s="40">
        <f>'NOAA WLs'!$P$5+(E976/0.3048)</f>
        <v>4.1917322834645665</v>
      </c>
      <c r="L976" s="40">
        <f t="shared" si="122"/>
        <v>-8.8582677165354326E-2</v>
      </c>
      <c r="M976" s="41">
        <f t="shared" si="123"/>
        <v>-0.12467191601049868</v>
      </c>
      <c r="O976">
        <v>1980</v>
      </c>
      <c r="P976">
        <v>2</v>
      </c>
      <c r="Q976" s="1">
        <f t="shared" si="124"/>
        <v>29252</v>
      </c>
      <c r="R976">
        <v>3.3580000000000001</v>
      </c>
      <c r="S976">
        <f t="shared" si="125"/>
        <v>11.017060367454068</v>
      </c>
      <c r="T976">
        <f t="shared" ref="T976:T1039" si="126">S976+0.5</f>
        <v>11.517060367454068</v>
      </c>
    </row>
    <row r="977" spans="1:20" x14ac:dyDescent="0.25">
      <c r="A977" s="38">
        <v>1979</v>
      </c>
      <c r="B977">
        <v>3</v>
      </c>
      <c r="C977" s="1">
        <f t="shared" si="119"/>
        <v>28915</v>
      </c>
      <c r="D977" s="38">
        <v>-5.0999999999999997E-2</v>
      </c>
      <c r="E977">
        <v>-3.2000000000000001E-2</v>
      </c>
      <c r="F977">
        <v>-2.7E-2</v>
      </c>
      <c r="G977" s="52">
        <v>-3.7999999999999999E-2</v>
      </c>
      <c r="H977" s="38">
        <f t="shared" si="120"/>
        <v>-0.16732283464566927</v>
      </c>
      <c r="I977" s="41">
        <f t="shared" si="121"/>
        <v>-0.10498687664041995</v>
      </c>
      <c r="J977" s="40">
        <f>'NOAA WLs'!$P$5+(D977/0.3048)</f>
        <v>4.1326771653543304</v>
      </c>
      <c r="K977" s="40">
        <f>'NOAA WLs'!$P$5+(E977/0.3048)</f>
        <v>4.1950131233595798</v>
      </c>
      <c r="L977" s="40">
        <f t="shared" si="122"/>
        <v>-8.8582677165354326E-2</v>
      </c>
      <c r="M977" s="41">
        <f t="shared" si="123"/>
        <v>-0.12467191601049868</v>
      </c>
      <c r="O977">
        <v>1980</v>
      </c>
      <c r="P977">
        <v>3</v>
      </c>
      <c r="Q977" s="1">
        <f t="shared" si="124"/>
        <v>29281</v>
      </c>
      <c r="R977">
        <v>3.0110000000000001</v>
      </c>
      <c r="S977">
        <f t="shared" si="125"/>
        <v>9.8786089238845136</v>
      </c>
      <c r="T977">
        <f t="shared" si="126"/>
        <v>10.378608923884514</v>
      </c>
    </row>
    <row r="978" spans="1:20" x14ac:dyDescent="0.25">
      <c r="A978" s="38">
        <v>1979</v>
      </c>
      <c r="B978">
        <v>4</v>
      </c>
      <c r="C978" s="1">
        <f t="shared" si="119"/>
        <v>28946</v>
      </c>
      <c r="D978" s="38">
        <v>-4.9000000000000002E-2</v>
      </c>
      <c r="E978">
        <v>-3.2000000000000001E-2</v>
      </c>
      <c r="F978">
        <v>-2.7E-2</v>
      </c>
      <c r="G978" s="52">
        <v>-3.7999999999999999E-2</v>
      </c>
      <c r="H978" s="38">
        <f t="shared" si="120"/>
        <v>-0.16076115485564305</v>
      </c>
      <c r="I978" s="41">
        <f t="shared" si="121"/>
        <v>-0.10498687664041995</v>
      </c>
      <c r="J978" s="40">
        <f>'NOAA WLs'!$P$5+(D978/0.3048)</f>
        <v>4.1392388451443569</v>
      </c>
      <c r="K978" s="40">
        <f>'NOAA WLs'!$P$5+(E978/0.3048)</f>
        <v>4.1950131233595798</v>
      </c>
      <c r="L978" s="40">
        <f t="shared" si="122"/>
        <v>-8.8582677165354326E-2</v>
      </c>
      <c r="M978" s="41">
        <f t="shared" si="123"/>
        <v>-0.12467191601049868</v>
      </c>
      <c r="O978">
        <v>1980</v>
      </c>
      <c r="P978">
        <v>4</v>
      </c>
      <c r="Q978" s="1">
        <f t="shared" si="124"/>
        <v>29312</v>
      </c>
      <c r="R978">
        <v>3.242</v>
      </c>
      <c r="S978">
        <f t="shared" si="125"/>
        <v>10.636482939632545</v>
      </c>
      <c r="T978">
        <f t="shared" si="126"/>
        <v>11.136482939632545</v>
      </c>
    </row>
    <row r="979" spans="1:20" x14ac:dyDescent="0.25">
      <c r="A979" s="38">
        <v>1979</v>
      </c>
      <c r="B979">
        <v>5</v>
      </c>
      <c r="C979" s="1">
        <f t="shared" si="119"/>
        <v>28976</v>
      </c>
      <c r="D979" s="38">
        <v>-8.6999999999999994E-2</v>
      </c>
      <c r="E979">
        <v>-3.2000000000000001E-2</v>
      </c>
      <c r="F979">
        <v>-2.5999999999999999E-2</v>
      </c>
      <c r="G979" s="52">
        <v>-3.7999999999999999E-2</v>
      </c>
      <c r="H979" s="38">
        <f t="shared" si="120"/>
        <v>-0.28543307086614172</v>
      </c>
      <c r="I979" s="41">
        <f t="shared" si="121"/>
        <v>-0.10498687664041995</v>
      </c>
      <c r="J979" s="40">
        <f>'NOAA WLs'!$P$5+(D979/0.3048)</f>
        <v>4.0145669291338582</v>
      </c>
      <c r="K979" s="40">
        <f>'NOAA WLs'!$P$5+(E979/0.3048)</f>
        <v>4.1950131233595798</v>
      </c>
      <c r="L979" s="40">
        <f t="shared" si="122"/>
        <v>-8.5301837270341199E-2</v>
      </c>
      <c r="M979" s="41">
        <f t="shared" si="123"/>
        <v>-0.12467191601049868</v>
      </c>
      <c r="O979">
        <v>1980</v>
      </c>
      <c r="P979">
        <v>5</v>
      </c>
      <c r="Q979" s="1">
        <f t="shared" si="124"/>
        <v>29342</v>
      </c>
      <c r="R979">
        <v>2.8919999999999999</v>
      </c>
      <c r="S979">
        <f t="shared" si="125"/>
        <v>9.4881889763779519</v>
      </c>
      <c r="T979">
        <f t="shared" si="126"/>
        <v>9.9881889763779519</v>
      </c>
    </row>
    <row r="980" spans="1:20" x14ac:dyDescent="0.25">
      <c r="A980" s="38">
        <v>1979</v>
      </c>
      <c r="B980">
        <v>6</v>
      </c>
      <c r="C980" s="1">
        <f t="shared" si="119"/>
        <v>29007</v>
      </c>
      <c r="D980" s="38">
        <v>-0.106</v>
      </c>
      <c r="E980">
        <v>-3.2000000000000001E-2</v>
      </c>
      <c r="F980">
        <v>-2.5999999999999999E-2</v>
      </c>
      <c r="G980" s="52">
        <v>-3.6999999999999998E-2</v>
      </c>
      <c r="H980" s="38">
        <f t="shared" si="120"/>
        <v>-0.34776902887139105</v>
      </c>
      <c r="I980" s="41">
        <f t="shared" si="121"/>
        <v>-0.10498687664041995</v>
      </c>
      <c r="J980" s="40">
        <f>'NOAA WLs'!$P$5+(D980/0.3048)</f>
        <v>3.9522309711286088</v>
      </c>
      <c r="K980" s="40">
        <f>'NOAA WLs'!$P$5+(E980/0.3048)</f>
        <v>4.1950131233595798</v>
      </c>
      <c r="L980" s="40">
        <f t="shared" si="122"/>
        <v>-8.5301837270341199E-2</v>
      </c>
      <c r="M980" s="41">
        <f t="shared" si="123"/>
        <v>-0.12139107611548555</v>
      </c>
      <c r="O980">
        <v>1980</v>
      </c>
      <c r="P980">
        <v>6</v>
      </c>
      <c r="Q980" s="1">
        <f t="shared" si="124"/>
        <v>29373</v>
      </c>
      <c r="R980">
        <v>2.8580000000000001</v>
      </c>
      <c r="S980">
        <f t="shared" si="125"/>
        <v>9.3766404199475062</v>
      </c>
      <c r="T980">
        <f t="shared" si="126"/>
        <v>9.8766404199475062</v>
      </c>
    </row>
    <row r="981" spans="1:20" x14ac:dyDescent="0.25">
      <c r="A981" s="38">
        <v>1979</v>
      </c>
      <c r="B981">
        <v>7</v>
      </c>
      <c r="C981" s="1">
        <f t="shared" si="119"/>
        <v>29037</v>
      </c>
      <c r="D981" s="38">
        <v>-4.5999999999999999E-2</v>
      </c>
      <c r="E981">
        <v>-3.2000000000000001E-2</v>
      </c>
      <c r="F981">
        <v>-2.5999999999999999E-2</v>
      </c>
      <c r="G981" s="52">
        <v>-3.6999999999999998E-2</v>
      </c>
      <c r="H981" s="38">
        <f t="shared" si="120"/>
        <v>-0.15091863517060367</v>
      </c>
      <c r="I981" s="41">
        <f t="shared" si="121"/>
        <v>-0.10498687664041995</v>
      </c>
      <c r="J981" s="40">
        <f>'NOAA WLs'!$P$5+(D981/0.3048)</f>
        <v>4.1490813648293958</v>
      </c>
      <c r="K981" s="40">
        <f>'NOAA WLs'!$P$5+(E981/0.3048)</f>
        <v>4.1950131233595798</v>
      </c>
      <c r="L981" s="40">
        <f t="shared" si="122"/>
        <v>-8.5301837270341199E-2</v>
      </c>
      <c r="M981" s="41">
        <f t="shared" si="123"/>
        <v>-0.12139107611548555</v>
      </c>
      <c r="O981">
        <v>1980</v>
      </c>
      <c r="P981">
        <v>7</v>
      </c>
      <c r="Q981" s="1">
        <f t="shared" si="124"/>
        <v>29403</v>
      </c>
      <c r="R981">
        <v>2.9380000000000002</v>
      </c>
      <c r="S981">
        <f t="shared" si="125"/>
        <v>9.6391076115485568</v>
      </c>
      <c r="T981">
        <f t="shared" si="126"/>
        <v>10.139107611548557</v>
      </c>
    </row>
    <row r="982" spans="1:20" x14ac:dyDescent="0.25">
      <c r="A982" s="38">
        <v>1979</v>
      </c>
      <c r="B982">
        <v>8</v>
      </c>
      <c r="C982" s="1">
        <f t="shared" si="119"/>
        <v>29068</v>
      </c>
      <c r="D982" s="38">
        <v>-4.5999999999999999E-2</v>
      </c>
      <c r="E982">
        <v>-3.2000000000000001E-2</v>
      </c>
      <c r="F982">
        <v>-2.5999999999999999E-2</v>
      </c>
      <c r="G982" s="52">
        <v>-3.6999999999999998E-2</v>
      </c>
      <c r="H982" s="38">
        <f t="shared" si="120"/>
        <v>-0.15091863517060367</v>
      </c>
      <c r="I982" s="41">
        <f t="shared" si="121"/>
        <v>-0.10498687664041995</v>
      </c>
      <c r="J982" s="40">
        <f>'NOAA WLs'!$P$5+(D982/0.3048)</f>
        <v>4.1490813648293958</v>
      </c>
      <c r="K982" s="40">
        <f>'NOAA WLs'!$P$5+(E982/0.3048)</f>
        <v>4.1950131233595798</v>
      </c>
      <c r="L982" s="40">
        <f t="shared" si="122"/>
        <v>-8.5301837270341199E-2</v>
      </c>
      <c r="M982" s="41">
        <f t="shared" si="123"/>
        <v>-0.12139107611548555</v>
      </c>
      <c r="O982">
        <v>1980</v>
      </c>
      <c r="P982">
        <v>8</v>
      </c>
      <c r="Q982" s="1">
        <f t="shared" si="124"/>
        <v>29434</v>
      </c>
      <c r="R982">
        <v>2.9129999999999998</v>
      </c>
      <c r="S982">
        <f t="shared" si="125"/>
        <v>9.5570866141732278</v>
      </c>
      <c r="T982">
        <f t="shared" si="126"/>
        <v>10.057086614173228</v>
      </c>
    </row>
    <row r="983" spans="1:20" x14ac:dyDescent="0.25">
      <c r="A983" s="38">
        <v>1979</v>
      </c>
      <c r="B983">
        <v>9</v>
      </c>
      <c r="C983" s="1">
        <f t="shared" si="119"/>
        <v>29099</v>
      </c>
      <c r="D983" s="38">
        <v>-2.1000000000000001E-2</v>
      </c>
      <c r="E983">
        <v>-3.1E-2</v>
      </c>
      <c r="F983">
        <v>-2.5999999999999999E-2</v>
      </c>
      <c r="G983" s="52">
        <v>-3.6999999999999998E-2</v>
      </c>
      <c r="H983" s="38">
        <f t="shared" si="120"/>
        <v>-6.8897637795275593E-2</v>
      </c>
      <c r="I983" s="41">
        <f t="shared" si="121"/>
        <v>-0.10170603674540682</v>
      </c>
      <c r="J983" s="40">
        <f>'NOAA WLs'!$P$5+(D983/0.3048)</f>
        <v>4.2311023622047239</v>
      </c>
      <c r="K983" s="40">
        <f>'NOAA WLs'!$P$5+(E983/0.3048)</f>
        <v>4.198293963254593</v>
      </c>
      <c r="L983" s="40">
        <f t="shared" si="122"/>
        <v>-8.5301837270341199E-2</v>
      </c>
      <c r="M983" s="41">
        <f t="shared" si="123"/>
        <v>-0.12139107611548555</v>
      </c>
      <c r="O983">
        <v>1980</v>
      </c>
      <c r="P983">
        <v>9</v>
      </c>
      <c r="Q983" s="1">
        <f t="shared" si="124"/>
        <v>29465</v>
      </c>
      <c r="R983">
        <v>3.0049999999999999</v>
      </c>
      <c r="S983">
        <f t="shared" si="125"/>
        <v>9.858923884514434</v>
      </c>
      <c r="T983">
        <f t="shared" si="126"/>
        <v>10.358923884514434</v>
      </c>
    </row>
    <row r="984" spans="1:20" x14ac:dyDescent="0.25">
      <c r="A984" s="38">
        <v>1979</v>
      </c>
      <c r="B984">
        <v>10</v>
      </c>
      <c r="C984" s="1">
        <f t="shared" si="119"/>
        <v>29129</v>
      </c>
      <c r="D984" s="38">
        <v>0.01</v>
      </c>
      <c r="E984">
        <v>-3.1E-2</v>
      </c>
      <c r="F984">
        <v>-2.5999999999999999E-2</v>
      </c>
      <c r="G984" s="52">
        <v>-3.6999999999999998E-2</v>
      </c>
      <c r="H984" s="38">
        <f t="shared" si="120"/>
        <v>3.2808398950131233E-2</v>
      </c>
      <c r="I984" s="41">
        <f t="shared" si="121"/>
        <v>-0.10170603674540682</v>
      </c>
      <c r="J984" s="40">
        <f>'NOAA WLs'!$P$5+(D984/0.3048)</f>
        <v>4.3328083989501307</v>
      </c>
      <c r="K984" s="40">
        <f>'NOAA WLs'!$P$5+(E984/0.3048)</f>
        <v>4.198293963254593</v>
      </c>
      <c r="L984" s="40">
        <f t="shared" si="122"/>
        <v>-8.5301837270341199E-2</v>
      </c>
      <c r="M984" s="41">
        <f t="shared" si="123"/>
        <v>-0.12139107611548555</v>
      </c>
      <c r="O984">
        <v>1980</v>
      </c>
      <c r="P984">
        <v>10</v>
      </c>
      <c r="Q984" s="1">
        <f t="shared" si="124"/>
        <v>29495</v>
      </c>
      <c r="R984">
        <v>2.9830000000000001</v>
      </c>
      <c r="S984">
        <f t="shared" si="125"/>
        <v>9.7867454068241475</v>
      </c>
      <c r="T984">
        <f t="shared" si="126"/>
        <v>10.286745406824148</v>
      </c>
    </row>
    <row r="985" spans="1:20" x14ac:dyDescent="0.25">
      <c r="A985" s="38">
        <v>1979</v>
      </c>
      <c r="B985">
        <v>11</v>
      </c>
      <c r="C985" s="1">
        <f t="shared" si="119"/>
        <v>29160</v>
      </c>
      <c r="D985" s="38">
        <v>-6.2E-2</v>
      </c>
      <c r="E985">
        <v>-3.1E-2</v>
      </c>
      <c r="F985">
        <v>-2.5000000000000001E-2</v>
      </c>
      <c r="G985" s="52">
        <v>-3.6999999999999998E-2</v>
      </c>
      <c r="H985" s="38">
        <f t="shared" si="120"/>
        <v>-0.20341207349081364</v>
      </c>
      <c r="I985" s="41">
        <f t="shared" si="121"/>
        <v>-0.10170603674540682</v>
      </c>
      <c r="J985" s="40">
        <f>'NOAA WLs'!$P$5+(D985/0.3048)</f>
        <v>4.0965879265091862</v>
      </c>
      <c r="K985" s="40">
        <f>'NOAA WLs'!$P$5+(E985/0.3048)</f>
        <v>4.198293963254593</v>
      </c>
      <c r="L985" s="40">
        <f t="shared" si="122"/>
        <v>-8.2020997375328086E-2</v>
      </c>
      <c r="M985" s="41">
        <f t="shared" si="123"/>
        <v>-0.12139107611548555</v>
      </c>
      <c r="O985">
        <v>1980</v>
      </c>
      <c r="P985">
        <v>11</v>
      </c>
      <c r="Q985" s="1">
        <f t="shared" si="124"/>
        <v>29526</v>
      </c>
      <c r="R985">
        <v>3.206</v>
      </c>
      <c r="S985">
        <f t="shared" si="125"/>
        <v>10.518372703412073</v>
      </c>
      <c r="T985">
        <f t="shared" si="126"/>
        <v>11.018372703412073</v>
      </c>
    </row>
    <row r="986" spans="1:20" x14ac:dyDescent="0.25">
      <c r="A986" s="38">
        <v>1979</v>
      </c>
      <c r="B986">
        <v>12</v>
      </c>
      <c r="C986" s="1">
        <f t="shared" si="119"/>
        <v>29190</v>
      </c>
      <c r="D986" s="38">
        <v>1.7999999999999999E-2</v>
      </c>
      <c r="E986">
        <v>-3.1E-2</v>
      </c>
      <c r="F986">
        <v>-2.5000000000000001E-2</v>
      </c>
      <c r="G986" s="52">
        <v>-3.5999999999999997E-2</v>
      </c>
      <c r="H986" s="38">
        <f t="shared" si="120"/>
        <v>5.9055118110236213E-2</v>
      </c>
      <c r="I986" s="41">
        <f t="shared" si="121"/>
        <v>-0.10170603674540682</v>
      </c>
      <c r="J986" s="40">
        <f>'NOAA WLs'!$P$5+(D986/0.3048)</f>
        <v>4.3590551181102359</v>
      </c>
      <c r="K986" s="40">
        <f>'NOAA WLs'!$P$5+(E986/0.3048)</f>
        <v>4.198293963254593</v>
      </c>
      <c r="L986" s="40">
        <f t="shared" si="122"/>
        <v>-8.2020997375328086E-2</v>
      </c>
      <c r="M986" s="41">
        <f t="shared" si="123"/>
        <v>-0.11811023622047243</v>
      </c>
      <c r="O986">
        <v>1980</v>
      </c>
      <c r="P986">
        <v>12</v>
      </c>
      <c r="Q986" s="1">
        <f t="shared" si="124"/>
        <v>29556</v>
      </c>
      <c r="R986">
        <v>3.3519999999999999</v>
      </c>
      <c r="S986">
        <f t="shared" si="125"/>
        <v>10.997375328083988</v>
      </c>
      <c r="T986">
        <f t="shared" si="126"/>
        <v>11.497375328083988</v>
      </c>
    </row>
    <row r="987" spans="1:20" x14ac:dyDescent="0.25">
      <c r="A987" s="38">
        <v>1980</v>
      </c>
      <c r="B987">
        <v>1</v>
      </c>
      <c r="C987" s="1">
        <f t="shared" ref="C987:C1050" si="127">DATE(A987,B987,1)</f>
        <v>29221</v>
      </c>
      <c r="D987" s="38">
        <v>-1.7000000000000001E-2</v>
      </c>
      <c r="E987">
        <v>-3.1E-2</v>
      </c>
      <c r="F987">
        <v>-2.5000000000000001E-2</v>
      </c>
      <c r="G987" s="52">
        <v>-3.5999999999999997E-2</v>
      </c>
      <c r="H987" s="38">
        <f t="shared" si="120"/>
        <v>-5.57742782152231E-2</v>
      </c>
      <c r="I987" s="41">
        <f t="shared" si="121"/>
        <v>-0.10170603674540682</v>
      </c>
      <c r="J987" s="40">
        <f>'NOAA WLs'!$P$5+(D987/0.3048)</f>
        <v>4.244225721784777</v>
      </c>
      <c r="K987" s="40">
        <f>'NOAA WLs'!$P$5+(E987/0.3048)</f>
        <v>4.198293963254593</v>
      </c>
      <c r="L987" s="40">
        <f t="shared" si="122"/>
        <v>-8.2020997375328086E-2</v>
      </c>
      <c r="M987" s="41">
        <f t="shared" si="123"/>
        <v>-0.11811023622047243</v>
      </c>
      <c r="O987">
        <v>1981</v>
      </c>
      <c r="P987">
        <v>1</v>
      </c>
      <c r="Q987" s="1">
        <f t="shared" si="124"/>
        <v>29587</v>
      </c>
      <c r="R987">
        <v>3.258</v>
      </c>
      <c r="S987">
        <f t="shared" si="125"/>
        <v>10.688976377952756</v>
      </c>
      <c r="T987">
        <f t="shared" si="126"/>
        <v>11.188976377952756</v>
      </c>
    </row>
    <row r="988" spans="1:20" x14ac:dyDescent="0.25">
      <c r="A988" s="38">
        <v>1980</v>
      </c>
      <c r="B988">
        <v>2</v>
      </c>
      <c r="C988" s="1">
        <f t="shared" si="127"/>
        <v>29252</v>
      </c>
      <c r="D988" s="38">
        <v>3.4000000000000002E-2</v>
      </c>
      <c r="E988">
        <v>-0.03</v>
      </c>
      <c r="F988">
        <v>-2.5000000000000001E-2</v>
      </c>
      <c r="G988" s="52">
        <v>-3.5999999999999997E-2</v>
      </c>
      <c r="H988" s="38">
        <f t="shared" si="120"/>
        <v>0.1115485564304462</v>
      </c>
      <c r="I988" s="41">
        <f t="shared" si="121"/>
        <v>-9.8425196850393692E-2</v>
      </c>
      <c r="J988" s="40">
        <f>'NOAA WLs'!$P$5+(D988/0.3048)</f>
        <v>4.4115485564304464</v>
      </c>
      <c r="K988" s="40">
        <f>'NOAA WLs'!$P$5+(E988/0.3048)</f>
        <v>4.2015748031496063</v>
      </c>
      <c r="L988" s="40">
        <f t="shared" si="122"/>
        <v>-8.2020997375328086E-2</v>
      </c>
      <c r="M988" s="41">
        <f t="shared" si="123"/>
        <v>-0.11811023622047243</v>
      </c>
      <c r="O988">
        <v>1981</v>
      </c>
      <c r="P988">
        <v>2</v>
      </c>
      <c r="Q988" s="1">
        <f t="shared" si="124"/>
        <v>29618</v>
      </c>
      <c r="R988">
        <v>3.2669999999999999</v>
      </c>
      <c r="S988">
        <f t="shared" si="125"/>
        <v>10.718503937007872</v>
      </c>
      <c r="T988">
        <f t="shared" si="126"/>
        <v>11.218503937007872</v>
      </c>
    </row>
    <row r="989" spans="1:20" x14ac:dyDescent="0.25">
      <c r="A989" s="38">
        <v>1980</v>
      </c>
      <c r="B989">
        <v>3</v>
      </c>
      <c r="C989" s="1">
        <f t="shared" si="127"/>
        <v>29281</v>
      </c>
      <c r="D989" s="38">
        <v>-1.7999999999999999E-2</v>
      </c>
      <c r="E989">
        <v>-0.03</v>
      </c>
      <c r="F989">
        <v>-2.5000000000000001E-2</v>
      </c>
      <c r="G989" s="52">
        <v>-3.5999999999999997E-2</v>
      </c>
      <c r="H989" s="38">
        <f t="shared" si="120"/>
        <v>-5.9055118110236213E-2</v>
      </c>
      <c r="I989" s="41">
        <f t="shared" si="121"/>
        <v>-9.8425196850393692E-2</v>
      </c>
      <c r="J989" s="40">
        <f>'NOAA WLs'!$P$5+(D989/0.3048)</f>
        <v>4.2409448818897637</v>
      </c>
      <c r="K989" s="40">
        <f>'NOAA WLs'!$P$5+(E989/0.3048)</f>
        <v>4.2015748031496063</v>
      </c>
      <c r="L989" s="40">
        <f t="shared" si="122"/>
        <v>-8.2020997375328086E-2</v>
      </c>
      <c r="M989" s="41">
        <f t="shared" si="123"/>
        <v>-0.11811023622047243</v>
      </c>
      <c r="O989">
        <v>1981</v>
      </c>
      <c r="P989">
        <v>3</v>
      </c>
      <c r="Q989" s="1">
        <f t="shared" si="124"/>
        <v>29646</v>
      </c>
      <c r="R989">
        <v>2.8519999999999999</v>
      </c>
      <c r="S989">
        <f t="shared" si="125"/>
        <v>9.3569553805774266</v>
      </c>
      <c r="T989">
        <f t="shared" si="126"/>
        <v>9.8569553805774266</v>
      </c>
    </row>
    <row r="990" spans="1:20" x14ac:dyDescent="0.25">
      <c r="A990" s="38">
        <v>1980</v>
      </c>
      <c r="B990">
        <v>4</v>
      </c>
      <c r="C990" s="1">
        <f t="shared" si="127"/>
        <v>29312</v>
      </c>
      <c r="D990" s="38">
        <v>-2.5000000000000001E-2</v>
      </c>
      <c r="E990">
        <v>-0.03</v>
      </c>
      <c r="F990">
        <v>-2.5000000000000001E-2</v>
      </c>
      <c r="G990" s="52">
        <v>-3.5999999999999997E-2</v>
      </c>
      <c r="H990" s="38">
        <f t="shared" si="120"/>
        <v>-8.2020997375328086E-2</v>
      </c>
      <c r="I990" s="41">
        <f t="shared" si="121"/>
        <v>-9.8425196850393692E-2</v>
      </c>
      <c r="J990" s="40">
        <f>'NOAA WLs'!$P$5+(D990/0.3048)</f>
        <v>4.2179790026246717</v>
      </c>
      <c r="K990" s="40">
        <f>'NOAA WLs'!$P$5+(E990/0.3048)</f>
        <v>4.2015748031496063</v>
      </c>
      <c r="L990" s="40">
        <f t="shared" si="122"/>
        <v>-8.2020997375328086E-2</v>
      </c>
      <c r="M990" s="41">
        <f t="shared" si="123"/>
        <v>-0.11811023622047243</v>
      </c>
      <c r="O990">
        <v>1981</v>
      </c>
      <c r="P990">
        <v>4</v>
      </c>
      <c r="Q990" s="1">
        <f t="shared" si="124"/>
        <v>29677</v>
      </c>
      <c r="R990">
        <v>2.8580000000000001</v>
      </c>
      <c r="S990">
        <f t="shared" si="125"/>
        <v>9.3766404199475062</v>
      </c>
      <c r="T990">
        <f t="shared" si="126"/>
        <v>9.8766404199475062</v>
      </c>
    </row>
    <row r="991" spans="1:20" x14ac:dyDescent="0.25">
      <c r="A991" s="38">
        <v>1980</v>
      </c>
      <c r="B991">
        <v>5</v>
      </c>
      <c r="C991" s="1">
        <f t="shared" si="127"/>
        <v>29342</v>
      </c>
      <c r="D991" s="38">
        <v>-4.4999999999999998E-2</v>
      </c>
      <c r="E991">
        <v>-0.03</v>
      </c>
      <c r="F991">
        <v>-2.4E-2</v>
      </c>
      <c r="G991" s="52">
        <v>-3.5999999999999997E-2</v>
      </c>
      <c r="H991" s="38">
        <f t="shared" si="120"/>
        <v>-0.14763779527559054</v>
      </c>
      <c r="I991" s="41">
        <f t="shared" si="121"/>
        <v>-9.8425196850393692E-2</v>
      </c>
      <c r="J991" s="40">
        <f>'NOAA WLs'!$P$5+(D991/0.3048)</f>
        <v>4.1523622047244091</v>
      </c>
      <c r="K991" s="40">
        <f>'NOAA WLs'!$P$5+(E991/0.3048)</f>
        <v>4.2015748031496063</v>
      </c>
      <c r="L991" s="40">
        <f t="shared" si="122"/>
        <v>-7.874015748031496E-2</v>
      </c>
      <c r="M991" s="41">
        <f t="shared" si="123"/>
        <v>-0.11811023622047243</v>
      </c>
      <c r="O991">
        <v>1981</v>
      </c>
      <c r="P991">
        <v>5</v>
      </c>
      <c r="Q991" s="1">
        <f t="shared" si="124"/>
        <v>29707</v>
      </c>
      <c r="R991">
        <v>2.968</v>
      </c>
      <c r="S991">
        <f t="shared" si="125"/>
        <v>9.7375328083989494</v>
      </c>
      <c r="T991">
        <f t="shared" si="126"/>
        <v>10.237532808398949</v>
      </c>
    </row>
    <row r="992" spans="1:20" x14ac:dyDescent="0.25">
      <c r="A992" s="38">
        <v>1980</v>
      </c>
      <c r="B992">
        <v>6</v>
      </c>
      <c r="C992" s="1">
        <f t="shared" si="127"/>
        <v>29373</v>
      </c>
      <c r="D992" s="38">
        <v>-4.2000000000000003E-2</v>
      </c>
      <c r="E992">
        <v>-0.03</v>
      </c>
      <c r="F992">
        <v>-2.4E-2</v>
      </c>
      <c r="G992" s="52">
        <v>-3.5000000000000003E-2</v>
      </c>
      <c r="H992" s="38">
        <f t="shared" si="120"/>
        <v>-0.13779527559055119</v>
      </c>
      <c r="I992" s="41">
        <f t="shared" si="121"/>
        <v>-9.8425196850393692E-2</v>
      </c>
      <c r="J992" s="40">
        <f>'NOAA WLs'!$P$5+(D992/0.3048)</f>
        <v>4.1622047244094489</v>
      </c>
      <c r="K992" s="40">
        <f>'NOAA WLs'!$P$5+(E992/0.3048)</f>
        <v>4.2015748031496063</v>
      </c>
      <c r="L992" s="40">
        <f t="shared" si="122"/>
        <v>-7.874015748031496E-2</v>
      </c>
      <c r="M992" s="41">
        <f t="shared" si="123"/>
        <v>-0.11482939632545933</v>
      </c>
      <c r="O992">
        <v>1981</v>
      </c>
      <c r="P992">
        <v>6</v>
      </c>
      <c r="Q992" s="1">
        <f t="shared" si="124"/>
        <v>29738</v>
      </c>
      <c r="R992">
        <v>3.0139999999999998</v>
      </c>
      <c r="S992">
        <f t="shared" si="125"/>
        <v>9.8884514435695525</v>
      </c>
      <c r="T992">
        <f t="shared" si="126"/>
        <v>10.388451443569553</v>
      </c>
    </row>
    <row r="993" spans="1:20" x14ac:dyDescent="0.25">
      <c r="A993" s="38">
        <v>1980</v>
      </c>
      <c r="B993">
        <v>7</v>
      </c>
      <c r="C993" s="1">
        <f t="shared" si="127"/>
        <v>29403</v>
      </c>
      <c r="D993" s="38">
        <v>-7.0000000000000007E-2</v>
      </c>
      <c r="E993">
        <v>-0.03</v>
      </c>
      <c r="F993">
        <v>-2.4E-2</v>
      </c>
      <c r="G993" s="52">
        <v>-3.5000000000000003E-2</v>
      </c>
      <c r="H993" s="38">
        <f t="shared" si="120"/>
        <v>-0.22965879265091865</v>
      </c>
      <c r="I993" s="41">
        <f t="shared" si="121"/>
        <v>-9.8425196850393692E-2</v>
      </c>
      <c r="J993" s="40">
        <f>'NOAA WLs'!$P$5+(D993/0.3048)</f>
        <v>4.070341207349081</v>
      </c>
      <c r="K993" s="40">
        <f>'NOAA WLs'!$P$5+(E993/0.3048)</f>
        <v>4.2015748031496063</v>
      </c>
      <c r="L993" s="40">
        <f t="shared" si="122"/>
        <v>-7.874015748031496E-2</v>
      </c>
      <c r="M993" s="41">
        <f t="shared" si="123"/>
        <v>-0.11482939632545933</v>
      </c>
      <c r="O993">
        <v>1981</v>
      </c>
      <c r="P993">
        <v>7</v>
      </c>
      <c r="Q993" s="1">
        <f t="shared" si="124"/>
        <v>29768</v>
      </c>
      <c r="R993">
        <v>2.88</v>
      </c>
      <c r="S993">
        <f t="shared" si="125"/>
        <v>9.4488188976377945</v>
      </c>
      <c r="T993">
        <f t="shared" si="126"/>
        <v>9.9488188976377945</v>
      </c>
    </row>
    <row r="994" spans="1:20" x14ac:dyDescent="0.25">
      <c r="A994" s="38">
        <v>1980</v>
      </c>
      <c r="B994">
        <v>8</v>
      </c>
      <c r="C994" s="1">
        <f t="shared" si="127"/>
        <v>29434</v>
      </c>
      <c r="D994" s="38">
        <v>-3.9E-2</v>
      </c>
      <c r="E994">
        <v>-2.9000000000000001E-2</v>
      </c>
      <c r="F994">
        <v>-2.4E-2</v>
      </c>
      <c r="G994" s="52">
        <v>-3.5000000000000003E-2</v>
      </c>
      <c r="H994" s="38">
        <f t="shared" si="120"/>
        <v>-0.12795275590551181</v>
      </c>
      <c r="I994" s="41">
        <f t="shared" si="121"/>
        <v>-9.514435695538058E-2</v>
      </c>
      <c r="J994" s="40">
        <f>'NOAA WLs'!$P$5+(D994/0.3048)</f>
        <v>4.1720472440944878</v>
      </c>
      <c r="K994" s="40">
        <f>'NOAA WLs'!$P$5+(E994/0.3048)</f>
        <v>4.2048556430446196</v>
      </c>
      <c r="L994" s="40">
        <f t="shared" si="122"/>
        <v>-7.874015748031496E-2</v>
      </c>
      <c r="M994" s="41">
        <f t="shared" si="123"/>
        <v>-0.11482939632545933</v>
      </c>
      <c r="O994">
        <v>1981</v>
      </c>
      <c r="P994">
        <v>8</v>
      </c>
      <c r="Q994" s="1">
        <f t="shared" si="124"/>
        <v>29799</v>
      </c>
      <c r="R994">
        <v>2.8740000000000001</v>
      </c>
      <c r="S994">
        <f t="shared" si="125"/>
        <v>9.4291338582677167</v>
      </c>
      <c r="T994">
        <f t="shared" si="126"/>
        <v>9.9291338582677167</v>
      </c>
    </row>
    <row r="995" spans="1:20" x14ac:dyDescent="0.25">
      <c r="A995" s="38">
        <v>1980</v>
      </c>
      <c r="B995">
        <v>9</v>
      </c>
      <c r="C995" s="1">
        <f t="shared" si="127"/>
        <v>29465</v>
      </c>
      <c r="D995" s="38">
        <v>-3.3000000000000002E-2</v>
      </c>
      <c r="E995">
        <v>-2.9000000000000001E-2</v>
      </c>
      <c r="F995">
        <v>-2.4E-2</v>
      </c>
      <c r="G995" s="52">
        <v>-3.5000000000000003E-2</v>
      </c>
      <c r="H995" s="38">
        <f t="shared" si="120"/>
        <v>-0.10826771653543307</v>
      </c>
      <c r="I995" s="41">
        <f t="shared" si="121"/>
        <v>-9.514435695538058E-2</v>
      </c>
      <c r="J995" s="40">
        <f>'NOAA WLs'!$P$5+(D995/0.3048)</f>
        <v>4.1917322834645665</v>
      </c>
      <c r="K995" s="40">
        <f>'NOAA WLs'!$P$5+(E995/0.3048)</f>
        <v>4.2048556430446196</v>
      </c>
      <c r="L995" s="40">
        <f t="shared" si="122"/>
        <v>-7.874015748031496E-2</v>
      </c>
      <c r="M995" s="41">
        <f t="shared" si="123"/>
        <v>-0.11482939632545933</v>
      </c>
      <c r="O995">
        <v>1981</v>
      </c>
      <c r="P995">
        <v>9</v>
      </c>
      <c r="Q995" s="1">
        <f t="shared" si="124"/>
        <v>29830</v>
      </c>
      <c r="R995">
        <v>2.8889999999999998</v>
      </c>
      <c r="S995">
        <f t="shared" si="125"/>
        <v>9.478346456692913</v>
      </c>
      <c r="T995">
        <f t="shared" si="126"/>
        <v>9.978346456692913</v>
      </c>
    </row>
    <row r="996" spans="1:20" x14ac:dyDescent="0.25">
      <c r="A996" s="38">
        <v>1980</v>
      </c>
      <c r="B996">
        <v>10</v>
      </c>
      <c r="C996" s="1">
        <f t="shared" si="127"/>
        <v>29495</v>
      </c>
      <c r="D996" s="38">
        <v>-7.3999999999999996E-2</v>
      </c>
      <c r="E996">
        <v>-2.9000000000000001E-2</v>
      </c>
      <c r="F996">
        <v>-2.3E-2</v>
      </c>
      <c r="G996" s="52">
        <v>-3.5000000000000003E-2</v>
      </c>
      <c r="H996" s="38">
        <f t="shared" si="120"/>
        <v>-0.2427821522309711</v>
      </c>
      <c r="I996" s="41">
        <f t="shared" si="121"/>
        <v>-9.514435695538058E-2</v>
      </c>
      <c r="J996" s="40">
        <f>'NOAA WLs'!$P$5+(D996/0.3048)</f>
        <v>4.0572178477690288</v>
      </c>
      <c r="K996" s="40">
        <f>'NOAA WLs'!$P$5+(E996/0.3048)</f>
        <v>4.2048556430446196</v>
      </c>
      <c r="L996" s="40">
        <f t="shared" si="122"/>
        <v>-7.5459317585301833E-2</v>
      </c>
      <c r="M996" s="41">
        <f t="shared" si="123"/>
        <v>-0.11482939632545933</v>
      </c>
      <c r="O996">
        <v>1981</v>
      </c>
      <c r="P996">
        <v>10</v>
      </c>
      <c r="Q996" s="1">
        <f t="shared" si="124"/>
        <v>29860</v>
      </c>
      <c r="R996">
        <v>2.88</v>
      </c>
      <c r="S996">
        <f t="shared" si="125"/>
        <v>9.4488188976377945</v>
      </c>
      <c r="T996">
        <f t="shared" si="126"/>
        <v>9.9488188976377945</v>
      </c>
    </row>
    <row r="997" spans="1:20" x14ac:dyDescent="0.25">
      <c r="A997" s="38">
        <v>1980</v>
      </c>
      <c r="B997">
        <v>11</v>
      </c>
      <c r="C997" s="1">
        <f t="shared" si="127"/>
        <v>29526</v>
      </c>
      <c r="D997" s="38">
        <v>-6.5000000000000002E-2</v>
      </c>
      <c r="E997">
        <v>-2.9000000000000001E-2</v>
      </c>
      <c r="F997">
        <v>-2.3E-2</v>
      </c>
      <c r="G997" s="52">
        <v>-3.5000000000000003E-2</v>
      </c>
      <c r="H997" s="38">
        <f t="shared" si="120"/>
        <v>-0.21325459317585302</v>
      </c>
      <c r="I997" s="41">
        <f t="shared" si="121"/>
        <v>-9.514435695538058E-2</v>
      </c>
      <c r="J997" s="40">
        <f>'NOAA WLs'!$P$5+(D997/0.3048)</f>
        <v>4.0867454068241464</v>
      </c>
      <c r="K997" s="40">
        <f>'NOAA WLs'!$P$5+(E997/0.3048)</f>
        <v>4.2048556430446196</v>
      </c>
      <c r="L997" s="40">
        <f t="shared" si="122"/>
        <v>-7.5459317585301833E-2</v>
      </c>
      <c r="M997" s="41">
        <f t="shared" si="123"/>
        <v>-0.11482939632545933</v>
      </c>
      <c r="O997">
        <v>1981</v>
      </c>
      <c r="P997">
        <v>11</v>
      </c>
      <c r="Q997" s="1">
        <f t="shared" si="124"/>
        <v>29891</v>
      </c>
      <c r="R997">
        <v>3.4159999999999999</v>
      </c>
      <c r="S997">
        <f t="shared" si="125"/>
        <v>11.207349081364828</v>
      </c>
      <c r="T997">
        <f t="shared" si="126"/>
        <v>11.707349081364828</v>
      </c>
    </row>
    <row r="998" spans="1:20" x14ac:dyDescent="0.25">
      <c r="A998" s="38">
        <v>1980</v>
      </c>
      <c r="B998">
        <v>12</v>
      </c>
      <c r="C998" s="1">
        <f t="shared" si="127"/>
        <v>29556</v>
      </c>
      <c r="D998" s="38">
        <v>-4.0000000000000001E-3</v>
      </c>
      <c r="E998">
        <v>-2.9000000000000001E-2</v>
      </c>
      <c r="F998">
        <v>-2.3E-2</v>
      </c>
      <c r="G998" s="52">
        <v>-3.4000000000000002E-2</v>
      </c>
      <c r="H998" s="38">
        <f t="shared" si="120"/>
        <v>-1.3123359580052493E-2</v>
      </c>
      <c r="I998" s="41">
        <f t="shared" si="121"/>
        <v>-9.514435695538058E-2</v>
      </c>
      <c r="J998" s="40">
        <f>'NOAA WLs'!$P$5+(D998/0.3048)</f>
        <v>4.2868766404199476</v>
      </c>
      <c r="K998" s="40">
        <f>'NOAA WLs'!$P$5+(E998/0.3048)</f>
        <v>4.2048556430446196</v>
      </c>
      <c r="L998" s="40">
        <f t="shared" si="122"/>
        <v>-7.5459317585301833E-2</v>
      </c>
      <c r="M998" s="41">
        <f t="shared" si="123"/>
        <v>-0.1115485564304462</v>
      </c>
      <c r="O998">
        <v>1981</v>
      </c>
      <c r="P998">
        <v>12</v>
      </c>
      <c r="Q998" s="1">
        <f t="shared" si="124"/>
        <v>29921</v>
      </c>
      <c r="R998">
        <v>3.4159999999999999</v>
      </c>
      <c r="S998">
        <f t="shared" si="125"/>
        <v>11.207349081364828</v>
      </c>
      <c r="T998">
        <f t="shared" si="126"/>
        <v>11.707349081364828</v>
      </c>
    </row>
    <row r="999" spans="1:20" x14ac:dyDescent="0.25">
      <c r="A999" s="38">
        <v>1981</v>
      </c>
      <c r="B999">
        <v>1</v>
      </c>
      <c r="C999" s="1">
        <f t="shared" si="127"/>
        <v>29587</v>
      </c>
      <c r="D999" s="38">
        <v>-5.0000000000000001E-3</v>
      </c>
      <c r="E999">
        <v>-2.9000000000000001E-2</v>
      </c>
      <c r="F999">
        <v>-2.3E-2</v>
      </c>
      <c r="G999" s="52">
        <v>-3.4000000000000002E-2</v>
      </c>
      <c r="H999" s="38">
        <f t="shared" si="120"/>
        <v>-1.6404199475065617E-2</v>
      </c>
      <c r="I999" s="41">
        <f t="shared" si="121"/>
        <v>-9.514435695538058E-2</v>
      </c>
      <c r="J999" s="40">
        <f>'NOAA WLs'!$P$5+(D999/0.3048)</f>
        <v>4.2835958005249344</v>
      </c>
      <c r="K999" s="40">
        <f>'NOAA WLs'!$P$5+(E999/0.3048)</f>
        <v>4.2048556430446196</v>
      </c>
      <c r="L999" s="40">
        <f t="shared" si="122"/>
        <v>-7.5459317585301833E-2</v>
      </c>
      <c r="M999" s="41">
        <f t="shared" si="123"/>
        <v>-0.1115485564304462</v>
      </c>
      <c r="O999">
        <v>1982</v>
      </c>
      <c r="P999">
        <v>1</v>
      </c>
      <c r="Q999" s="1">
        <f t="shared" si="124"/>
        <v>29952</v>
      </c>
      <c r="R999">
        <v>3.13</v>
      </c>
      <c r="S999">
        <f t="shared" si="125"/>
        <v>10.269028871391075</v>
      </c>
      <c r="T999">
        <f t="shared" si="126"/>
        <v>10.769028871391075</v>
      </c>
    </row>
    <row r="1000" spans="1:20" x14ac:dyDescent="0.25">
      <c r="A1000" s="38">
        <v>1981</v>
      </c>
      <c r="B1000">
        <v>2</v>
      </c>
      <c r="C1000" s="1">
        <f t="shared" si="127"/>
        <v>29618</v>
      </c>
      <c r="D1000" s="38">
        <v>-0.03</v>
      </c>
      <c r="E1000">
        <v>-2.8000000000000001E-2</v>
      </c>
      <c r="F1000">
        <v>-2.3E-2</v>
      </c>
      <c r="G1000" s="52">
        <v>-3.4000000000000002E-2</v>
      </c>
      <c r="H1000" s="38">
        <f t="shared" si="120"/>
        <v>-9.8425196850393692E-2</v>
      </c>
      <c r="I1000" s="41">
        <f t="shared" si="121"/>
        <v>-9.1863517060367453E-2</v>
      </c>
      <c r="J1000" s="40">
        <f>'NOAA WLs'!$P$5+(D1000/0.3048)</f>
        <v>4.2015748031496063</v>
      </c>
      <c r="K1000" s="40">
        <f>'NOAA WLs'!$P$5+(E1000/0.3048)</f>
        <v>4.2081364829396319</v>
      </c>
      <c r="L1000" s="40">
        <f t="shared" si="122"/>
        <v>-7.5459317585301833E-2</v>
      </c>
      <c r="M1000" s="41">
        <f t="shared" si="123"/>
        <v>-0.1115485564304462</v>
      </c>
      <c r="O1000">
        <v>1982</v>
      </c>
      <c r="P1000">
        <v>2</v>
      </c>
      <c r="Q1000" s="1">
        <f t="shared" si="124"/>
        <v>29983</v>
      </c>
      <c r="R1000">
        <v>3.069</v>
      </c>
      <c r="S1000">
        <f t="shared" si="125"/>
        <v>10.068897637795274</v>
      </c>
      <c r="T1000">
        <f t="shared" si="126"/>
        <v>10.568897637795274</v>
      </c>
    </row>
    <row r="1001" spans="1:20" x14ac:dyDescent="0.25">
      <c r="A1001" s="38">
        <v>1981</v>
      </c>
      <c r="B1001">
        <v>3</v>
      </c>
      <c r="C1001" s="1">
        <f t="shared" si="127"/>
        <v>29646</v>
      </c>
      <c r="D1001" s="38">
        <v>-4.2000000000000003E-2</v>
      </c>
      <c r="E1001">
        <v>-2.8000000000000001E-2</v>
      </c>
      <c r="F1001">
        <v>-2.3E-2</v>
      </c>
      <c r="G1001" s="52">
        <v>-3.4000000000000002E-2</v>
      </c>
      <c r="H1001" s="38">
        <f t="shared" si="120"/>
        <v>-0.13779527559055119</v>
      </c>
      <c r="I1001" s="41">
        <f t="shared" si="121"/>
        <v>-9.1863517060367453E-2</v>
      </c>
      <c r="J1001" s="40">
        <f>'NOAA WLs'!$P$5+(D1001/0.3048)</f>
        <v>4.1622047244094489</v>
      </c>
      <c r="K1001" s="40">
        <f>'NOAA WLs'!$P$5+(E1001/0.3048)</f>
        <v>4.2081364829396319</v>
      </c>
      <c r="L1001" s="40">
        <f t="shared" si="122"/>
        <v>-7.5459317585301833E-2</v>
      </c>
      <c r="M1001" s="41">
        <f t="shared" si="123"/>
        <v>-0.1115485564304462</v>
      </c>
      <c r="O1001">
        <v>1982</v>
      </c>
      <c r="P1001">
        <v>3</v>
      </c>
      <c r="Q1001" s="1">
        <f t="shared" si="124"/>
        <v>30011</v>
      </c>
      <c r="R1001">
        <v>3.2120000000000002</v>
      </c>
      <c r="S1001">
        <f t="shared" si="125"/>
        <v>10.538057742782152</v>
      </c>
      <c r="T1001">
        <f t="shared" si="126"/>
        <v>11.038057742782152</v>
      </c>
    </row>
    <row r="1002" spans="1:20" x14ac:dyDescent="0.25">
      <c r="A1002" s="38">
        <v>1981</v>
      </c>
      <c r="B1002">
        <v>4</v>
      </c>
      <c r="C1002" s="1">
        <f t="shared" si="127"/>
        <v>29677</v>
      </c>
      <c r="D1002" s="38">
        <v>-5.5E-2</v>
      </c>
      <c r="E1002">
        <v>-2.8000000000000001E-2</v>
      </c>
      <c r="F1002">
        <v>-2.1999999999999999E-2</v>
      </c>
      <c r="G1002" s="52">
        <v>-3.4000000000000002E-2</v>
      </c>
      <c r="H1002" s="38">
        <f t="shared" si="120"/>
        <v>-0.18044619422572178</v>
      </c>
      <c r="I1002" s="41">
        <f t="shared" si="121"/>
        <v>-9.1863517060367453E-2</v>
      </c>
      <c r="J1002" s="40">
        <f>'NOAA WLs'!$P$5+(D1002/0.3048)</f>
        <v>4.1195538057742782</v>
      </c>
      <c r="K1002" s="40">
        <f>'NOAA WLs'!$P$5+(E1002/0.3048)</f>
        <v>4.2081364829396319</v>
      </c>
      <c r="L1002" s="40">
        <f t="shared" si="122"/>
        <v>-7.2178477690288706E-2</v>
      </c>
      <c r="M1002" s="41">
        <f t="shared" si="123"/>
        <v>-0.1115485564304462</v>
      </c>
      <c r="O1002">
        <v>1982</v>
      </c>
      <c r="P1002">
        <v>4</v>
      </c>
      <c r="Q1002" s="1">
        <f t="shared" si="124"/>
        <v>30042</v>
      </c>
      <c r="R1002">
        <v>3.032</v>
      </c>
      <c r="S1002">
        <f t="shared" si="125"/>
        <v>9.9475065616797895</v>
      </c>
      <c r="T1002">
        <f t="shared" si="126"/>
        <v>10.44750656167979</v>
      </c>
    </row>
    <row r="1003" spans="1:20" x14ac:dyDescent="0.25">
      <c r="A1003" s="38">
        <v>1981</v>
      </c>
      <c r="B1003">
        <v>5</v>
      </c>
      <c r="C1003" s="1">
        <f t="shared" si="127"/>
        <v>29707</v>
      </c>
      <c r="D1003" s="38">
        <v>-3.5000000000000003E-2</v>
      </c>
      <c r="E1003">
        <v>-2.8000000000000001E-2</v>
      </c>
      <c r="F1003">
        <v>-2.1999999999999999E-2</v>
      </c>
      <c r="G1003" s="52">
        <v>-3.4000000000000002E-2</v>
      </c>
      <c r="H1003" s="38">
        <f t="shared" si="120"/>
        <v>-0.11482939632545933</v>
      </c>
      <c r="I1003" s="41">
        <f t="shared" si="121"/>
        <v>-9.1863517060367453E-2</v>
      </c>
      <c r="J1003" s="40">
        <f>'NOAA WLs'!$P$5+(D1003/0.3048)</f>
        <v>4.1851706036745409</v>
      </c>
      <c r="K1003" s="40">
        <f>'NOAA WLs'!$P$5+(E1003/0.3048)</f>
        <v>4.2081364829396319</v>
      </c>
      <c r="L1003" s="40">
        <f t="shared" si="122"/>
        <v>-7.2178477690288706E-2</v>
      </c>
      <c r="M1003" s="41">
        <f t="shared" si="123"/>
        <v>-0.1115485564304462</v>
      </c>
      <c r="O1003">
        <v>1982</v>
      </c>
      <c r="P1003">
        <v>5</v>
      </c>
      <c r="Q1003" s="1">
        <f t="shared" si="124"/>
        <v>30072</v>
      </c>
      <c r="R1003">
        <v>2.855</v>
      </c>
      <c r="S1003">
        <f t="shared" si="125"/>
        <v>9.3667979002624673</v>
      </c>
      <c r="T1003">
        <f t="shared" si="126"/>
        <v>9.8667979002624673</v>
      </c>
    </row>
    <row r="1004" spans="1:20" x14ac:dyDescent="0.25">
      <c r="A1004" s="38">
        <v>1981</v>
      </c>
      <c r="B1004">
        <v>6</v>
      </c>
      <c r="C1004" s="1">
        <f t="shared" si="127"/>
        <v>29738</v>
      </c>
      <c r="D1004" s="38">
        <v>-3.5000000000000003E-2</v>
      </c>
      <c r="E1004">
        <v>-2.8000000000000001E-2</v>
      </c>
      <c r="F1004">
        <v>-2.1999999999999999E-2</v>
      </c>
      <c r="G1004" s="52">
        <v>-3.3000000000000002E-2</v>
      </c>
      <c r="H1004" s="38">
        <f t="shared" si="120"/>
        <v>-0.11482939632545933</v>
      </c>
      <c r="I1004" s="41">
        <f t="shared" si="121"/>
        <v>-9.1863517060367453E-2</v>
      </c>
      <c r="J1004" s="40">
        <f>'NOAA WLs'!$P$5+(D1004/0.3048)</f>
        <v>4.1851706036745409</v>
      </c>
      <c r="K1004" s="40">
        <f>'NOAA WLs'!$P$5+(E1004/0.3048)</f>
        <v>4.2081364829396319</v>
      </c>
      <c r="L1004" s="40">
        <f t="shared" si="122"/>
        <v>-7.2178477690288706E-2</v>
      </c>
      <c r="M1004" s="41">
        <f t="shared" si="123"/>
        <v>-0.10826771653543307</v>
      </c>
      <c r="O1004">
        <v>1982</v>
      </c>
      <c r="P1004">
        <v>6</v>
      </c>
      <c r="Q1004" s="1">
        <f t="shared" si="124"/>
        <v>30103</v>
      </c>
      <c r="R1004">
        <v>3.0990000000000002</v>
      </c>
      <c r="S1004">
        <f t="shared" si="125"/>
        <v>10.167322834645669</v>
      </c>
      <c r="T1004">
        <f t="shared" si="126"/>
        <v>10.667322834645669</v>
      </c>
    </row>
    <row r="1005" spans="1:20" x14ac:dyDescent="0.25">
      <c r="A1005" s="38">
        <v>1981</v>
      </c>
      <c r="B1005">
        <v>7</v>
      </c>
      <c r="C1005" s="1">
        <f t="shared" si="127"/>
        <v>29768</v>
      </c>
      <c r="D1005" s="38">
        <v>-6.4000000000000001E-2</v>
      </c>
      <c r="E1005">
        <v>-2.8000000000000001E-2</v>
      </c>
      <c r="F1005">
        <v>-2.1999999999999999E-2</v>
      </c>
      <c r="G1005" s="52">
        <v>-3.3000000000000002E-2</v>
      </c>
      <c r="H1005" s="38">
        <f t="shared" si="120"/>
        <v>-0.20997375328083989</v>
      </c>
      <c r="I1005" s="41">
        <f t="shared" si="121"/>
        <v>-9.1863517060367453E-2</v>
      </c>
      <c r="J1005" s="40">
        <f>'NOAA WLs'!$P$5+(D1005/0.3048)</f>
        <v>4.0900262467191597</v>
      </c>
      <c r="K1005" s="40">
        <f>'NOAA WLs'!$P$5+(E1005/0.3048)</f>
        <v>4.2081364829396319</v>
      </c>
      <c r="L1005" s="40">
        <f t="shared" si="122"/>
        <v>-7.2178477690288706E-2</v>
      </c>
      <c r="M1005" s="41">
        <f t="shared" si="123"/>
        <v>-0.10826771653543307</v>
      </c>
      <c r="O1005">
        <v>1982</v>
      </c>
      <c r="P1005">
        <v>7</v>
      </c>
      <c r="Q1005" s="1">
        <f t="shared" si="124"/>
        <v>30133</v>
      </c>
      <c r="R1005">
        <v>2.968</v>
      </c>
      <c r="S1005">
        <f t="shared" si="125"/>
        <v>9.7375328083989494</v>
      </c>
      <c r="T1005">
        <f t="shared" si="126"/>
        <v>10.237532808398949</v>
      </c>
    </row>
    <row r="1006" spans="1:20" x14ac:dyDescent="0.25">
      <c r="A1006" s="38">
        <v>1981</v>
      </c>
      <c r="B1006">
        <v>8</v>
      </c>
      <c r="C1006" s="1">
        <f t="shared" si="127"/>
        <v>29799</v>
      </c>
      <c r="D1006" s="38">
        <v>-3.5999999999999997E-2</v>
      </c>
      <c r="E1006">
        <v>-2.7E-2</v>
      </c>
      <c r="F1006">
        <v>-2.1999999999999999E-2</v>
      </c>
      <c r="G1006" s="52">
        <v>-3.3000000000000002E-2</v>
      </c>
      <c r="H1006" s="38">
        <f t="shared" si="120"/>
        <v>-0.11811023622047243</v>
      </c>
      <c r="I1006" s="41">
        <f t="shared" si="121"/>
        <v>-8.8582677165354326E-2</v>
      </c>
      <c r="J1006" s="40">
        <f>'NOAA WLs'!$P$5+(D1006/0.3048)</f>
        <v>4.1818897637795276</v>
      </c>
      <c r="K1006" s="40">
        <f>'NOAA WLs'!$P$5+(E1006/0.3048)</f>
        <v>4.2114173228346452</v>
      </c>
      <c r="L1006" s="40">
        <f t="shared" si="122"/>
        <v>-7.2178477690288706E-2</v>
      </c>
      <c r="M1006" s="41">
        <f t="shared" si="123"/>
        <v>-0.10826771653543307</v>
      </c>
      <c r="O1006">
        <v>1982</v>
      </c>
      <c r="P1006">
        <v>8</v>
      </c>
      <c r="Q1006" s="1">
        <f t="shared" si="124"/>
        <v>30164</v>
      </c>
      <c r="R1006">
        <v>2.8460000000000001</v>
      </c>
      <c r="S1006">
        <f t="shared" si="125"/>
        <v>9.3372703412073488</v>
      </c>
      <c r="T1006">
        <f t="shared" si="126"/>
        <v>9.8372703412073488</v>
      </c>
    </row>
    <row r="1007" spans="1:20" x14ac:dyDescent="0.25">
      <c r="A1007" s="38">
        <v>1981</v>
      </c>
      <c r="B1007">
        <v>9</v>
      </c>
      <c r="C1007" s="1">
        <f t="shared" si="127"/>
        <v>29830</v>
      </c>
      <c r="D1007" s="38">
        <v>-3.5999999999999997E-2</v>
      </c>
      <c r="E1007">
        <v>-2.7E-2</v>
      </c>
      <c r="F1007">
        <v>-2.1000000000000001E-2</v>
      </c>
      <c r="G1007" s="52">
        <v>-3.3000000000000002E-2</v>
      </c>
      <c r="H1007" s="38">
        <f t="shared" si="120"/>
        <v>-0.11811023622047243</v>
      </c>
      <c r="I1007" s="41">
        <f t="shared" si="121"/>
        <v>-8.8582677165354326E-2</v>
      </c>
      <c r="J1007" s="40">
        <f>'NOAA WLs'!$P$5+(D1007/0.3048)</f>
        <v>4.1818897637795276</v>
      </c>
      <c r="K1007" s="40">
        <f>'NOAA WLs'!$P$5+(E1007/0.3048)</f>
        <v>4.2114173228346452</v>
      </c>
      <c r="L1007" s="40">
        <f t="shared" si="122"/>
        <v>-6.8897637795275593E-2</v>
      </c>
      <c r="M1007" s="41">
        <f t="shared" si="123"/>
        <v>-0.10826771653543307</v>
      </c>
      <c r="O1007">
        <v>1982</v>
      </c>
      <c r="P1007">
        <v>9</v>
      </c>
      <c r="Q1007" s="1">
        <f t="shared" si="124"/>
        <v>30195</v>
      </c>
      <c r="R1007">
        <v>2.9279999999999999</v>
      </c>
      <c r="S1007">
        <f t="shared" si="125"/>
        <v>9.6062992125984241</v>
      </c>
      <c r="T1007">
        <f t="shared" si="126"/>
        <v>10.106299212598424</v>
      </c>
    </row>
    <row r="1008" spans="1:20" x14ac:dyDescent="0.25">
      <c r="A1008" s="38">
        <v>1981</v>
      </c>
      <c r="B1008">
        <v>10</v>
      </c>
      <c r="C1008" s="1">
        <f t="shared" si="127"/>
        <v>29860</v>
      </c>
      <c r="D1008" s="38">
        <v>1.6E-2</v>
      </c>
      <c r="E1008">
        <v>-2.7E-2</v>
      </c>
      <c r="F1008">
        <v>-2.1000000000000001E-2</v>
      </c>
      <c r="G1008" s="52">
        <v>-3.3000000000000002E-2</v>
      </c>
      <c r="H1008" s="38">
        <f t="shared" si="120"/>
        <v>5.2493438320209973E-2</v>
      </c>
      <c r="I1008" s="41">
        <f t="shared" si="121"/>
        <v>-8.8582677165354326E-2</v>
      </c>
      <c r="J1008" s="40">
        <f>'NOAA WLs'!$P$5+(D1008/0.3048)</f>
        <v>4.3524934383202094</v>
      </c>
      <c r="K1008" s="40">
        <f>'NOAA WLs'!$P$5+(E1008/0.3048)</f>
        <v>4.2114173228346452</v>
      </c>
      <c r="L1008" s="40">
        <f t="shared" si="122"/>
        <v>-6.8897637795275593E-2</v>
      </c>
      <c r="M1008" s="41">
        <f t="shared" si="123"/>
        <v>-0.10826771653543307</v>
      </c>
      <c r="O1008">
        <v>1982</v>
      </c>
      <c r="P1008">
        <v>10</v>
      </c>
      <c r="Q1008" s="1">
        <f t="shared" si="124"/>
        <v>30225</v>
      </c>
      <c r="R1008">
        <v>2.9830000000000001</v>
      </c>
      <c r="S1008">
        <f t="shared" si="125"/>
        <v>9.7867454068241475</v>
      </c>
      <c r="T1008">
        <f t="shared" si="126"/>
        <v>10.286745406824148</v>
      </c>
    </row>
    <row r="1009" spans="1:20" x14ac:dyDescent="0.25">
      <c r="A1009" s="38">
        <v>1981</v>
      </c>
      <c r="B1009">
        <v>11</v>
      </c>
      <c r="C1009" s="1">
        <f t="shared" si="127"/>
        <v>29891</v>
      </c>
      <c r="D1009" s="38">
        <v>7.1999999999999995E-2</v>
      </c>
      <c r="E1009">
        <v>-2.7E-2</v>
      </c>
      <c r="F1009">
        <v>-2.1000000000000001E-2</v>
      </c>
      <c r="G1009" s="52">
        <v>-3.3000000000000002E-2</v>
      </c>
      <c r="H1009" s="38">
        <f t="shared" si="120"/>
        <v>0.23622047244094485</v>
      </c>
      <c r="I1009" s="41">
        <f t="shared" si="121"/>
        <v>-8.8582677165354326E-2</v>
      </c>
      <c r="J1009" s="40">
        <f>'NOAA WLs'!$P$5+(D1009/0.3048)</f>
        <v>4.5362204724409443</v>
      </c>
      <c r="K1009" s="40">
        <f>'NOAA WLs'!$P$5+(E1009/0.3048)</f>
        <v>4.2114173228346452</v>
      </c>
      <c r="L1009" s="40">
        <f t="shared" si="122"/>
        <v>-6.8897637795275593E-2</v>
      </c>
      <c r="M1009" s="41">
        <f t="shared" si="123"/>
        <v>-0.10826771653543307</v>
      </c>
      <c r="O1009">
        <v>1982</v>
      </c>
      <c r="P1009">
        <v>11</v>
      </c>
      <c r="Q1009" s="1">
        <f t="shared" si="124"/>
        <v>30256</v>
      </c>
      <c r="R1009">
        <v>3.355</v>
      </c>
      <c r="S1009">
        <f t="shared" si="125"/>
        <v>11.007217847769029</v>
      </c>
      <c r="T1009">
        <f t="shared" si="126"/>
        <v>11.507217847769029</v>
      </c>
    </row>
    <row r="1010" spans="1:20" x14ac:dyDescent="0.25">
      <c r="A1010" s="38">
        <v>1981</v>
      </c>
      <c r="B1010">
        <v>12</v>
      </c>
      <c r="C1010" s="1">
        <f t="shared" si="127"/>
        <v>29921</v>
      </c>
      <c r="D1010" s="38">
        <v>3.9E-2</v>
      </c>
      <c r="E1010">
        <v>-2.7E-2</v>
      </c>
      <c r="F1010">
        <v>-2.1000000000000001E-2</v>
      </c>
      <c r="G1010" s="52">
        <v>-3.2000000000000001E-2</v>
      </c>
      <c r="H1010" s="38">
        <f t="shared" si="120"/>
        <v>0.12795275590551181</v>
      </c>
      <c r="I1010" s="41">
        <f t="shared" si="121"/>
        <v>-8.8582677165354326E-2</v>
      </c>
      <c r="J1010" s="40">
        <f>'NOAA WLs'!$P$5+(D1010/0.3048)</f>
        <v>4.4279527559055119</v>
      </c>
      <c r="K1010" s="40">
        <f>'NOAA WLs'!$P$5+(E1010/0.3048)</f>
        <v>4.2114173228346452</v>
      </c>
      <c r="L1010" s="40">
        <f t="shared" si="122"/>
        <v>-6.8897637795275593E-2</v>
      </c>
      <c r="M1010" s="41">
        <f t="shared" si="123"/>
        <v>-0.10498687664041995</v>
      </c>
      <c r="O1010">
        <v>1982</v>
      </c>
      <c r="P1010">
        <v>12</v>
      </c>
      <c r="Q1010" s="1">
        <f t="shared" si="124"/>
        <v>30286</v>
      </c>
      <c r="R1010">
        <v>3.59</v>
      </c>
      <c r="S1010">
        <f t="shared" si="125"/>
        <v>11.778215223097112</v>
      </c>
      <c r="T1010">
        <f t="shared" si="126"/>
        <v>12.278215223097112</v>
      </c>
    </row>
    <row r="1011" spans="1:20" x14ac:dyDescent="0.25">
      <c r="A1011" s="38">
        <v>1982</v>
      </c>
      <c r="B1011">
        <v>1</v>
      </c>
      <c r="C1011" s="1">
        <f t="shared" si="127"/>
        <v>29952</v>
      </c>
      <c r="D1011" s="38">
        <v>-6.6000000000000003E-2</v>
      </c>
      <c r="E1011">
        <v>-2.7E-2</v>
      </c>
      <c r="F1011">
        <v>-2.1000000000000001E-2</v>
      </c>
      <c r="G1011" s="52">
        <v>-3.2000000000000001E-2</v>
      </c>
      <c r="H1011" s="38">
        <f t="shared" si="120"/>
        <v>-0.21653543307086615</v>
      </c>
      <c r="I1011" s="41">
        <f t="shared" si="121"/>
        <v>-8.8582677165354326E-2</v>
      </c>
      <c r="J1011" s="40">
        <f>'NOAA WLs'!$P$5+(D1011/0.3048)</f>
        <v>4.0834645669291341</v>
      </c>
      <c r="K1011" s="40">
        <f>'NOAA WLs'!$P$5+(E1011/0.3048)</f>
        <v>4.2114173228346452</v>
      </c>
      <c r="L1011" s="40">
        <f t="shared" si="122"/>
        <v>-6.8897637795275593E-2</v>
      </c>
      <c r="M1011" s="41">
        <f t="shared" si="123"/>
        <v>-0.10498687664041995</v>
      </c>
      <c r="O1011">
        <v>1983</v>
      </c>
      <c r="P1011">
        <v>1</v>
      </c>
      <c r="Q1011" s="1">
        <f t="shared" si="124"/>
        <v>30317</v>
      </c>
      <c r="R1011">
        <v>3.6779999999999999</v>
      </c>
      <c r="S1011">
        <f t="shared" si="125"/>
        <v>12.066929133858267</v>
      </c>
      <c r="T1011">
        <f t="shared" si="126"/>
        <v>12.566929133858267</v>
      </c>
    </row>
    <row r="1012" spans="1:20" x14ac:dyDescent="0.25">
      <c r="A1012" s="38">
        <v>1982</v>
      </c>
      <c r="B1012">
        <v>2</v>
      </c>
      <c r="C1012" s="1">
        <f t="shared" si="127"/>
        <v>29983</v>
      </c>
      <c r="D1012" s="38">
        <v>-3.0000000000000001E-3</v>
      </c>
      <c r="E1012">
        <v>-2.5999999999999999E-2</v>
      </c>
      <c r="F1012">
        <v>-2.1000000000000001E-2</v>
      </c>
      <c r="G1012" s="52">
        <v>-3.2000000000000001E-2</v>
      </c>
      <c r="H1012" s="38">
        <f t="shared" si="120"/>
        <v>-9.8425196850393699E-3</v>
      </c>
      <c r="I1012" s="41">
        <f t="shared" si="121"/>
        <v>-8.5301837270341199E-2</v>
      </c>
      <c r="J1012" s="40">
        <f>'NOAA WLs'!$P$5+(D1012/0.3048)</f>
        <v>4.29015748031496</v>
      </c>
      <c r="K1012" s="40">
        <f>'NOAA WLs'!$P$5+(E1012/0.3048)</f>
        <v>4.2146981627296585</v>
      </c>
      <c r="L1012" s="40">
        <f t="shared" si="122"/>
        <v>-6.8897637795275593E-2</v>
      </c>
      <c r="M1012" s="41">
        <f t="shared" si="123"/>
        <v>-0.10498687664041995</v>
      </c>
      <c r="O1012">
        <v>1983</v>
      </c>
      <c r="P1012">
        <v>2</v>
      </c>
      <c r="Q1012" s="1">
        <f t="shared" si="124"/>
        <v>30348</v>
      </c>
      <c r="R1012">
        <v>3.3610000000000002</v>
      </c>
      <c r="S1012">
        <f t="shared" si="125"/>
        <v>11.026902887139109</v>
      </c>
      <c r="T1012">
        <f t="shared" si="126"/>
        <v>11.526902887139109</v>
      </c>
    </row>
    <row r="1013" spans="1:20" x14ac:dyDescent="0.25">
      <c r="A1013" s="38">
        <v>1982</v>
      </c>
      <c r="B1013">
        <v>3</v>
      </c>
      <c r="C1013" s="1">
        <f t="shared" si="127"/>
        <v>30011</v>
      </c>
      <c r="D1013" s="38">
        <v>7.6999999999999999E-2</v>
      </c>
      <c r="E1013">
        <v>-2.5999999999999999E-2</v>
      </c>
      <c r="F1013">
        <v>-0.02</v>
      </c>
      <c r="G1013" s="52">
        <v>-3.2000000000000001E-2</v>
      </c>
      <c r="H1013" s="38">
        <f t="shared" si="120"/>
        <v>0.25262467191601046</v>
      </c>
      <c r="I1013" s="41">
        <f t="shared" si="121"/>
        <v>-8.5301837270341199E-2</v>
      </c>
      <c r="J1013" s="40">
        <f>'NOAA WLs'!$P$5+(D1013/0.3048)</f>
        <v>4.5526246719160106</v>
      </c>
      <c r="K1013" s="40">
        <f>'NOAA WLs'!$P$5+(E1013/0.3048)</f>
        <v>4.2146981627296585</v>
      </c>
      <c r="L1013" s="40">
        <f t="shared" si="122"/>
        <v>-6.5616797900262466E-2</v>
      </c>
      <c r="M1013" s="41">
        <f t="shared" si="123"/>
        <v>-0.10498687664041995</v>
      </c>
      <c r="O1013">
        <v>1983</v>
      </c>
      <c r="P1013">
        <v>3</v>
      </c>
      <c r="Q1013" s="1">
        <f t="shared" si="124"/>
        <v>30376</v>
      </c>
      <c r="R1013">
        <v>3.343</v>
      </c>
      <c r="S1013">
        <f t="shared" si="125"/>
        <v>10.967847769028872</v>
      </c>
      <c r="T1013">
        <f t="shared" si="126"/>
        <v>11.467847769028872</v>
      </c>
    </row>
    <row r="1014" spans="1:20" x14ac:dyDescent="0.25">
      <c r="A1014" s="38">
        <v>1982</v>
      </c>
      <c r="B1014">
        <v>4</v>
      </c>
      <c r="C1014" s="1">
        <f t="shared" si="127"/>
        <v>30042</v>
      </c>
      <c r="D1014" s="38">
        <v>7.5999999999999998E-2</v>
      </c>
      <c r="E1014">
        <v>-2.5999999999999999E-2</v>
      </c>
      <c r="F1014">
        <v>-0.02</v>
      </c>
      <c r="G1014" s="52">
        <v>-3.2000000000000001E-2</v>
      </c>
      <c r="H1014" s="38">
        <f t="shared" si="120"/>
        <v>0.24934383202099736</v>
      </c>
      <c r="I1014" s="41">
        <f t="shared" si="121"/>
        <v>-8.5301837270341199E-2</v>
      </c>
      <c r="J1014" s="40">
        <f>'NOAA WLs'!$P$5+(D1014/0.3048)</f>
        <v>4.5493438320209973</v>
      </c>
      <c r="K1014" s="40">
        <f>'NOAA WLs'!$P$5+(E1014/0.3048)</f>
        <v>4.2146981627296585</v>
      </c>
      <c r="L1014" s="40">
        <f t="shared" si="122"/>
        <v>-6.5616797900262466E-2</v>
      </c>
      <c r="M1014" s="41">
        <f t="shared" si="123"/>
        <v>-0.10498687664041995</v>
      </c>
      <c r="O1014">
        <v>1983</v>
      </c>
      <c r="P1014">
        <v>4</v>
      </c>
      <c r="Q1014" s="1">
        <f t="shared" si="124"/>
        <v>30407</v>
      </c>
      <c r="R1014">
        <v>3.05</v>
      </c>
      <c r="S1014">
        <f t="shared" si="125"/>
        <v>10.006561679790025</v>
      </c>
      <c r="T1014">
        <f t="shared" si="126"/>
        <v>10.506561679790025</v>
      </c>
    </row>
    <row r="1015" spans="1:20" x14ac:dyDescent="0.25">
      <c r="A1015" s="38">
        <v>1982</v>
      </c>
      <c r="B1015">
        <v>5</v>
      </c>
      <c r="C1015" s="1">
        <f t="shared" si="127"/>
        <v>30072</v>
      </c>
      <c r="D1015" s="38">
        <v>-6.9000000000000006E-2</v>
      </c>
      <c r="E1015">
        <v>-2.5999999999999999E-2</v>
      </c>
      <c r="F1015">
        <v>-0.02</v>
      </c>
      <c r="G1015" s="52">
        <v>-3.2000000000000001E-2</v>
      </c>
      <c r="H1015" s="38">
        <f t="shared" si="120"/>
        <v>-0.22637795275590553</v>
      </c>
      <c r="I1015" s="41">
        <f t="shared" si="121"/>
        <v>-8.5301837270341199E-2</v>
      </c>
      <c r="J1015" s="40">
        <f>'NOAA WLs'!$P$5+(D1015/0.3048)</f>
        <v>4.0736220472440943</v>
      </c>
      <c r="K1015" s="40">
        <f>'NOAA WLs'!$P$5+(E1015/0.3048)</f>
        <v>4.2146981627296585</v>
      </c>
      <c r="L1015" s="40">
        <f t="shared" si="122"/>
        <v>-6.5616797900262466E-2</v>
      </c>
      <c r="M1015" s="41">
        <f t="shared" si="123"/>
        <v>-0.10498687664041995</v>
      </c>
      <c r="O1015">
        <v>1983</v>
      </c>
      <c r="P1015">
        <v>5</v>
      </c>
      <c r="Q1015" s="1">
        <f t="shared" si="124"/>
        <v>30437</v>
      </c>
      <c r="R1015">
        <v>2.9620000000000002</v>
      </c>
      <c r="S1015">
        <f t="shared" si="125"/>
        <v>9.7178477690288716</v>
      </c>
      <c r="T1015">
        <f t="shared" si="126"/>
        <v>10.217847769028872</v>
      </c>
    </row>
    <row r="1016" spans="1:20" x14ac:dyDescent="0.25">
      <c r="A1016" s="38">
        <v>1982</v>
      </c>
      <c r="B1016">
        <v>6</v>
      </c>
      <c r="C1016" s="1">
        <f t="shared" si="127"/>
        <v>30103</v>
      </c>
      <c r="D1016" s="38">
        <v>1.9E-2</v>
      </c>
      <c r="E1016">
        <v>-2.5999999999999999E-2</v>
      </c>
      <c r="F1016">
        <v>-0.02</v>
      </c>
      <c r="G1016" s="52">
        <v>-3.1E-2</v>
      </c>
      <c r="H1016" s="38">
        <f t="shared" si="120"/>
        <v>6.2335958005249339E-2</v>
      </c>
      <c r="I1016" s="41">
        <f t="shared" si="121"/>
        <v>-8.5301837270341199E-2</v>
      </c>
      <c r="J1016" s="40">
        <f>'NOAA WLs'!$P$5+(D1016/0.3048)</f>
        <v>4.3623359580052492</v>
      </c>
      <c r="K1016" s="40">
        <f>'NOAA WLs'!$P$5+(E1016/0.3048)</f>
        <v>4.2146981627296585</v>
      </c>
      <c r="L1016" s="40">
        <f t="shared" si="122"/>
        <v>-6.5616797900262466E-2</v>
      </c>
      <c r="M1016" s="41">
        <f t="shared" si="123"/>
        <v>-0.10170603674540682</v>
      </c>
      <c r="O1016">
        <v>1983</v>
      </c>
      <c r="P1016">
        <v>6</v>
      </c>
      <c r="Q1016" s="1">
        <f t="shared" si="124"/>
        <v>30468</v>
      </c>
      <c r="R1016">
        <v>3.0350000000000001</v>
      </c>
      <c r="S1016">
        <f t="shared" si="125"/>
        <v>9.9573490813648302</v>
      </c>
      <c r="T1016">
        <f t="shared" si="126"/>
        <v>10.45734908136483</v>
      </c>
    </row>
    <row r="1017" spans="1:20" x14ac:dyDescent="0.25">
      <c r="A1017" s="38">
        <v>1982</v>
      </c>
      <c r="B1017">
        <v>7</v>
      </c>
      <c r="C1017" s="1">
        <f t="shared" si="127"/>
        <v>30133</v>
      </c>
      <c r="D1017" s="38">
        <v>0</v>
      </c>
      <c r="E1017">
        <v>-2.5999999999999999E-2</v>
      </c>
      <c r="F1017">
        <v>-0.02</v>
      </c>
      <c r="G1017" s="52">
        <v>-3.1E-2</v>
      </c>
      <c r="H1017" s="38">
        <f t="shared" si="120"/>
        <v>0</v>
      </c>
      <c r="I1017" s="41">
        <f t="shared" si="121"/>
        <v>-8.5301837270341199E-2</v>
      </c>
      <c r="J1017" s="40">
        <f>'NOAA WLs'!$P$5+(D1017/0.3048)</f>
        <v>4.3</v>
      </c>
      <c r="K1017" s="40">
        <f>'NOAA WLs'!$P$5+(E1017/0.3048)</f>
        <v>4.2146981627296585</v>
      </c>
      <c r="L1017" s="40">
        <f t="shared" si="122"/>
        <v>-6.5616797900262466E-2</v>
      </c>
      <c r="M1017" s="41">
        <f t="shared" si="123"/>
        <v>-0.10170603674540682</v>
      </c>
      <c r="O1017">
        <v>1983</v>
      </c>
      <c r="P1017">
        <v>7</v>
      </c>
      <c r="Q1017" s="1">
        <f t="shared" si="124"/>
        <v>30498</v>
      </c>
      <c r="R1017">
        <v>3.0960000000000001</v>
      </c>
      <c r="S1017">
        <f t="shared" si="125"/>
        <v>10.15748031496063</v>
      </c>
      <c r="T1017">
        <f t="shared" si="126"/>
        <v>10.65748031496063</v>
      </c>
    </row>
    <row r="1018" spans="1:20" x14ac:dyDescent="0.25">
      <c r="A1018" s="38">
        <v>1982</v>
      </c>
      <c r="B1018">
        <v>8</v>
      </c>
      <c r="C1018" s="1">
        <f t="shared" si="127"/>
        <v>30164</v>
      </c>
      <c r="D1018" s="38">
        <v>0</v>
      </c>
      <c r="E1018">
        <v>-2.5000000000000001E-2</v>
      </c>
      <c r="F1018">
        <v>-0.02</v>
      </c>
      <c r="G1018" s="52">
        <v>-3.1E-2</v>
      </c>
      <c r="H1018" s="38">
        <f t="shared" si="120"/>
        <v>0</v>
      </c>
      <c r="I1018" s="41">
        <f t="shared" si="121"/>
        <v>-8.2020997375328086E-2</v>
      </c>
      <c r="J1018" s="40">
        <f>'NOAA WLs'!$P$5+(D1018/0.3048)</f>
        <v>4.3</v>
      </c>
      <c r="K1018" s="40">
        <f>'NOAA WLs'!$P$5+(E1018/0.3048)</f>
        <v>4.2179790026246717</v>
      </c>
      <c r="L1018" s="40">
        <f t="shared" si="122"/>
        <v>-6.5616797900262466E-2</v>
      </c>
      <c r="M1018" s="41">
        <f t="shared" si="123"/>
        <v>-0.10170603674540682</v>
      </c>
      <c r="O1018">
        <v>1983</v>
      </c>
      <c r="P1018">
        <v>8</v>
      </c>
      <c r="Q1018" s="1">
        <f t="shared" si="124"/>
        <v>30529</v>
      </c>
      <c r="R1018">
        <v>3.008</v>
      </c>
      <c r="S1018">
        <f t="shared" si="125"/>
        <v>9.8687664041994747</v>
      </c>
      <c r="T1018">
        <f t="shared" si="126"/>
        <v>10.368766404199475</v>
      </c>
    </row>
    <row r="1019" spans="1:20" x14ac:dyDescent="0.25">
      <c r="A1019" s="38">
        <v>1982</v>
      </c>
      <c r="B1019">
        <v>9</v>
      </c>
      <c r="C1019" s="1">
        <f t="shared" si="127"/>
        <v>30195</v>
      </c>
      <c r="D1019" s="38">
        <v>3.1E-2</v>
      </c>
      <c r="E1019">
        <v>-2.5000000000000001E-2</v>
      </c>
      <c r="F1019">
        <v>-1.9E-2</v>
      </c>
      <c r="G1019" s="52">
        <v>-3.1E-2</v>
      </c>
      <c r="H1019" s="38">
        <f t="shared" si="120"/>
        <v>0.10170603674540682</v>
      </c>
      <c r="I1019" s="41">
        <f t="shared" si="121"/>
        <v>-8.2020997375328086E-2</v>
      </c>
      <c r="J1019" s="40">
        <f>'NOAA WLs'!$P$5+(D1019/0.3048)</f>
        <v>4.4017060367454066</v>
      </c>
      <c r="K1019" s="40">
        <f>'NOAA WLs'!$P$5+(E1019/0.3048)</f>
        <v>4.2179790026246717</v>
      </c>
      <c r="L1019" s="40">
        <f t="shared" si="122"/>
        <v>-6.2335958005249339E-2</v>
      </c>
      <c r="M1019" s="41">
        <f t="shared" si="123"/>
        <v>-0.10170603674540682</v>
      </c>
      <c r="O1019">
        <v>1983</v>
      </c>
      <c r="P1019">
        <v>9</v>
      </c>
      <c r="Q1019" s="1">
        <f t="shared" si="124"/>
        <v>30560</v>
      </c>
      <c r="R1019">
        <v>2.956</v>
      </c>
      <c r="S1019">
        <f t="shared" si="125"/>
        <v>9.698162729658792</v>
      </c>
      <c r="T1019">
        <f t="shared" si="126"/>
        <v>10.198162729658792</v>
      </c>
    </row>
    <row r="1020" spans="1:20" x14ac:dyDescent="0.25">
      <c r="A1020" s="38">
        <v>1982</v>
      </c>
      <c r="B1020">
        <v>10</v>
      </c>
      <c r="C1020" s="1">
        <f t="shared" si="127"/>
        <v>30225</v>
      </c>
      <c r="D1020" s="38">
        <v>7.6999999999999999E-2</v>
      </c>
      <c r="E1020">
        <v>-2.5000000000000001E-2</v>
      </c>
      <c r="F1020">
        <v>-1.9E-2</v>
      </c>
      <c r="G1020" s="52">
        <v>-3.1E-2</v>
      </c>
      <c r="H1020" s="38">
        <f t="shared" si="120"/>
        <v>0.25262467191601046</v>
      </c>
      <c r="I1020" s="41">
        <f t="shared" si="121"/>
        <v>-8.2020997375328086E-2</v>
      </c>
      <c r="J1020" s="40">
        <f>'NOAA WLs'!$P$5+(D1020/0.3048)</f>
        <v>4.5526246719160106</v>
      </c>
      <c r="K1020" s="40">
        <f>'NOAA WLs'!$P$5+(E1020/0.3048)</f>
        <v>4.2179790026246717</v>
      </c>
      <c r="L1020" s="40">
        <f t="shared" si="122"/>
        <v>-6.2335958005249339E-2</v>
      </c>
      <c r="M1020" s="41">
        <f t="shared" si="123"/>
        <v>-0.10170603674540682</v>
      </c>
      <c r="O1020">
        <v>1983</v>
      </c>
      <c r="P1020">
        <v>10</v>
      </c>
      <c r="Q1020" s="1">
        <f t="shared" si="124"/>
        <v>30590</v>
      </c>
      <c r="R1020">
        <v>2.9649999999999999</v>
      </c>
      <c r="S1020">
        <f t="shared" si="125"/>
        <v>9.7276902887139105</v>
      </c>
      <c r="T1020">
        <f t="shared" si="126"/>
        <v>10.227690288713911</v>
      </c>
    </row>
    <row r="1021" spans="1:20" x14ac:dyDescent="0.25">
      <c r="A1021" s="38">
        <v>1982</v>
      </c>
      <c r="B1021">
        <v>11</v>
      </c>
      <c r="C1021" s="1">
        <f t="shared" si="127"/>
        <v>30256</v>
      </c>
      <c r="D1021" s="38">
        <v>0.13</v>
      </c>
      <c r="E1021">
        <v>-2.5000000000000001E-2</v>
      </c>
      <c r="F1021">
        <v>-1.9E-2</v>
      </c>
      <c r="G1021" s="52">
        <v>-3.1E-2</v>
      </c>
      <c r="H1021" s="38">
        <f t="shared" si="120"/>
        <v>0.42650918635170604</v>
      </c>
      <c r="I1021" s="41">
        <f t="shared" si="121"/>
        <v>-8.2020997375328086E-2</v>
      </c>
      <c r="J1021" s="40">
        <f>'NOAA WLs'!$P$5+(D1021/0.3048)</f>
        <v>4.7265091863517057</v>
      </c>
      <c r="K1021" s="40">
        <f>'NOAA WLs'!$P$5+(E1021/0.3048)</f>
        <v>4.2179790026246717</v>
      </c>
      <c r="L1021" s="40">
        <f t="shared" si="122"/>
        <v>-6.2335958005249339E-2</v>
      </c>
      <c r="M1021" s="41">
        <f t="shared" si="123"/>
        <v>-0.10170603674540682</v>
      </c>
      <c r="O1021">
        <v>1983</v>
      </c>
      <c r="P1021">
        <v>11</v>
      </c>
      <c r="Q1021" s="1">
        <f t="shared" si="124"/>
        <v>30621</v>
      </c>
      <c r="R1021">
        <v>3.2850000000000001</v>
      </c>
      <c r="S1021">
        <f t="shared" si="125"/>
        <v>10.777559055118109</v>
      </c>
      <c r="T1021">
        <f t="shared" si="126"/>
        <v>11.277559055118109</v>
      </c>
    </row>
    <row r="1022" spans="1:20" x14ac:dyDescent="0.25">
      <c r="A1022" s="38">
        <v>1982</v>
      </c>
      <c r="B1022">
        <v>12</v>
      </c>
      <c r="C1022" s="1">
        <f t="shared" si="127"/>
        <v>30286</v>
      </c>
      <c r="D1022" s="38">
        <v>0.11799999999999999</v>
      </c>
      <c r="E1022">
        <v>-2.5000000000000001E-2</v>
      </c>
      <c r="F1022">
        <v>-1.9E-2</v>
      </c>
      <c r="G1022" s="52">
        <v>-0.03</v>
      </c>
      <c r="H1022" s="38">
        <f t="shared" si="120"/>
        <v>0.38713910761154852</v>
      </c>
      <c r="I1022" s="41">
        <f t="shared" si="121"/>
        <v>-8.2020997375328086E-2</v>
      </c>
      <c r="J1022" s="40">
        <f>'NOAA WLs'!$P$5+(D1022/0.3048)</f>
        <v>4.6871391076115483</v>
      </c>
      <c r="K1022" s="40">
        <f>'NOAA WLs'!$P$5+(E1022/0.3048)</f>
        <v>4.2179790026246717</v>
      </c>
      <c r="L1022" s="40">
        <f t="shared" si="122"/>
        <v>-6.2335958005249339E-2</v>
      </c>
      <c r="M1022" s="41">
        <f t="shared" si="123"/>
        <v>-9.8425196850393692E-2</v>
      </c>
      <c r="O1022">
        <v>1983</v>
      </c>
      <c r="P1022">
        <v>12</v>
      </c>
      <c r="Q1022" s="1">
        <f t="shared" si="124"/>
        <v>30651</v>
      </c>
      <c r="R1022">
        <v>3.1880000000000002</v>
      </c>
      <c r="S1022">
        <f t="shared" si="125"/>
        <v>10.459317585301838</v>
      </c>
      <c r="T1022">
        <f t="shared" si="126"/>
        <v>10.959317585301838</v>
      </c>
    </row>
    <row r="1023" spans="1:20" x14ac:dyDescent="0.25">
      <c r="A1023" s="38">
        <v>1983</v>
      </c>
      <c r="B1023">
        <v>1</v>
      </c>
      <c r="C1023" s="1">
        <f t="shared" si="127"/>
        <v>30317</v>
      </c>
      <c r="D1023" s="38">
        <v>0.216</v>
      </c>
      <c r="E1023">
        <v>-2.4E-2</v>
      </c>
      <c r="F1023">
        <v>-1.9E-2</v>
      </c>
      <c r="G1023" s="52">
        <v>-0.03</v>
      </c>
      <c r="H1023" s="38">
        <f t="shared" si="120"/>
        <v>0.70866141732283461</v>
      </c>
      <c r="I1023" s="41">
        <f t="shared" si="121"/>
        <v>-7.874015748031496E-2</v>
      </c>
      <c r="J1023" s="40">
        <f>'NOAA WLs'!$P$5+(D1023/0.3048)</f>
        <v>5.0086614173228341</v>
      </c>
      <c r="K1023" s="40">
        <f>'NOAA WLs'!$P$5+(E1023/0.3048)</f>
        <v>4.221259842519685</v>
      </c>
      <c r="L1023" s="40">
        <f t="shared" si="122"/>
        <v>-6.2335958005249339E-2</v>
      </c>
      <c r="M1023" s="41">
        <f t="shared" si="123"/>
        <v>-9.8425196850393692E-2</v>
      </c>
      <c r="O1023">
        <v>1984</v>
      </c>
      <c r="P1023">
        <v>1</v>
      </c>
      <c r="Q1023" s="1">
        <f t="shared" si="124"/>
        <v>30682</v>
      </c>
      <c r="R1023">
        <v>3.4159999999999999</v>
      </c>
      <c r="S1023">
        <f t="shared" si="125"/>
        <v>11.207349081364828</v>
      </c>
      <c r="T1023">
        <f t="shared" si="126"/>
        <v>11.707349081364828</v>
      </c>
    </row>
    <row r="1024" spans="1:20" x14ac:dyDescent="0.25">
      <c r="A1024" s="38">
        <v>1983</v>
      </c>
      <c r="B1024">
        <v>2</v>
      </c>
      <c r="C1024" s="1">
        <f t="shared" si="127"/>
        <v>30348</v>
      </c>
      <c r="D1024" s="38">
        <v>0.25900000000000001</v>
      </c>
      <c r="E1024">
        <v>-2.4E-2</v>
      </c>
      <c r="F1024">
        <v>-1.7999999999999999E-2</v>
      </c>
      <c r="G1024" s="52">
        <v>-0.03</v>
      </c>
      <c r="H1024" s="38">
        <f t="shared" si="120"/>
        <v>0.84973753280839892</v>
      </c>
      <c r="I1024" s="41">
        <f t="shared" si="121"/>
        <v>-7.874015748031496E-2</v>
      </c>
      <c r="J1024" s="40">
        <f>'NOAA WLs'!$P$5+(D1024/0.3048)</f>
        <v>5.1497375328083983</v>
      </c>
      <c r="K1024" s="40">
        <f>'NOAA WLs'!$P$5+(E1024/0.3048)</f>
        <v>4.221259842519685</v>
      </c>
      <c r="L1024" s="40">
        <f t="shared" si="122"/>
        <v>-5.9055118110236213E-2</v>
      </c>
      <c r="M1024" s="41">
        <f t="shared" si="123"/>
        <v>-9.8425196850393692E-2</v>
      </c>
      <c r="O1024">
        <v>1984</v>
      </c>
      <c r="P1024">
        <v>2</v>
      </c>
      <c r="Q1024" s="1">
        <f t="shared" si="124"/>
        <v>30713</v>
      </c>
      <c r="R1024">
        <v>3.2029999999999998</v>
      </c>
      <c r="S1024">
        <f t="shared" si="125"/>
        <v>10.508530183727034</v>
      </c>
      <c r="T1024">
        <f t="shared" si="126"/>
        <v>11.008530183727034</v>
      </c>
    </row>
    <row r="1025" spans="1:20" x14ac:dyDescent="0.25">
      <c r="A1025" s="38">
        <v>1983</v>
      </c>
      <c r="B1025">
        <v>3</v>
      </c>
      <c r="C1025" s="1">
        <f t="shared" si="127"/>
        <v>30376</v>
      </c>
      <c r="D1025" s="38">
        <v>0.217</v>
      </c>
      <c r="E1025">
        <v>-2.4E-2</v>
      </c>
      <c r="F1025">
        <v>-1.7999999999999999E-2</v>
      </c>
      <c r="G1025" s="52">
        <v>-0.03</v>
      </c>
      <c r="H1025" s="38">
        <f t="shared" si="120"/>
        <v>0.71194225721784776</v>
      </c>
      <c r="I1025" s="41">
        <f t="shared" si="121"/>
        <v>-7.874015748031496E-2</v>
      </c>
      <c r="J1025" s="40">
        <f>'NOAA WLs'!$P$5+(D1025/0.3048)</f>
        <v>5.0119422572178474</v>
      </c>
      <c r="K1025" s="40">
        <f>'NOAA WLs'!$P$5+(E1025/0.3048)</f>
        <v>4.221259842519685</v>
      </c>
      <c r="L1025" s="40">
        <f t="shared" si="122"/>
        <v>-5.9055118110236213E-2</v>
      </c>
      <c r="M1025" s="41">
        <f t="shared" si="123"/>
        <v>-9.8425196850393692E-2</v>
      </c>
      <c r="O1025">
        <v>1984</v>
      </c>
      <c r="P1025">
        <v>3</v>
      </c>
      <c r="Q1025" s="1">
        <f t="shared" si="124"/>
        <v>30742</v>
      </c>
      <c r="R1025">
        <v>3.2669999999999999</v>
      </c>
      <c r="S1025">
        <f t="shared" si="125"/>
        <v>10.718503937007872</v>
      </c>
      <c r="T1025">
        <f t="shared" si="126"/>
        <v>11.218503937007872</v>
      </c>
    </row>
    <row r="1026" spans="1:20" x14ac:dyDescent="0.25">
      <c r="A1026" s="38">
        <v>1983</v>
      </c>
      <c r="B1026">
        <v>4</v>
      </c>
      <c r="C1026" s="1">
        <f t="shared" si="127"/>
        <v>30407</v>
      </c>
      <c r="D1026" s="38">
        <v>5.7000000000000002E-2</v>
      </c>
      <c r="E1026">
        <v>-2.4E-2</v>
      </c>
      <c r="F1026">
        <v>-1.7999999999999999E-2</v>
      </c>
      <c r="G1026" s="52">
        <v>-0.03</v>
      </c>
      <c r="H1026" s="38">
        <f t="shared" si="120"/>
        <v>0.18700787401574803</v>
      </c>
      <c r="I1026" s="41">
        <f t="shared" si="121"/>
        <v>-7.874015748031496E-2</v>
      </c>
      <c r="J1026" s="40">
        <f>'NOAA WLs'!$P$5+(D1026/0.3048)</f>
        <v>4.487007874015748</v>
      </c>
      <c r="K1026" s="40">
        <f>'NOAA WLs'!$P$5+(E1026/0.3048)</f>
        <v>4.221259842519685</v>
      </c>
      <c r="L1026" s="40">
        <f t="shared" si="122"/>
        <v>-5.9055118110236213E-2</v>
      </c>
      <c r="M1026" s="41">
        <f t="shared" si="123"/>
        <v>-9.8425196850393692E-2</v>
      </c>
      <c r="O1026">
        <v>1984</v>
      </c>
      <c r="P1026">
        <v>4</v>
      </c>
      <c r="Q1026" s="1">
        <f t="shared" si="124"/>
        <v>30773</v>
      </c>
      <c r="R1026">
        <v>3.093</v>
      </c>
      <c r="S1026">
        <f t="shared" si="125"/>
        <v>10.147637795275591</v>
      </c>
      <c r="T1026">
        <f t="shared" si="126"/>
        <v>10.647637795275591</v>
      </c>
    </row>
    <row r="1027" spans="1:20" x14ac:dyDescent="0.25">
      <c r="A1027" s="38">
        <v>1983</v>
      </c>
      <c r="B1027">
        <v>5</v>
      </c>
      <c r="C1027" s="1">
        <f t="shared" si="127"/>
        <v>30437</v>
      </c>
      <c r="D1027" s="38">
        <v>3.5000000000000003E-2</v>
      </c>
      <c r="E1027">
        <v>-2.4E-2</v>
      </c>
      <c r="F1027">
        <v>-1.7999999999999999E-2</v>
      </c>
      <c r="G1027" s="52">
        <v>-0.03</v>
      </c>
      <c r="H1027" s="38">
        <f t="shared" si="120"/>
        <v>0.11482939632545933</v>
      </c>
      <c r="I1027" s="41">
        <f t="shared" si="121"/>
        <v>-7.874015748031496E-2</v>
      </c>
      <c r="J1027" s="40">
        <f>'NOAA WLs'!$P$5+(D1027/0.3048)</f>
        <v>4.4148293963254588</v>
      </c>
      <c r="K1027" s="40">
        <f>'NOAA WLs'!$P$5+(E1027/0.3048)</f>
        <v>4.221259842519685</v>
      </c>
      <c r="L1027" s="40">
        <f t="shared" si="122"/>
        <v>-5.9055118110236213E-2</v>
      </c>
      <c r="M1027" s="41">
        <f t="shared" si="123"/>
        <v>-9.8425196850393692E-2</v>
      </c>
      <c r="O1027">
        <v>1984</v>
      </c>
      <c r="P1027">
        <v>5</v>
      </c>
      <c r="Q1027" s="1">
        <f t="shared" si="124"/>
        <v>30803</v>
      </c>
      <c r="R1027">
        <v>2.9889999999999999</v>
      </c>
      <c r="S1027">
        <f t="shared" si="125"/>
        <v>9.8064304461942253</v>
      </c>
      <c r="T1027">
        <f t="shared" si="126"/>
        <v>10.306430446194225</v>
      </c>
    </row>
    <row r="1028" spans="1:20" x14ac:dyDescent="0.25">
      <c r="A1028" s="38">
        <v>1983</v>
      </c>
      <c r="B1028">
        <v>6</v>
      </c>
      <c r="C1028" s="1">
        <f t="shared" si="127"/>
        <v>30468</v>
      </c>
      <c r="D1028" s="38">
        <v>3.7999999999999999E-2</v>
      </c>
      <c r="E1028">
        <v>-2.4E-2</v>
      </c>
      <c r="F1028">
        <v>-1.7999999999999999E-2</v>
      </c>
      <c r="G1028" s="52">
        <v>-2.9000000000000001E-2</v>
      </c>
      <c r="H1028" s="38">
        <f t="shared" si="120"/>
        <v>0.12467191601049868</v>
      </c>
      <c r="I1028" s="41">
        <f t="shared" si="121"/>
        <v>-7.874015748031496E-2</v>
      </c>
      <c r="J1028" s="40">
        <f>'NOAA WLs'!$P$5+(D1028/0.3048)</f>
        <v>4.4246719160104986</v>
      </c>
      <c r="K1028" s="40">
        <f>'NOAA WLs'!$P$5+(E1028/0.3048)</f>
        <v>4.221259842519685</v>
      </c>
      <c r="L1028" s="40">
        <f t="shared" si="122"/>
        <v>-5.9055118110236213E-2</v>
      </c>
      <c r="M1028" s="41">
        <f t="shared" si="123"/>
        <v>-9.514435695538058E-2</v>
      </c>
      <c r="O1028">
        <v>1984</v>
      </c>
      <c r="P1028">
        <v>6</v>
      </c>
      <c r="Q1028" s="1">
        <f t="shared" si="124"/>
        <v>30834</v>
      </c>
      <c r="R1028">
        <v>2.9710000000000001</v>
      </c>
      <c r="S1028">
        <f t="shared" si="125"/>
        <v>9.7473753280839901</v>
      </c>
      <c r="T1028">
        <f t="shared" si="126"/>
        <v>10.24737532808399</v>
      </c>
    </row>
    <row r="1029" spans="1:20" x14ac:dyDescent="0.25">
      <c r="A1029" s="38">
        <v>1983</v>
      </c>
      <c r="B1029">
        <v>7</v>
      </c>
      <c r="C1029" s="1">
        <f t="shared" si="127"/>
        <v>30498</v>
      </c>
      <c r="D1029" s="38">
        <v>7.2999999999999995E-2</v>
      </c>
      <c r="E1029">
        <v>-2.3E-2</v>
      </c>
      <c r="F1029">
        <v>-1.7999999999999999E-2</v>
      </c>
      <c r="G1029" s="52">
        <v>-2.9000000000000001E-2</v>
      </c>
      <c r="H1029" s="38">
        <f t="shared" si="120"/>
        <v>0.23950131233595798</v>
      </c>
      <c r="I1029" s="41">
        <f t="shared" si="121"/>
        <v>-7.5459317585301833E-2</v>
      </c>
      <c r="J1029" s="40">
        <f>'NOAA WLs'!$P$5+(D1029/0.3048)</f>
        <v>4.5395013123359576</v>
      </c>
      <c r="K1029" s="40">
        <f>'NOAA WLs'!$P$5+(E1029/0.3048)</f>
        <v>4.2245406824146983</v>
      </c>
      <c r="L1029" s="40">
        <f t="shared" si="122"/>
        <v>-5.9055118110236213E-2</v>
      </c>
      <c r="M1029" s="41">
        <f t="shared" si="123"/>
        <v>-9.514435695538058E-2</v>
      </c>
      <c r="O1029">
        <v>1984</v>
      </c>
      <c r="P1029">
        <v>7</v>
      </c>
      <c r="Q1029" s="1">
        <f t="shared" si="124"/>
        <v>30864</v>
      </c>
      <c r="R1029">
        <v>2.9769999999999999</v>
      </c>
      <c r="S1029">
        <f t="shared" si="125"/>
        <v>9.7670603674540679</v>
      </c>
      <c r="T1029">
        <f t="shared" si="126"/>
        <v>10.267060367454068</v>
      </c>
    </row>
    <row r="1030" spans="1:20" x14ac:dyDescent="0.25">
      <c r="A1030" s="38">
        <v>1983</v>
      </c>
      <c r="B1030">
        <v>8</v>
      </c>
      <c r="C1030" s="1">
        <f t="shared" si="127"/>
        <v>30529</v>
      </c>
      <c r="D1030" s="38">
        <v>7.0000000000000007E-2</v>
      </c>
      <c r="E1030">
        <v>-2.3E-2</v>
      </c>
      <c r="F1030">
        <v>-1.7000000000000001E-2</v>
      </c>
      <c r="G1030" s="52">
        <v>-2.9000000000000001E-2</v>
      </c>
      <c r="H1030" s="38">
        <f t="shared" si="120"/>
        <v>0.22965879265091865</v>
      </c>
      <c r="I1030" s="41">
        <f t="shared" si="121"/>
        <v>-7.5459317585301833E-2</v>
      </c>
      <c r="J1030" s="40">
        <f>'NOAA WLs'!$P$5+(D1030/0.3048)</f>
        <v>4.5296587926509186</v>
      </c>
      <c r="K1030" s="40">
        <f>'NOAA WLs'!$P$5+(E1030/0.3048)</f>
        <v>4.2245406824146983</v>
      </c>
      <c r="L1030" s="40">
        <f t="shared" si="122"/>
        <v>-5.57742782152231E-2</v>
      </c>
      <c r="M1030" s="41">
        <f t="shared" si="123"/>
        <v>-9.514435695538058E-2</v>
      </c>
      <c r="O1030">
        <v>1984</v>
      </c>
      <c r="P1030">
        <v>8</v>
      </c>
      <c r="Q1030" s="1">
        <f t="shared" si="124"/>
        <v>30895</v>
      </c>
      <c r="R1030">
        <v>3.0110000000000001</v>
      </c>
      <c r="S1030">
        <f t="shared" si="125"/>
        <v>9.8786089238845136</v>
      </c>
      <c r="T1030">
        <f t="shared" si="126"/>
        <v>10.378608923884514</v>
      </c>
    </row>
    <row r="1031" spans="1:20" x14ac:dyDescent="0.25">
      <c r="A1031" s="38">
        <v>1983</v>
      </c>
      <c r="B1031">
        <v>9</v>
      </c>
      <c r="C1031" s="1">
        <f t="shared" si="127"/>
        <v>30560</v>
      </c>
      <c r="D1031" s="38">
        <v>3.4000000000000002E-2</v>
      </c>
      <c r="E1031">
        <v>-2.3E-2</v>
      </c>
      <c r="F1031">
        <v>-1.7000000000000001E-2</v>
      </c>
      <c r="G1031" s="52">
        <v>-2.9000000000000001E-2</v>
      </c>
      <c r="H1031" s="38">
        <f t="shared" si="120"/>
        <v>0.1115485564304462</v>
      </c>
      <c r="I1031" s="41">
        <f t="shared" si="121"/>
        <v>-7.5459317585301833E-2</v>
      </c>
      <c r="J1031" s="40">
        <f>'NOAA WLs'!$P$5+(D1031/0.3048)</f>
        <v>4.4115485564304464</v>
      </c>
      <c r="K1031" s="40">
        <f>'NOAA WLs'!$P$5+(E1031/0.3048)</f>
        <v>4.2245406824146983</v>
      </c>
      <c r="L1031" s="40">
        <f t="shared" si="122"/>
        <v>-5.57742782152231E-2</v>
      </c>
      <c r="M1031" s="41">
        <f t="shared" si="123"/>
        <v>-9.514435695538058E-2</v>
      </c>
      <c r="O1031">
        <v>1984</v>
      </c>
      <c r="P1031">
        <v>9</v>
      </c>
      <c r="Q1031" s="1">
        <f t="shared" si="124"/>
        <v>30926</v>
      </c>
      <c r="R1031">
        <v>2.9039999999999999</v>
      </c>
      <c r="S1031">
        <f t="shared" si="125"/>
        <v>9.5275590551181093</v>
      </c>
      <c r="T1031">
        <f t="shared" si="126"/>
        <v>10.027559055118109</v>
      </c>
    </row>
    <row r="1032" spans="1:20" x14ac:dyDescent="0.25">
      <c r="A1032" s="38">
        <v>1983</v>
      </c>
      <c r="B1032">
        <v>10</v>
      </c>
      <c r="C1032" s="1">
        <f t="shared" si="127"/>
        <v>30590</v>
      </c>
      <c r="D1032" s="38">
        <v>1E-3</v>
      </c>
      <c r="E1032">
        <v>-2.3E-2</v>
      </c>
      <c r="F1032">
        <v>-1.7000000000000001E-2</v>
      </c>
      <c r="G1032" s="52">
        <v>-2.9000000000000001E-2</v>
      </c>
      <c r="H1032" s="38">
        <f t="shared" si="120"/>
        <v>3.2808398950131233E-3</v>
      </c>
      <c r="I1032" s="41">
        <f t="shared" si="121"/>
        <v>-7.5459317585301833E-2</v>
      </c>
      <c r="J1032" s="40">
        <f>'NOAA WLs'!$P$5+(D1032/0.3048)</f>
        <v>4.3032808398950131</v>
      </c>
      <c r="K1032" s="40">
        <f>'NOAA WLs'!$P$5+(E1032/0.3048)</f>
        <v>4.2245406824146983</v>
      </c>
      <c r="L1032" s="40">
        <f t="shared" si="122"/>
        <v>-5.57742782152231E-2</v>
      </c>
      <c r="M1032" s="41">
        <f t="shared" si="123"/>
        <v>-9.514435695538058E-2</v>
      </c>
      <c r="O1032">
        <v>1984</v>
      </c>
      <c r="P1032">
        <v>10</v>
      </c>
      <c r="Q1032" s="1">
        <f t="shared" si="124"/>
        <v>30956</v>
      </c>
      <c r="R1032">
        <v>2.9740000000000002</v>
      </c>
      <c r="S1032">
        <f t="shared" si="125"/>
        <v>9.757217847769029</v>
      </c>
      <c r="T1032">
        <f t="shared" si="126"/>
        <v>10.257217847769029</v>
      </c>
    </row>
    <row r="1033" spans="1:20" x14ac:dyDescent="0.25">
      <c r="A1033" s="38">
        <v>1983</v>
      </c>
      <c r="B1033">
        <v>11</v>
      </c>
      <c r="C1033" s="1">
        <f t="shared" si="127"/>
        <v>30621</v>
      </c>
      <c r="D1033" s="38">
        <v>0.19700000000000001</v>
      </c>
      <c r="E1033">
        <v>-2.3E-2</v>
      </c>
      <c r="F1033">
        <v>-1.7000000000000001E-2</v>
      </c>
      <c r="G1033" s="52">
        <v>-2.9000000000000001E-2</v>
      </c>
      <c r="H1033" s="38">
        <f t="shared" si="120"/>
        <v>0.64632545931758534</v>
      </c>
      <c r="I1033" s="41">
        <f t="shared" si="121"/>
        <v>-7.5459317585301833E-2</v>
      </c>
      <c r="J1033" s="40">
        <f>'NOAA WLs'!$P$5+(D1033/0.3048)</f>
        <v>4.9463254593175847</v>
      </c>
      <c r="K1033" s="40">
        <f>'NOAA WLs'!$P$5+(E1033/0.3048)</f>
        <v>4.2245406824146983</v>
      </c>
      <c r="L1033" s="40">
        <f t="shared" si="122"/>
        <v>-5.57742782152231E-2</v>
      </c>
      <c r="M1033" s="41">
        <f t="shared" si="123"/>
        <v>-9.514435695538058E-2</v>
      </c>
      <c r="O1033">
        <v>1984</v>
      </c>
      <c r="P1033">
        <v>11</v>
      </c>
      <c r="Q1033" s="1">
        <f t="shared" si="124"/>
        <v>30987</v>
      </c>
      <c r="R1033">
        <v>3.3220000000000001</v>
      </c>
      <c r="S1033">
        <f t="shared" si="125"/>
        <v>10.898950131233596</v>
      </c>
      <c r="T1033">
        <f t="shared" si="126"/>
        <v>11.398950131233596</v>
      </c>
    </row>
    <row r="1034" spans="1:20" x14ac:dyDescent="0.25">
      <c r="A1034" s="38">
        <v>1983</v>
      </c>
      <c r="B1034">
        <v>12</v>
      </c>
      <c r="C1034" s="1">
        <f t="shared" si="127"/>
        <v>30651</v>
      </c>
      <c r="D1034" s="38">
        <v>-4.5999999999999999E-2</v>
      </c>
      <c r="E1034">
        <v>-2.3E-2</v>
      </c>
      <c r="F1034">
        <v>-1.7000000000000001E-2</v>
      </c>
      <c r="G1034" s="52">
        <v>-2.8000000000000001E-2</v>
      </c>
      <c r="H1034" s="38">
        <f t="shared" si="120"/>
        <v>-0.15091863517060367</v>
      </c>
      <c r="I1034" s="41">
        <f t="shared" si="121"/>
        <v>-7.5459317585301833E-2</v>
      </c>
      <c r="J1034" s="40">
        <f>'NOAA WLs'!$P$5+(D1034/0.3048)</f>
        <v>4.1490813648293958</v>
      </c>
      <c r="K1034" s="40">
        <f>'NOAA WLs'!$P$5+(E1034/0.3048)</f>
        <v>4.2245406824146983</v>
      </c>
      <c r="L1034" s="40">
        <f t="shared" si="122"/>
        <v>-5.57742782152231E-2</v>
      </c>
      <c r="M1034" s="41">
        <f t="shared" si="123"/>
        <v>-9.1863517060367453E-2</v>
      </c>
      <c r="O1034">
        <v>1984</v>
      </c>
      <c r="P1034">
        <v>12</v>
      </c>
      <c r="Q1034" s="1">
        <f t="shared" si="124"/>
        <v>31017</v>
      </c>
      <c r="R1034">
        <v>3.1629999999999998</v>
      </c>
      <c r="S1034">
        <f t="shared" si="125"/>
        <v>10.377296587926509</v>
      </c>
      <c r="T1034">
        <f t="shared" si="126"/>
        <v>10.877296587926509</v>
      </c>
    </row>
    <row r="1035" spans="1:20" x14ac:dyDescent="0.25">
      <c r="A1035" s="38">
        <v>1984</v>
      </c>
      <c r="B1035">
        <v>1</v>
      </c>
      <c r="C1035" s="1">
        <f t="shared" si="127"/>
        <v>30682</v>
      </c>
      <c r="D1035" s="38">
        <v>-0.111</v>
      </c>
      <c r="E1035">
        <v>-2.1999999999999999E-2</v>
      </c>
      <c r="F1035">
        <v>-1.6E-2</v>
      </c>
      <c r="G1035" s="52">
        <v>-2.8000000000000001E-2</v>
      </c>
      <c r="H1035" s="38">
        <f t="shared" si="120"/>
        <v>-0.36417322834645666</v>
      </c>
      <c r="I1035" s="41">
        <f t="shared" si="121"/>
        <v>-7.2178477690288706E-2</v>
      </c>
      <c r="J1035" s="40">
        <f>'NOAA WLs'!$P$5+(D1035/0.3048)</f>
        <v>3.9358267716535433</v>
      </c>
      <c r="K1035" s="40">
        <f>'NOAA WLs'!$P$5+(E1035/0.3048)</f>
        <v>4.2278215223097115</v>
      </c>
      <c r="L1035" s="40">
        <f t="shared" si="122"/>
        <v>-5.2493438320209973E-2</v>
      </c>
      <c r="M1035" s="41">
        <f t="shared" si="123"/>
        <v>-9.1863517060367453E-2</v>
      </c>
      <c r="O1035">
        <v>1985</v>
      </c>
      <c r="P1035">
        <v>1</v>
      </c>
      <c r="Q1035" s="1">
        <f t="shared" si="124"/>
        <v>31048</v>
      </c>
      <c r="R1035">
        <v>3.06</v>
      </c>
      <c r="S1035">
        <f t="shared" si="125"/>
        <v>10.039370078740157</v>
      </c>
      <c r="T1035">
        <f t="shared" si="126"/>
        <v>10.539370078740157</v>
      </c>
    </row>
    <row r="1036" spans="1:20" x14ac:dyDescent="0.25">
      <c r="A1036" s="38">
        <v>1984</v>
      </c>
      <c r="B1036">
        <v>2</v>
      </c>
      <c r="C1036" s="1">
        <f t="shared" si="127"/>
        <v>30713</v>
      </c>
      <c r="D1036" s="38">
        <v>1.4999999999999999E-2</v>
      </c>
      <c r="E1036">
        <v>-2.1999999999999999E-2</v>
      </c>
      <c r="F1036">
        <v>-1.6E-2</v>
      </c>
      <c r="G1036" s="52">
        <v>-2.8000000000000001E-2</v>
      </c>
      <c r="H1036" s="38">
        <f t="shared" si="120"/>
        <v>4.9212598425196846E-2</v>
      </c>
      <c r="I1036" s="41">
        <f t="shared" si="121"/>
        <v>-7.2178477690288706E-2</v>
      </c>
      <c r="J1036" s="40">
        <f>'NOAA WLs'!$P$5+(D1036/0.3048)</f>
        <v>4.349212598425197</v>
      </c>
      <c r="K1036" s="40">
        <f>'NOAA WLs'!$P$5+(E1036/0.3048)</f>
        <v>4.2278215223097115</v>
      </c>
      <c r="L1036" s="40">
        <f t="shared" si="122"/>
        <v>-5.2493438320209973E-2</v>
      </c>
      <c r="M1036" s="41">
        <f t="shared" si="123"/>
        <v>-9.1863517060367453E-2</v>
      </c>
      <c r="O1036">
        <v>1985</v>
      </c>
      <c r="P1036">
        <v>2</v>
      </c>
      <c r="Q1036" s="1">
        <f t="shared" si="124"/>
        <v>31079</v>
      </c>
      <c r="R1036">
        <v>3.2269999999999999</v>
      </c>
      <c r="S1036">
        <f t="shared" si="125"/>
        <v>10.587270341207349</v>
      </c>
      <c r="T1036">
        <f t="shared" si="126"/>
        <v>11.087270341207349</v>
      </c>
    </row>
    <row r="1037" spans="1:20" x14ac:dyDescent="0.25">
      <c r="A1037" s="38">
        <v>1984</v>
      </c>
      <c r="B1037">
        <v>3</v>
      </c>
      <c r="C1037" s="1">
        <f t="shared" si="127"/>
        <v>30742</v>
      </c>
      <c r="D1037" s="38">
        <v>2.1999999999999999E-2</v>
      </c>
      <c r="E1037">
        <v>-2.1999999999999999E-2</v>
      </c>
      <c r="F1037">
        <v>-1.6E-2</v>
      </c>
      <c r="G1037" s="52">
        <v>-2.8000000000000001E-2</v>
      </c>
      <c r="H1037" s="38">
        <f t="shared" si="120"/>
        <v>7.2178477690288706E-2</v>
      </c>
      <c r="I1037" s="41">
        <f t="shared" si="121"/>
        <v>-7.2178477690288706E-2</v>
      </c>
      <c r="J1037" s="40">
        <f>'NOAA WLs'!$P$5+(D1037/0.3048)</f>
        <v>4.3721784776902881</v>
      </c>
      <c r="K1037" s="40">
        <f>'NOAA WLs'!$P$5+(E1037/0.3048)</f>
        <v>4.2278215223097115</v>
      </c>
      <c r="L1037" s="40">
        <f t="shared" si="122"/>
        <v>-5.2493438320209973E-2</v>
      </c>
      <c r="M1037" s="41">
        <f t="shared" si="123"/>
        <v>-9.1863517060367453E-2</v>
      </c>
      <c r="O1037">
        <v>1985</v>
      </c>
      <c r="P1037">
        <v>3</v>
      </c>
      <c r="Q1037" s="1">
        <f t="shared" si="124"/>
        <v>31107</v>
      </c>
      <c r="R1037">
        <v>2.9529999999999998</v>
      </c>
      <c r="S1037">
        <f t="shared" si="125"/>
        <v>9.6883202099737531</v>
      </c>
      <c r="T1037">
        <f t="shared" si="126"/>
        <v>10.188320209973753</v>
      </c>
    </row>
    <row r="1038" spans="1:20" x14ac:dyDescent="0.25">
      <c r="A1038" s="38">
        <v>1984</v>
      </c>
      <c r="B1038">
        <v>4</v>
      </c>
      <c r="C1038" s="1">
        <f t="shared" si="127"/>
        <v>30773</v>
      </c>
      <c r="D1038" s="38">
        <v>-0.01</v>
      </c>
      <c r="E1038">
        <v>-2.1999999999999999E-2</v>
      </c>
      <c r="F1038">
        <v>-1.6E-2</v>
      </c>
      <c r="G1038" s="52">
        <v>-2.8000000000000001E-2</v>
      </c>
      <c r="H1038" s="38">
        <f t="shared" si="120"/>
        <v>-3.2808398950131233E-2</v>
      </c>
      <c r="I1038" s="41">
        <f t="shared" si="121"/>
        <v>-7.2178477690288706E-2</v>
      </c>
      <c r="J1038" s="40">
        <f>'NOAA WLs'!$P$5+(D1038/0.3048)</f>
        <v>4.2671916010498689</v>
      </c>
      <c r="K1038" s="40">
        <f>'NOAA WLs'!$P$5+(E1038/0.3048)</f>
        <v>4.2278215223097115</v>
      </c>
      <c r="L1038" s="40">
        <f t="shared" si="122"/>
        <v>-5.2493438320209973E-2</v>
      </c>
      <c r="M1038" s="41">
        <f t="shared" si="123"/>
        <v>-9.1863517060367453E-2</v>
      </c>
      <c r="O1038">
        <v>1985</v>
      </c>
      <c r="P1038">
        <v>4</v>
      </c>
      <c r="Q1038" s="1">
        <f t="shared" si="124"/>
        <v>31138</v>
      </c>
      <c r="R1038">
        <v>2.9380000000000002</v>
      </c>
      <c r="S1038">
        <f t="shared" si="125"/>
        <v>9.6391076115485568</v>
      </c>
      <c r="T1038">
        <f t="shared" si="126"/>
        <v>10.139107611548557</v>
      </c>
    </row>
    <row r="1039" spans="1:20" x14ac:dyDescent="0.25">
      <c r="A1039" s="38">
        <v>1984</v>
      </c>
      <c r="B1039">
        <v>5</v>
      </c>
      <c r="C1039" s="1">
        <f t="shared" si="127"/>
        <v>30803</v>
      </c>
      <c r="D1039" s="38">
        <v>-2E-3</v>
      </c>
      <c r="E1039">
        <v>-2.1999999999999999E-2</v>
      </c>
      <c r="F1039">
        <v>-1.6E-2</v>
      </c>
      <c r="G1039" s="52">
        <v>-2.8000000000000001E-2</v>
      </c>
      <c r="H1039" s="38">
        <f t="shared" ref="H1039:H1102" si="128">D1039/0.3048</f>
        <v>-6.5616797900262466E-3</v>
      </c>
      <c r="I1039" s="41">
        <f t="shared" ref="I1039:I1102" si="129">E1039/0.3048</f>
        <v>-7.2178477690288706E-2</v>
      </c>
      <c r="J1039" s="40">
        <f>'NOAA WLs'!$P$5+(D1039/0.3048)</f>
        <v>4.2934383202099733</v>
      </c>
      <c r="K1039" s="40">
        <f>'NOAA WLs'!$P$5+(E1039/0.3048)</f>
        <v>4.2278215223097115</v>
      </c>
      <c r="L1039" s="40">
        <f t="shared" ref="L1039:L1102" si="130">F1039/0.3048</f>
        <v>-5.2493438320209973E-2</v>
      </c>
      <c r="M1039" s="41">
        <f t="shared" ref="M1039:M1102" si="131">G1039/0.3048</f>
        <v>-9.1863517060367453E-2</v>
      </c>
      <c r="O1039">
        <v>1985</v>
      </c>
      <c r="P1039">
        <v>5</v>
      </c>
      <c r="Q1039" s="1">
        <f t="shared" ref="Q1039:Q1102" si="132">DATE(O1039,P1039,1)</f>
        <v>31168</v>
      </c>
      <c r="R1039">
        <v>2.9649999999999999</v>
      </c>
      <c r="S1039">
        <f t="shared" ref="S1039:S1102" si="133">R1039/0.3048</f>
        <v>9.7276902887139105</v>
      </c>
      <c r="T1039">
        <f t="shared" si="126"/>
        <v>10.227690288713911</v>
      </c>
    </row>
    <row r="1040" spans="1:20" x14ac:dyDescent="0.25">
      <c r="A1040" s="38">
        <v>1984</v>
      </c>
      <c r="B1040">
        <v>6</v>
      </c>
      <c r="C1040" s="1">
        <f t="shared" si="127"/>
        <v>30834</v>
      </c>
      <c r="D1040" s="38">
        <v>-0.02</v>
      </c>
      <c r="E1040">
        <v>-2.1999999999999999E-2</v>
      </c>
      <c r="F1040">
        <v>-1.6E-2</v>
      </c>
      <c r="G1040" s="52">
        <v>-2.7E-2</v>
      </c>
      <c r="H1040" s="38">
        <f t="shared" si="128"/>
        <v>-6.5616797900262466E-2</v>
      </c>
      <c r="I1040" s="41">
        <f t="shared" si="129"/>
        <v>-7.2178477690288706E-2</v>
      </c>
      <c r="J1040" s="40">
        <f>'NOAA WLs'!$P$5+(D1040/0.3048)</f>
        <v>4.2343832020997372</v>
      </c>
      <c r="K1040" s="40">
        <f>'NOAA WLs'!$P$5+(E1040/0.3048)</f>
        <v>4.2278215223097115</v>
      </c>
      <c r="L1040" s="40">
        <f t="shared" si="130"/>
        <v>-5.2493438320209973E-2</v>
      </c>
      <c r="M1040" s="41">
        <f t="shared" si="131"/>
        <v>-8.8582677165354326E-2</v>
      </c>
      <c r="O1040">
        <v>1985</v>
      </c>
      <c r="P1040">
        <v>6</v>
      </c>
      <c r="Q1040" s="1">
        <f t="shared" si="132"/>
        <v>31199</v>
      </c>
      <c r="R1040">
        <v>3.0139999999999998</v>
      </c>
      <c r="S1040">
        <f t="shared" si="133"/>
        <v>9.8884514435695525</v>
      </c>
      <c r="T1040">
        <f t="shared" ref="T1040:T1103" si="134">S1040+0.5</f>
        <v>10.388451443569553</v>
      </c>
    </row>
    <row r="1041" spans="1:20" x14ac:dyDescent="0.25">
      <c r="A1041" s="38">
        <v>1984</v>
      </c>
      <c r="B1041">
        <v>7</v>
      </c>
      <c r="C1041" s="1">
        <f t="shared" si="127"/>
        <v>30864</v>
      </c>
      <c r="D1041" s="38">
        <v>-2.7E-2</v>
      </c>
      <c r="E1041">
        <v>-2.1000000000000001E-2</v>
      </c>
      <c r="F1041">
        <v>-1.4999999999999999E-2</v>
      </c>
      <c r="G1041" s="52">
        <v>-2.7E-2</v>
      </c>
      <c r="H1041" s="38">
        <f t="shared" si="128"/>
        <v>-8.8582677165354326E-2</v>
      </c>
      <c r="I1041" s="41">
        <f t="shared" si="129"/>
        <v>-6.8897637795275593E-2</v>
      </c>
      <c r="J1041" s="40">
        <f>'NOAA WLs'!$P$5+(D1041/0.3048)</f>
        <v>4.2114173228346452</v>
      </c>
      <c r="K1041" s="40">
        <f>'NOAA WLs'!$P$5+(E1041/0.3048)</f>
        <v>4.2311023622047239</v>
      </c>
      <c r="L1041" s="40">
        <f t="shared" si="130"/>
        <v>-4.9212598425196846E-2</v>
      </c>
      <c r="M1041" s="41">
        <f t="shared" si="131"/>
        <v>-8.8582677165354326E-2</v>
      </c>
      <c r="O1041">
        <v>1985</v>
      </c>
      <c r="P1041">
        <v>7</v>
      </c>
      <c r="Q1041" s="1">
        <f t="shared" si="132"/>
        <v>31229</v>
      </c>
      <c r="R1041">
        <v>2.9279999999999999</v>
      </c>
      <c r="S1041">
        <f t="shared" si="133"/>
        <v>9.6062992125984241</v>
      </c>
      <c r="T1041">
        <f t="shared" si="134"/>
        <v>10.106299212598424</v>
      </c>
    </row>
    <row r="1042" spans="1:20" x14ac:dyDescent="0.25">
      <c r="A1042" s="38">
        <v>1984</v>
      </c>
      <c r="B1042">
        <v>8</v>
      </c>
      <c r="C1042" s="1">
        <f t="shared" si="127"/>
        <v>30895</v>
      </c>
      <c r="D1042" s="38">
        <v>1.9E-2</v>
      </c>
      <c r="E1042">
        <v>-2.1000000000000001E-2</v>
      </c>
      <c r="F1042">
        <v>-1.4999999999999999E-2</v>
      </c>
      <c r="G1042" s="52">
        <v>-2.7E-2</v>
      </c>
      <c r="H1042" s="38">
        <f t="shared" si="128"/>
        <v>6.2335958005249339E-2</v>
      </c>
      <c r="I1042" s="41">
        <f t="shared" si="129"/>
        <v>-6.8897637795275593E-2</v>
      </c>
      <c r="J1042" s="40">
        <f>'NOAA WLs'!$P$5+(D1042/0.3048)</f>
        <v>4.3623359580052492</v>
      </c>
      <c r="K1042" s="40">
        <f>'NOAA WLs'!$P$5+(E1042/0.3048)</f>
        <v>4.2311023622047239</v>
      </c>
      <c r="L1042" s="40">
        <f t="shared" si="130"/>
        <v>-4.9212598425196846E-2</v>
      </c>
      <c r="M1042" s="41">
        <f t="shared" si="131"/>
        <v>-8.8582677165354326E-2</v>
      </c>
      <c r="O1042">
        <v>1985</v>
      </c>
      <c r="P1042">
        <v>8</v>
      </c>
      <c r="Q1042" s="1">
        <f t="shared" si="132"/>
        <v>31260</v>
      </c>
      <c r="R1042">
        <v>2.843</v>
      </c>
      <c r="S1042">
        <f t="shared" si="133"/>
        <v>9.3274278215223099</v>
      </c>
      <c r="T1042">
        <f t="shared" si="134"/>
        <v>9.8274278215223099</v>
      </c>
    </row>
    <row r="1043" spans="1:20" x14ac:dyDescent="0.25">
      <c r="A1043" s="38">
        <v>1984</v>
      </c>
      <c r="B1043">
        <v>9</v>
      </c>
      <c r="C1043" s="1">
        <f t="shared" si="127"/>
        <v>30926</v>
      </c>
      <c r="D1043" s="38">
        <v>2.5000000000000001E-2</v>
      </c>
      <c r="E1043">
        <v>-2.1000000000000001E-2</v>
      </c>
      <c r="F1043">
        <v>-1.4999999999999999E-2</v>
      </c>
      <c r="G1043" s="52">
        <v>-2.7E-2</v>
      </c>
      <c r="H1043" s="38">
        <f t="shared" si="128"/>
        <v>8.2020997375328086E-2</v>
      </c>
      <c r="I1043" s="41">
        <f t="shared" si="129"/>
        <v>-6.8897637795275593E-2</v>
      </c>
      <c r="J1043" s="40">
        <f>'NOAA WLs'!$P$5+(D1043/0.3048)</f>
        <v>4.3820209973753279</v>
      </c>
      <c r="K1043" s="40">
        <f>'NOAA WLs'!$P$5+(E1043/0.3048)</f>
        <v>4.2311023622047239</v>
      </c>
      <c r="L1043" s="40">
        <f t="shared" si="130"/>
        <v>-4.9212598425196846E-2</v>
      </c>
      <c r="M1043" s="41">
        <f t="shared" si="131"/>
        <v>-8.8582677165354326E-2</v>
      </c>
      <c r="O1043">
        <v>1985</v>
      </c>
      <c r="P1043">
        <v>9</v>
      </c>
      <c r="Q1043" s="1">
        <f t="shared" si="132"/>
        <v>31291</v>
      </c>
      <c r="R1043">
        <v>3.081</v>
      </c>
      <c r="S1043">
        <f t="shared" si="133"/>
        <v>10.108267716535432</v>
      </c>
      <c r="T1043">
        <f t="shared" si="134"/>
        <v>10.608267716535432</v>
      </c>
    </row>
    <row r="1044" spans="1:20" x14ac:dyDescent="0.25">
      <c r="A1044" s="38">
        <v>1984</v>
      </c>
      <c r="B1044">
        <v>10</v>
      </c>
      <c r="C1044" s="1">
        <f t="shared" si="127"/>
        <v>30956</v>
      </c>
      <c r="D1044" s="38">
        <v>3.4000000000000002E-2</v>
      </c>
      <c r="E1044">
        <v>-2.1000000000000001E-2</v>
      </c>
      <c r="F1044">
        <v>-1.4999999999999999E-2</v>
      </c>
      <c r="G1044" s="52">
        <v>-2.7E-2</v>
      </c>
      <c r="H1044" s="38">
        <f t="shared" si="128"/>
        <v>0.1115485564304462</v>
      </c>
      <c r="I1044" s="41">
        <f t="shared" si="129"/>
        <v>-6.8897637795275593E-2</v>
      </c>
      <c r="J1044" s="40">
        <f>'NOAA WLs'!$P$5+(D1044/0.3048)</f>
        <v>4.4115485564304464</v>
      </c>
      <c r="K1044" s="40">
        <f>'NOAA WLs'!$P$5+(E1044/0.3048)</f>
        <v>4.2311023622047239</v>
      </c>
      <c r="L1044" s="40">
        <f t="shared" si="130"/>
        <v>-4.9212598425196846E-2</v>
      </c>
      <c r="M1044" s="41">
        <f t="shared" si="131"/>
        <v>-8.8582677165354326E-2</v>
      </c>
      <c r="O1044">
        <v>1985</v>
      </c>
      <c r="P1044">
        <v>10</v>
      </c>
      <c r="Q1044" s="1">
        <f t="shared" si="132"/>
        <v>31321</v>
      </c>
      <c r="R1044">
        <v>3.0409999999999999</v>
      </c>
      <c r="S1044">
        <f t="shared" si="133"/>
        <v>9.977034120734908</v>
      </c>
      <c r="T1044">
        <f t="shared" si="134"/>
        <v>10.477034120734908</v>
      </c>
    </row>
    <row r="1045" spans="1:20" x14ac:dyDescent="0.25">
      <c r="A1045" s="38">
        <v>1984</v>
      </c>
      <c r="B1045">
        <v>11</v>
      </c>
      <c r="C1045" s="1">
        <f t="shared" si="127"/>
        <v>30987</v>
      </c>
      <c r="D1045" s="38">
        <v>0.12</v>
      </c>
      <c r="E1045">
        <v>-2.1000000000000001E-2</v>
      </c>
      <c r="F1045">
        <v>-1.4999999999999999E-2</v>
      </c>
      <c r="G1045" s="52">
        <v>-2.7E-2</v>
      </c>
      <c r="H1045" s="38">
        <f t="shared" si="128"/>
        <v>0.39370078740157477</v>
      </c>
      <c r="I1045" s="41">
        <f t="shared" si="129"/>
        <v>-6.8897637795275593E-2</v>
      </c>
      <c r="J1045" s="40">
        <f>'NOAA WLs'!$P$5+(D1045/0.3048)</f>
        <v>4.6937007874015748</v>
      </c>
      <c r="K1045" s="40">
        <f>'NOAA WLs'!$P$5+(E1045/0.3048)</f>
        <v>4.2311023622047239</v>
      </c>
      <c r="L1045" s="40">
        <f t="shared" si="130"/>
        <v>-4.9212598425196846E-2</v>
      </c>
      <c r="M1045" s="41">
        <f t="shared" si="131"/>
        <v>-8.8582677165354326E-2</v>
      </c>
      <c r="O1045">
        <v>1985</v>
      </c>
      <c r="P1045">
        <v>11</v>
      </c>
      <c r="Q1045" s="1">
        <f t="shared" si="132"/>
        <v>31352</v>
      </c>
      <c r="R1045">
        <v>3.0259999999999998</v>
      </c>
      <c r="S1045">
        <f t="shared" si="133"/>
        <v>9.9278215223097099</v>
      </c>
      <c r="T1045">
        <f t="shared" si="134"/>
        <v>10.42782152230971</v>
      </c>
    </row>
    <row r="1046" spans="1:20" x14ac:dyDescent="0.25">
      <c r="A1046" s="38">
        <v>1984</v>
      </c>
      <c r="B1046">
        <v>12</v>
      </c>
      <c r="C1046" s="1">
        <f t="shared" si="127"/>
        <v>31017</v>
      </c>
      <c r="D1046" s="38">
        <v>-6.8000000000000005E-2</v>
      </c>
      <c r="E1046">
        <v>-2.1000000000000001E-2</v>
      </c>
      <c r="F1046">
        <v>-1.4999999999999999E-2</v>
      </c>
      <c r="G1046" s="52">
        <v>-2.5999999999999999E-2</v>
      </c>
      <c r="H1046" s="38">
        <f t="shared" si="128"/>
        <v>-0.2230971128608924</v>
      </c>
      <c r="I1046" s="41">
        <f t="shared" si="129"/>
        <v>-6.8897637795275593E-2</v>
      </c>
      <c r="J1046" s="40">
        <f>'NOAA WLs'!$P$5+(D1046/0.3048)</f>
        <v>4.0769028871391075</v>
      </c>
      <c r="K1046" s="40">
        <f>'NOAA WLs'!$P$5+(E1046/0.3048)</f>
        <v>4.2311023622047239</v>
      </c>
      <c r="L1046" s="40">
        <f t="shared" si="130"/>
        <v>-4.9212598425196846E-2</v>
      </c>
      <c r="M1046" s="41">
        <f t="shared" si="131"/>
        <v>-8.5301837270341199E-2</v>
      </c>
      <c r="O1046">
        <v>1985</v>
      </c>
      <c r="P1046">
        <v>12</v>
      </c>
      <c r="Q1046" s="1">
        <f t="shared" si="132"/>
        <v>31382</v>
      </c>
      <c r="R1046">
        <v>3.0870000000000002</v>
      </c>
      <c r="S1046">
        <f t="shared" si="133"/>
        <v>10.127952755905511</v>
      </c>
      <c r="T1046">
        <f t="shared" si="134"/>
        <v>10.627952755905511</v>
      </c>
    </row>
    <row r="1047" spans="1:20" x14ac:dyDescent="0.25">
      <c r="A1047" s="38">
        <v>1985</v>
      </c>
      <c r="B1047">
        <v>1</v>
      </c>
      <c r="C1047" s="1">
        <f t="shared" si="127"/>
        <v>31048</v>
      </c>
      <c r="D1047" s="38">
        <v>-0.14199999999999999</v>
      </c>
      <c r="E1047">
        <v>-0.02</v>
      </c>
      <c r="F1047">
        <v>-1.4E-2</v>
      </c>
      <c r="G1047" s="52">
        <v>-2.5999999999999999E-2</v>
      </c>
      <c r="H1047" s="38">
        <f t="shared" si="128"/>
        <v>-0.46587926509186345</v>
      </c>
      <c r="I1047" s="41">
        <f t="shared" si="129"/>
        <v>-6.5616797900262466E-2</v>
      </c>
      <c r="J1047" s="40">
        <f>'NOAA WLs'!$P$5+(D1047/0.3048)</f>
        <v>3.8341207349081365</v>
      </c>
      <c r="K1047" s="40">
        <f>'NOAA WLs'!$P$5+(E1047/0.3048)</f>
        <v>4.2343832020997372</v>
      </c>
      <c r="L1047" s="40">
        <f t="shared" si="130"/>
        <v>-4.5931758530183726E-2</v>
      </c>
      <c r="M1047" s="41">
        <f t="shared" si="131"/>
        <v>-8.5301837270341199E-2</v>
      </c>
      <c r="O1047">
        <v>1986</v>
      </c>
      <c r="P1047">
        <v>1</v>
      </c>
      <c r="Q1047" s="1">
        <f t="shared" si="132"/>
        <v>31413</v>
      </c>
      <c r="R1047">
        <v>3.2549999999999999</v>
      </c>
      <c r="S1047">
        <f t="shared" si="133"/>
        <v>10.679133858267715</v>
      </c>
      <c r="T1047">
        <f t="shared" si="134"/>
        <v>11.179133858267715</v>
      </c>
    </row>
    <row r="1048" spans="1:20" x14ac:dyDescent="0.25">
      <c r="A1048" s="38">
        <v>1985</v>
      </c>
      <c r="B1048">
        <v>2</v>
      </c>
      <c r="C1048" s="1">
        <f t="shared" si="127"/>
        <v>31079</v>
      </c>
      <c r="D1048" s="38">
        <v>-0.16800000000000001</v>
      </c>
      <c r="E1048">
        <v>-0.02</v>
      </c>
      <c r="F1048">
        <v>-1.4E-2</v>
      </c>
      <c r="G1048" s="52">
        <v>-2.5999999999999999E-2</v>
      </c>
      <c r="H1048" s="38">
        <f t="shared" si="128"/>
        <v>-0.55118110236220474</v>
      </c>
      <c r="I1048" s="41">
        <f t="shared" si="129"/>
        <v>-6.5616797900262466E-2</v>
      </c>
      <c r="J1048" s="40">
        <f>'NOAA WLs'!$P$5+(D1048/0.3048)</f>
        <v>3.7488188976377952</v>
      </c>
      <c r="K1048" s="40">
        <f>'NOAA WLs'!$P$5+(E1048/0.3048)</f>
        <v>4.2343832020997372</v>
      </c>
      <c r="L1048" s="40">
        <f t="shared" si="130"/>
        <v>-4.5931758530183726E-2</v>
      </c>
      <c r="M1048" s="41">
        <f t="shared" si="131"/>
        <v>-8.5301837270341199E-2</v>
      </c>
      <c r="O1048">
        <v>1986</v>
      </c>
      <c r="P1048">
        <v>2</v>
      </c>
      <c r="Q1048" s="1">
        <f t="shared" si="132"/>
        <v>31444</v>
      </c>
      <c r="R1048">
        <v>3.2450000000000001</v>
      </c>
      <c r="S1048">
        <f t="shared" si="133"/>
        <v>10.646325459317586</v>
      </c>
      <c r="T1048">
        <f t="shared" si="134"/>
        <v>11.146325459317586</v>
      </c>
    </row>
    <row r="1049" spans="1:20" x14ac:dyDescent="0.25">
      <c r="A1049" s="38">
        <v>1985</v>
      </c>
      <c r="B1049">
        <v>3</v>
      </c>
      <c r="C1049" s="1">
        <f t="shared" si="127"/>
        <v>31107</v>
      </c>
      <c r="D1049" s="38">
        <v>-0.14299999999999999</v>
      </c>
      <c r="E1049">
        <v>-0.02</v>
      </c>
      <c r="F1049">
        <v>-1.4E-2</v>
      </c>
      <c r="G1049" s="52">
        <v>-2.5999999999999999E-2</v>
      </c>
      <c r="H1049" s="38">
        <f t="shared" si="128"/>
        <v>-0.4691601049868766</v>
      </c>
      <c r="I1049" s="41">
        <f t="shared" si="129"/>
        <v>-6.5616797900262466E-2</v>
      </c>
      <c r="J1049" s="40">
        <f>'NOAA WLs'!$P$5+(D1049/0.3048)</f>
        <v>3.8308398950131233</v>
      </c>
      <c r="K1049" s="40">
        <f>'NOAA WLs'!$P$5+(E1049/0.3048)</f>
        <v>4.2343832020997372</v>
      </c>
      <c r="L1049" s="40">
        <f t="shared" si="130"/>
        <v>-4.5931758530183726E-2</v>
      </c>
      <c r="M1049" s="41">
        <f t="shared" si="131"/>
        <v>-8.5301837270341199E-2</v>
      </c>
      <c r="O1049">
        <v>1986</v>
      </c>
      <c r="P1049">
        <v>3</v>
      </c>
      <c r="Q1049" s="1">
        <f t="shared" si="132"/>
        <v>31472</v>
      </c>
      <c r="R1049">
        <v>3.1080000000000001</v>
      </c>
      <c r="S1049">
        <f t="shared" si="133"/>
        <v>10.196850393700787</v>
      </c>
      <c r="T1049">
        <f t="shared" si="134"/>
        <v>10.696850393700787</v>
      </c>
    </row>
    <row r="1050" spans="1:20" x14ac:dyDescent="0.25">
      <c r="A1050" s="38">
        <v>1985</v>
      </c>
      <c r="B1050">
        <v>4</v>
      </c>
      <c r="C1050" s="1">
        <f t="shared" si="127"/>
        <v>31138</v>
      </c>
      <c r="D1050" s="38">
        <v>-6.2E-2</v>
      </c>
      <c r="E1050">
        <v>-0.02</v>
      </c>
      <c r="F1050">
        <v>-1.4E-2</v>
      </c>
      <c r="G1050" s="52">
        <v>-2.5999999999999999E-2</v>
      </c>
      <c r="H1050" s="38">
        <f t="shared" si="128"/>
        <v>-0.20341207349081364</v>
      </c>
      <c r="I1050" s="41">
        <f t="shared" si="129"/>
        <v>-6.5616797900262466E-2</v>
      </c>
      <c r="J1050" s="40">
        <f>'NOAA WLs'!$P$5+(D1050/0.3048)</f>
        <v>4.0965879265091862</v>
      </c>
      <c r="K1050" s="40">
        <f>'NOAA WLs'!$P$5+(E1050/0.3048)</f>
        <v>4.2343832020997372</v>
      </c>
      <c r="L1050" s="40">
        <f t="shared" si="130"/>
        <v>-4.5931758530183726E-2</v>
      </c>
      <c r="M1050" s="41">
        <f t="shared" si="131"/>
        <v>-8.5301837270341199E-2</v>
      </c>
      <c r="O1050">
        <v>1986</v>
      </c>
      <c r="P1050">
        <v>4</v>
      </c>
      <c r="Q1050" s="1">
        <f t="shared" si="132"/>
        <v>31503</v>
      </c>
      <c r="R1050">
        <v>2.996</v>
      </c>
      <c r="S1050">
        <f t="shared" si="133"/>
        <v>9.8293963254593173</v>
      </c>
      <c r="T1050">
        <f t="shared" si="134"/>
        <v>10.329396325459317</v>
      </c>
    </row>
    <row r="1051" spans="1:20" x14ac:dyDescent="0.25">
      <c r="A1051" s="38">
        <v>1985</v>
      </c>
      <c r="B1051">
        <v>5</v>
      </c>
      <c r="C1051" s="1">
        <f t="shared" ref="C1051:C1114" si="135">DATE(A1051,B1051,1)</f>
        <v>31168</v>
      </c>
      <c r="D1051" s="38">
        <v>-0.06</v>
      </c>
      <c r="E1051">
        <v>-0.02</v>
      </c>
      <c r="F1051">
        <v>-1.4E-2</v>
      </c>
      <c r="G1051" s="52">
        <v>-2.5999999999999999E-2</v>
      </c>
      <c r="H1051" s="38">
        <f t="shared" si="128"/>
        <v>-0.19685039370078738</v>
      </c>
      <c r="I1051" s="41">
        <f t="shared" si="129"/>
        <v>-6.5616797900262466E-2</v>
      </c>
      <c r="J1051" s="40">
        <f>'NOAA WLs'!$P$5+(D1051/0.3048)</f>
        <v>4.1031496062992128</v>
      </c>
      <c r="K1051" s="40">
        <f>'NOAA WLs'!$P$5+(E1051/0.3048)</f>
        <v>4.2343832020997372</v>
      </c>
      <c r="L1051" s="40">
        <f t="shared" si="130"/>
        <v>-4.5931758530183726E-2</v>
      </c>
      <c r="M1051" s="41">
        <f t="shared" si="131"/>
        <v>-8.5301837270341199E-2</v>
      </c>
      <c r="O1051">
        <v>1986</v>
      </c>
      <c r="P1051">
        <v>5</v>
      </c>
      <c r="Q1051" s="1">
        <f t="shared" si="132"/>
        <v>31533</v>
      </c>
      <c r="R1051">
        <v>3.0779999999999998</v>
      </c>
      <c r="S1051">
        <f t="shared" si="133"/>
        <v>10.098425196850393</v>
      </c>
      <c r="T1051">
        <f t="shared" si="134"/>
        <v>10.598425196850393</v>
      </c>
    </row>
    <row r="1052" spans="1:20" x14ac:dyDescent="0.25">
      <c r="A1052" s="38">
        <v>1985</v>
      </c>
      <c r="B1052">
        <v>6</v>
      </c>
      <c r="C1052" s="1">
        <f t="shared" si="135"/>
        <v>31199</v>
      </c>
      <c r="D1052" s="38">
        <v>-2.5999999999999999E-2</v>
      </c>
      <c r="E1052">
        <v>-1.9E-2</v>
      </c>
      <c r="F1052">
        <v>-1.2999999999999999E-2</v>
      </c>
      <c r="G1052" s="52">
        <v>-2.5999999999999999E-2</v>
      </c>
      <c r="H1052" s="38">
        <f t="shared" si="128"/>
        <v>-8.5301837270341199E-2</v>
      </c>
      <c r="I1052" s="41">
        <f t="shared" si="129"/>
        <v>-6.2335958005249339E-2</v>
      </c>
      <c r="J1052" s="40">
        <f>'NOAA WLs'!$P$5+(D1052/0.3048)</f>
        <v>4.2146981627296585</v>
      </c>
      <c r="K1052" s="40">
        <f>'NOAA WLs'!$P$5+(E1052/0.3048)</f>
        <v>4.2376640419947504</v>
      </c>
      <c r="L1052" s="40">
        <f t="shared" si="130"/>
        <v>-4.26509186351706E-2</v>
      </c>
      <c r="M1052" s="41">
        <f t="shared" si="131"/>
        <v>-8.5301837270341199E-2</v>
      </c>
      <c r="O1052">
        <v>1986</v>
      </c>
      <c r="P1052">
        <v>6</v>
      </c>
      <c r="Q1052" s="1">
        <f t="shared" si="132"/>
        <v>31564</v>
      </c>
      <c r="R1052">
        <v>2.9380000000000002</v>
      </c>
      <c r="S1052">
        <f t="shared" si="133"/>
        <v>9.6391076115485568</v>
      </c>
      <c r="T1052">
        <f t="shared" si="134"/>
        <v>10.139107611548557</v>
      </c>
    </row>
    <row r="1053" spans="1:20" x14ac:dyDescent="0.25">
      <c r="A1053" s="38">
        <v>1985</v>
      </c>
      <c r="B1053">
        <v>7</v>
      </c>
      <c r="C1053" s="1">
        <f t="shared" si="135"/>
        <v>31229</v>
      </c>
      <c r="D1053" s="38">
        <v>-1.2E-2</v>
      </c>
      <c r="E1053">
        <v>-1.9E-2</v>
      </c>
      <c r="F1053">
        <v>-1.2999999999999999E-2</v>
      </c>
      <c r="G1053" s="52">
        <v>-2.5000000000000001E-2</v>
      </c>
      <c r="H1053" s="38">
        <f t="shared" si="128"/>
        <v>-3.937007874015748E-2</v>
      </c>
      <c r="I1053" s="41">
        <f t="shared" si="129"/>
        <v>-6.2335958005249339E-2</v>
      </c>
      <c r="J1053" s="40">
        <f>'NOAA WLs'!$P$5+(D1053/0.3048)</f>
        <v>4.2606299212598424</v>
      </c>
      <c r="K1053" s="40">
        <f>'NOAA WLs'!$P$5+(E1053/0.3048)</f>
        <v>4.2376640419947504</v>
      </c>
      <c r="L1053" s="40">
        <f t="shared" si="130"/>
        <v>-4.26509186351706E-2</v>
      </c>
      <c r="M1053" s="41">
        <f t="shared" si="131"/>
        <v>-8.2020997375328086E-2</v>
      </c>
      <c r="O1053">
        <v>1986</v>
      </c>
      <c r="P1053">
        <v>7</v>
      </c>
      <c r="Q1053" s="1">
        <f t="shared" si="132"/>
        <v>31594</v>
      </c>
      <c r="R1053">
        <v>2.8889999999999998</v>
      </c>
      <c r="S1053">
        <f t="shared" si="133"/>
        <v>9.478346456692913</v>
      </c>
      <c r="T1053">
        <f t="shared" si="134"/>
        <v>9.978346456692913</v>
      </c>
    </row>
    <row r="1054" spans="1:20" x14ac:dyDescent="0.25">
      <c r="A1054" s="38">
        <v>1985</v>
      </c>
      <c r="B1054">
        <v>8</v>
      </c>
      <c r="C1054" s="1">
        <f t="shared" si="135"/>
        <v>31260</v>
      </c>
      <c r="D1054" s="38">
        <v>-3.9E-2</v>
      </c>
      <c r="E1054">
        <v>-1.9E-2</v>
      </c>
      <c r="F1054">
        <v>-1.2999999999999999E-2</v>
      </c>
      <c r="G1054" s="52">
        <v>-2.5000000000000001E-2</v>
      </c>
      <c r="H1054" s="38">
        <f t="shared" si="128"/>
        <v>-0.12795275590551181</v>
      </c>
      <c r="I1054" s="41">
        <f t="shared" si="129"/>
        <v>-6.2335958005249339E-2</v>
      </c>
      <c r="J1054" s="40">
        <f>'NOAA WLs'!$P$5+(D1054/0.3048)</f>
        <v>4.1720472440944878</v>
      </c>
      <c r="K1054" s="40">
        <f>'NOAA WLs'!$P$5+(E1054/0.3048)</f>
        <v>4.2376640419947504</v>
      </c>
      <c r="L1054" s="40">
        <f t="shared" si="130"/>
        <v>-4.26509186351706E-2</v>
      </c>
      <c r="M1054" s="41">
        <f t="shared" si="131"/>
        <v>-8.2020997375328086E-2</v>
      </c>
      <c r="O1054">
        <v>1986</v>
      </c>
      <c r="P1054">
        <v>8</v>
      </c>
      <c r="Q1054" s="1">
        <f t="shared" si="132"/>
        <v>31625</v>
      </c>
      <c r="R1054">
        <v>2.8860000000000001</v>
      </c>
      <c r="S1054">
        <f t="shared" si="133"/>
        <v>9.4685039370078741</v>
      </c>
      <c r="T1054">
        <f t="shared" si="134"/>
        <v>9.9685039370078741</v>
      </c>
    </row>
    <row r="1055" spans="1:20" x14ac:dyDescent="0.25">
      <c r="A1055" s="38">
        <v>1985</v>
      </c>
      <c r="B1055">
        <v>9</v>
      </c>
      <c r="C1055" s="1">
        <f t="shared" si="135"/>
        <v>31291</v>
      </c>
      <c r="D1055" s="38">
        <v>8.9999999999999993E-3</v>
      </c>
      <c r="E1055">
        <v>-1.9E-2</v>
      </c>
      <c r="F1055">
        <v>-1.2999999999999999E-2</v>
      </c>
      <c r="G1055" s="52">
        <v>-2.5000000000000001E-2</v>
      </c>
      <c r="H1055" s="38">
        <f t="shared" si="128"/>
        <v>2.9527559055118106E-2</v>
      </c>
      <c r="I1055" s="41">
        <f t="shared" si="129"/>
        <v>-6.2335958005249339E-2</v>
      </c>
      <c r="J1055" s="40">
        <f>'NOAA WLs'!$P$5+(D1055/0.3048)</f>
        <v>4.3295275590551183</v>
      </c>
      <c r="K1055" s="40">
        <f>'NOAA WLs'!$P$5+(E1055/0.3048)</f>
        <v>4.2376640419947504</v>
      </c>
      <c r="L1055" s="40">
        <f t="shared" si="130"/>
        <v>-4.26509186351706E-2</v>
      </c>
      <c r="M1055" s="41">
        <f t="shared" si="131"/>
        <v>-8.2020997375328086E-2</v>
      </c>
      <c r="O1055">
        <v>1986</v>
      </c>
      <c r="P1055">
        <v>9</v>
      </c>
      <c r="Q1055" s="1">
        <f t="shared" si="132"/>
        <v>31656</v>
      </c>
      <c r="R1055">
        <v>2.8580000000000001</v>
      </c>
      <c r="S1055">
        <f t="shared" si="133"/>
        <v>9.3766404199475062</v>
      </c>
      <c r="T1055">
        <f t="shared" si="134"/>
        <v>9.8766404199475062</v>
      </c>
    </row>
    <row r="1056" spans="1:20" x14ac:dyDescent="0.25">
      <c r="A1056" s="38">
        <v>1985</v>
      </c>
      <c r="B1056">
        <v>10</v>
      </c>
      <c r="C1056" s="1">
        <f t="shared" si="135"/>
        <v>31321</v>
      </c>
      <c r="D1056" s="38">
        <v>-1.6E-2</v>
      </c>
      <c r="E1056">
        <v>-1.9E-2</v>
      </c>
      <c r="F1056">
        <v>-1.2999999999999999E-2</v>
      </c>
      <c r="G1056" s="52">
        <v>-2.5000000000000001E-2</v>
      </c>
      <c r="H1056" s="38">
        <f t="shared" si="128"/>
        <v>-5.2493438320209973E-2</v>
      </c>
      <c r="I1056" s="41">
        <f t="shared" si="129"/>
        <v>-6.2335958005249339E-2</v>
      </c>
      <c r="J1056" s="40">
        <f>'NOAA WLs'!$P$5+(D1056/0.3048)</f>
        <v>4.2475065616797902</v>
      </c>
      <c r="K1056" s="40">
        <f>'NOAA WLs'!$P$5+(E1056/0.3048)</f>
        <v>4.2376640419947504</v>
      </c>
      <c r="L1056" s="40">
        <f t="shared" si="130"/>
        <v>-4.26509186351706E-2</v>
      </c>
      <c r="M1056" s="41">
        <f t="shared" si="131"/>
        <v>-8.2020997375328086E-2</v>
      </c>
      <c r="O1056">
        <v>1986</v>
      </c>
      <c r="P1056">
        <v>10</v>
      </c>
      <c r="Q1056" s="1">
        <f t="shared" si="132"/>
        <v>31686</v>
      </c>
      <c r="R1056">
        <v>2.831</v>
      </c>
      <c r="S1056">
        <f t="shared" si="133"/>
        <v>9.2880577427821525</v>
      </c>
      <c r="T1056">
        <f t="shared" si="134"/>
        <v>9.7880577427821525</v>
      </c>
    </row>
    <row r="1057" spans="1:20" x14ac:dyDescent="0.25">
      <c r="A1057" s="38">
        <v>1985</v>
      </c>
      <c r="B1057">
        <v>11</v>
      </c>
      <c r="C1057" s="1">
        <f t="shared" si="135"/>
        <v>31352</v>
      </c>
      <c r="D1057" s="38">
        <v>-9.9000000000000005E-2</v>
      </c>
      <c r="E1057">
        <v>-1.9E-2</v>
      </c>
      <c r="F1057">
        <v>-1.2999999999999999E-2</v>
      </c>
      <c r="G1057" s="52">
        <v>-2.5000000000000001E-2</v>
      </c>
      <c r="H1057" s="38">
        <f t="shared" si="128"/>
        <v>-0.32480314960629919</v>
      </c>
      <c r="I1057" s="41">
        <f t="shared" si="129"/>
        <v>-6.2335958005249339E-2</v>
      </c>
      <c r="J1057" s="40">
        <f>'NOAA WLs'!$P$5+(D1057/0.3048)</f>
        <v>3.9751968503937007</v>
      </c>
      <c r="K1057" s="40">
        <f>'NOAA WLs'!$P$5+(E1057/0.3048)</f>
        <v>4.2376640419947504</v>
      </c>
      <c r="L1057" s="40">
        <f t="shared" si="130"/>
        <v>-4.26509186351706E-2</v>
      </c>
      <c r="M1057" s="41">
        <f t="shared" si="131"/>
        <v>-8.2020997375328086E-2</v>
      </c>
      <c r="O1057">
        <v>1986</v>
      </c>
      <c r="P1057">
        <v>11</v>
      </c>
      <c r="Q1057" s="1">
        <f t="shared" si="132"/>
        <v>31717</v>
      </c>
      <c r="R1057">
        <v>3.1480000000000001</v>
      </c>
      <c r="S1057">
        <f t="shared" si="133"/>
        <v>10.328083989501312</v>
      </c>
      <c r="T1057">
        <f t="shared" si="134"/>
        <v>10.828083989501312</v>
      </c>
    </row>
    <row r="1058" spans="1:20" x14ac:dyDescent="0.25">
      <c r="A1058" s="38">
        <v>1985</v>
      </c>
      <c r="B1058">
        <v>12</v>
      </c>
      <c r="C1058" s="1">
        <f t="shared" si="135"/>
        <v>31382</v>
      </c>
      <c r="D1058" s="38">
        <v>-0.156</v>
      </c>
      <c r="E1058">
        <v>-1.7999999999999999E-2</v>
      </c>
      <c r="F1058">
        <v>-1.2E-2</v>
      </c>
      <c r="G1058" s="52">
        <v>-2.5000000000000001E-2</v>
      </c>
      <c r="H1058" s="38">
        <f t="shared" si="128"/>
        <v>-0.51181102362204722</v>
      </c>
      <c r="I1058" s="41">
        <f t="shared" si="129"/>
        <v>-5.9055118110236213E-2</v>
      </c>
      <c r="J1058" s="40">
        <f>'NOAA WLs'!$P$5+(D1058/0.3048)</f>
        <v>3.7881889763779526</v>
      </c>
      <c r="K1058" s="40">
        <f>'NOAA WLs'!$P$5+(E1058/0.3048)</f>
        <v>4.2409448818897637</v>
      </c>
      <c r="L1058" s="40">
        <f t="shared" si="130"/>
        <v>-3.937007874015748E-2</v>
      </c>
      <c r="M1058" s="41">
        <f t="shared" si="131"/>
        <v>-8.2020997375328086E-2</v>
      </c>
      <c r="O1058">
        <v>1986</v>
      </c>
      <c r="P1058">
        <v>12</v>
      </c>
      <c r="Q1058" s="1">
        <f t="shared" si="132"/>
        <v>31747</v>
      </c>
      <c r="R1058">
        <v>3.2330000000000001</v>
      </c>
      <c r="S1058">
        <f t="shared" si="133"/>
        <v>10.606955380577428</v>
      </c>
      <c r="T1058">
        <f t="shared" si="134"/>
        <v>11.106955380577428</v>
      </c>
    </row>
    <row r="1059" spans="1:20" x14ac:dyDescent="0.25">
      <c r="A1059" s="38">
        <v>1986</v>
      </c>
      <c r="B1059">
        <v>1</v>
      </c>
      <c r="C1059" s="1">
        <f t="shared" si="135"/>
        <v>31413</v>
      </c>
      <c r="D1059" s="38">
        <v>3.3000000000000002E-2</v>
      </c>
      <c r="E1059">
        <v>-1.7999999999999999E-2</v>
      </c>
      <c r="F1059">
        <v>-1.2E-2</v>
      </c>
      <c r="G1059" s="52">
        <v>-2.4E-2</v>
      </c>
      <c r="H1059" s="38">
        <f t="shared" si="128"/>
        <v>0.10826771653543307</v>
      </c>
      <c r="I1059" s="41">
        <f t="shared" si="129"/>
        <v>-5.9055118110236213E-2</v>
      </c>
      <c r="J1059" s="40">
        <f>'NOAA WLs'!$P$5+(D1059/0.3048)</f>
        <v>4.4082677165354331</v>
      </c>
      <c r="K1059" s="40">
        <f>'NOAA WLs'!$P$5+(E1059/0.3048)</f>
        <v>4.2409448818897637</v>
      </c>
      <c r="L1059" s="40">
        <f t="shared" si="130"/>
        <v>-3.937007874015748E-2</v>
      </c>
      <c r="M1059" s="41">
        <f t="shared" si="131"/>
        <v>-7.874015748031496E-2</v>
      </c>
      <c r="O1059">
        <v>1987</v>
      </c>
      <c r="P1059">
        <v>1</v>
      </c>
      <c r="Q1059" s="1">
        <f t="shared" si="132"/>
        <v>31778</v>
      </c>
      <c r="R1059">
        <v>3.6360000000000001</v>
      </c>
      <c r="S1059">
        <f t="shared" si="133"/>
        <v>11.929133858267717</v>
      </c>
      <c r="T1059">
        <f t="shared" si="134"/>
        <v>12.429133858267717</v>
      </c>
    </row>
    <row r="1060" spans="1:20" x14ac:dyDescent="0.25">
      <c r="A1060" s="38">
        <v>1986</v>
      </c>
      <c r="B1060">
        <v>2</v>
      </c>
      <c r="C1060" s="1">
        <f t="shared" si="135"/>
        <v>31444</v>
      </c>
      <c r="D1060" s="38">
        <v>7.0000000000000007E-2</v>
      </c>
      <c r="E1060">
        <v>-1.7999999999999999E-2</v>
      </c>
      <c r="F1060">
        <v>-1.2E-2</v>
      </c>
      <c r="G1060" s="52">
        <v>-2.4E-2</v>
      </c>
      <c r="H1060" s="38">
        <f t="shared" si="128"/>
        <v>0.22965879265091865</v>
      </c>
      <c r="I1060" s="41">
        <f t="shared" si="129"/>
        <v>-5.9055118110236213E-2</v>
      </c>
      <c r="J1060" s="40">
        <f>'NOAA WLs'!$P$5+(D1060/0.3048)</f>
        <v>4.5296587926509186</v>
      </c>
      <c r="K1060" s="40">
        <f>'NOAA WLs'!$P$5+(E1060/0.3048)</f>
        <v>4.2409448818897637</v>
      </c>
      <c r="L1060" s="40">
        <f t="shared" si="130"/>
        <v>-3.937007874015748E-2</v>
      </c>
      <c r="M1060" s="41">
        <f t="shared" si="131"/>
        <v>-7.874015748031496E-2</v>
      </c>
      <c r="O1060">
        <v>1987</v>
      </c>
      <c r="P1060">
        <v>2</v>
      </c>
      <c r="Q1060" s="1">
        <f t="shared" si="132"/>
        <v>31809</v>
      </c>
      <c r="R1060">
        <v>3.6139999999999999</v>
      </c>
      <c r="S1060">
        <f t="shared" si="133"/>
        <v>11.856955380577427</v>
      </c>
      <c r="T1060">
        <f t="shared" si="134"/>
        <v>12.356955380577427</v>
      </c>
    </row>
    <row r="1061" spans="1:20" x14ac:dyDescent="0.25">
      <c r="A1061" s="38">
        <v>1986</v>
      </c>
      <c r="B1061">
        <v>3</v>
      </c>
      <c r="C1061" s="1">
        <f t="shared" si="135"/>
        <v>31472</v>
      </c>
      <c r="D1061" s="38">
        <v>3.4000000000000002E-2</v>
      </c>
      <c r="E1061">
        <v>-1.7999999999999999E-2</v>
      </c>
      <c r="F1061">
        <v>-1.2E-2</v>
      </c>
      <c r="G1061" s="52">
        <v>-2.4E-2</v>
      </c>
      <c r="H1061" s="38">
        <f t="shared" si="128"/>
        <v>0.1115485564304462</v>
      </c>
      <c r="I1061" s="41">
        <f t="shared" si="129"/>
        <v>-5.9055118110236213E-2</v>
      </c>
      <c r="J1061" s="40">
        <f>'NOAA WLs'!$P$5+(D1061/0.3048)</f>
        <v>4.4115485564304464</v>
      </c>
      <c r="K1061" s="40">
        <f>'NOAA WLs'!$P$5+(E1061/0.3048)</f>
        <v>4.2409448818897637</v>
      </c>
      <c r="L1061" s="40">
        <f t="shared" si="130"/>
        <v>-3.937007874015748E-2</v>
      </c>
      <c r="M1061" s="41">
        <f t="shared" si="131"/>
        <v>-7.874015748031496E-2</v>
      </c>
      <c r="O1061">
        <v>1987</v>
      </c>
      <c r="P1061">
        <v>3</v>
      </c>
      <c r="Q1061" s="1">
        <f t="shared" si="132"/>
        <v>31837</v>
      </c>
      <c r="R1061">
        <v>3.2730000000000001</v>
      </c>
      <c r="S1061">
        <f t="shared" si="133"/>
        <v>10.738188976377952</v>
      </c>
      <c r="T1061">
        <f t="shared" si="134"/>
        <v>11.238188976377952</v>
      </c>
    </row>
    <row r="1062" spans="1:20" x14ac:dyDescent="0.25">
      <c r="A1062" s="38">
        <v>1986</v>
      </c>
      <c r="B1062">
        <v>4</v>
      </c>
      <c r="C1062" s="1">
        <f t="shared" si="135"/>
        <v>31503</v>
      </c>
      <c r="D1062" s="38">
        <v>-6.5000000000000002E-2</v>
      </c>
      <c r="E1062">
        <v>-1.7999999999999999E-2</v>
      </c>
      <c r="F1062">
        <v>-1.2E-2</v>
      </c>
      <c r="G1062" s="52">
        <v>-2.4E-2</v>
      </c>
      <c r="H1062" s="38">
        <f t="shared" si="128"/>
        <v>-0.21325459317585302</v>
      </c>
      <c r="I1062" s="41">
        <f t="shared" si="129"/>
        <v>-5.9055118110236213E-2</v>
      </c>
      <c r="J1062" s="40">
        <f>'NOAA WLs'!$P$5+(D1062/0.3048)</f>
        <v>4.0867454068241464</v>
      </c>
      <c r="K1062" s="40">
        <f>'NOAA WLs'!$P$5+(E1062/0.3048)</f>
        <v>4.2409448818897637</v>
      </c>
      <c r="L1062" s="40">
        <f t="shared" si="130"/>
        <v>-3.937007874015748E-2</v>
      </c>
      <c r="M1062" s="41">
        <f t="shared" si="131"/>
        <v>-7.874015748031496E-2</v>
      </c>
      <c r="O1062">
        <v>1987</v>
      </c>
      <c r="P1062">
        <v>4</v>
      </c>
      <c r="Q1062" s="1">
        <f t="shared" si="132"/>
        <v>31868</v>
      </c>
      <c r="R1062">
        <v>2.794</v>
      </c>
      <c r="S1062">
        <f t="shared" si="133"/>
        <v>9.1666666666666661</v>
      </c>
      <c r="T1062">
        <f t="shared" si="134"/>
        <v>9.6666666666666661</v>
      </c>
    </row>
    <row r="1063" spans="1:20" x14ac:dyDescent="0.25">
      <c r="A1063" s="38">
        <v>1986</v>
      </c>
      <c r="B1063">
        <v>5</v>
      </c>
      <c r="C1063" s="1">
        <f t="shared" si="135"/>
        <v>31533</v>
      </c>
      <c r="D1063" s="38">
        <v>1E-3</v>
      </c>
      <c r="E1063">
        <v>-1.7999999999999999E-2</v>
      </c>
      <c r="F1063">
        <v>-1.0999999999999999E-2</v>
      </c>
      <c r="G1063" s="52">
        <v>-2.4E-2</v>
      </c>
      <c r="H1063" s="38">
        <f t="shared" si="128"/>
        <v>3.2808398950131233E-3</v>
      </c>
      <c r="I1063" s="41">
        <f t="shared" si="129"/>
        <v>-5.9055118110236213E-2</v>
      </c>
      <c r="J1063" s="40">
        <f>'NOAA WLs'!$P$5+(D1063/0.3048)</f>
        <v>4.3032808398950131</v>
      </c>
      <c r="K1063" s="40">
        <f>'NOAA WLs'!$P$5+(E1063/0.3048)</f>
        <v>4.2409448818897637</v>
      </c>
      <c r="L1063" s="40">
        <f t="shared" si="130"/>
        <v>-3.6089238845144353E-2</v>
      </c>
      <c r="M1063" s="41">
        <f t="shared" si="131"/>
        <v>-7.874015748031496E-2</v>
      </c>
      <c r="O1063">
        <v>1987</v>
      </c>
      <c r="P1063">
        <v>5</v>
      </c>
      <c r="Q1063" s="1">
        <f t="shared" si="132"/>
        <v>31898</v>
      </c>
      <c r="R1063">
        <v>2.883</v>
      </c>
      <c r="S1063">
        <f t="shared" si="133"/>
        <v>9.4586614173228334</v>
      </c>
      <c r="T1063">
        <f t="shared" si="134"/>
        <v>9.9586614173228334</v>
      </c>
    </row>
    <row r="1064" spans="1:20" x14ac:dyDescent="0.25">
      <c r="A1064" s="38">
        <v>1986</v>
      </c>
      <c r="B1064">
        <v>6</v>
      </c>
      <c r="C1064" s="1">
        <f t="shared" si="135"/>
        <v>31564</v>
      </c>
      <c r="D1064" s="38">
        <v>-5.0000000000000001E-3</v>
      </c>
      <c r="E1064">
        <v>-1.7000000000000001E-2</v>
      </c>
      <c r="F1064">
        <v>-1.0999999999999999E-2</v>
      </c>
      <c r="G1064" s="52">
        <v>-2.4E-2</v>
      </c>
      <c r="H1064" s="38">
        <f t="shared" si="128"/>
        <v>-1.6404199475065617E-2</v>
      </c>
      <c r="I1064" s="41">
        <f t="shared" si="129"/>
        <v>-5.57742782152231E-2</v>
      </c>
      <c r="J1064" s="40">
        <f>'NOAA WLs'!$P$5+(D1064/0.3048)</f>
        <v>4.2835958005249344</v>
      </c>
      <c r="K1064" s="40">
        <f>'NOAA WLs'!$P$5+(E1064/0.3048)</f>
        <v>4.244225721784777</v>
      </c>
      <c r="L1064" s="40">
        <f t="shared" si="130"/>
        <v>-3.6089238845144353E-2</v>
      </c>
      <c r="M1064" s="41">
        <f t="shared" si="131"/>
        <v>-7.874015748031496E-2</v>
      </c>
      <c r="O1064">
        <v>1987</v>
      </c>
      <c r="P1064">
        <v>6</v>
      </c>
      <c r="Q1064" s="1">
        <f t="shared" si="132"/>
        <v>31929</v>
      </c>
      <c r="R1064">
        <v>3.02</v>
      </c>
      <c r="S1064">
        <f t="shared" si="133"/>
        <v>9.9081364829396321</v>
      </c>
      <c r="T1064">
        <f t="shared" si="134"/>
        <v>10.408136482939632</v>
      </c>
    </row>
    <row r="1065" spans="1:20" x14ac:dyDescent="0.25">
      <c r="A1065" s="38">
        <v>1986</v>
      </c>
      <c r="B1065">
        <v>7</v>
      </c>
      <c r="C1065" s="1">
        <f t="shared" si="135"/>
        <v>31594</v>
      </c>
      <c r="D1065" s="38">
        <v>-2.4E-2</v>
      </c>
      <c r="E1065">
        <v>-1.7000000000000001E-2</v>
      </c>
      <c r="F1065">
        <v>-1.0999999999999999E-2</v>
      </c>
      <c r="G1065" s="52">
        <v>-2.3E-2</v>
      </c>
      <c r="H1065" s="38">
        <f t="shared" si="128"/>
        <v>-7.874015748031496E-2</v>
      </c>
      <c r="I1065" s="41">
        <f t="shared" si="129"/>
        <v>-5.57742782152231E-2</v>
      </c>
      <c r="J1065" s="40">
        <f>'NOAA WLs'!$P$5+(D1065/0.3048)</f>
        <v>4.221259842519685</v>
      </c>
      <c r="K1065" s="40">
        <f>'NOAA WLs'!$P$5+(E1065/0.3048)</f>
        <v>4.244225721784777</v>
      </c>
      <c r="L1065" s="40">
        <f t="shared" si="130"/>
        <v>-3.6089238845144353E-2</v>
      </c>
      <c r="M1065" s="41">
        <f t="shared" si="131"/>
        <v>-7.5459317585301833E-2</v>
      </c>
      <c r="O1065">
        <v>1987</v>
      </c>
      <c r="P1065">
        <v>7</v>
      </c>
      <c r="Q1065" s="1">
        <f t="shared" si="132"/>
        <v>31959</v>
      </c>
      <c r="R1065">
        <v>3.06</v>
      </c>
      <c r="S1065">
        <f t="shared" si="133"/>
        <v>10.039370078740157</v>
      </c>
      <c r="T1065">
        <f t="shared" si="134"/>
        <v>10.539370078740157</v>
      </c>
    </row>
    <row r="1066" spans="1:20" x14ac:dyDescent="0.25">
      <c r="A1066" s="38">
        <v>1986</v>
      </c>
      <c r="B1066">
        <v>8</v>
      </c>
      <c r="C1066" s="1">
        <f t="shared" si="135"/>
        <v>31625</v>
      </c>
      <c r="D1066" s="38">
        <v>-6.0000000000000001E-3</v>
      </c>
      <c r="E1066">
        <v>-1.7000000000000001E-2</v>
      </c>
      <c r="F1066">
        <v>-1.0999999999999999E-2</v>
      </c>
      <c r="G1066" s="52">
        <v>-2.3E-2</v>
      </c>
      <c r="H1066" s="38">
        <f t="shared" si="128"/>
        <v>-1.968503937007874E-2</v>
      </c>
      <c r="I1066" s="41">
        <f t="shared" si="129"/>
        <v>-5.57742782152231E-2</v>
      </c>
      <c r="J1066" s="40">
        <f>'NOAA WLs'!$P$5+(D1066/0.3048)</f>
        <v>4.2803149606299211</v>
      </c>
      <c r="K1066" s="40">
        <f>'NOAA WLs'!$P$5+(E1066/0.3048)</f>
        <v>4.244225721784777</v>
      </c>
      <c r="L1066" s="40">
        <f t="shared" si="130"/>
        <v>-3.6089238845144353E-2</v>
      </c>
      <c r="M1066" s="41">
        <f t="shared" si="131"/>
        <v>-7.5459317585301833E-2</v>
      </c>
      <c r="O1066">
        <v>1987</v>
      </c>
      <c r="P1066">
        <v>8</v>
      </c>
      <c r="Q1066" s="1">
        <f t="shared" si="132"/>
        <v>31990</v>
      </c>
      <c r="R1066">
        <v>3.169</v>
      </c>
      <c r="S1066">
        <f t="shared" si="133"/>
        <v>10.396981627296588</v>
      </c>
      <c r="T1066">
        <f t="shared" si="134"/>
        <v>10.896981627296588</v>
      </c>
    </row>
    <row r="1067" spans="1:20" x14ac:dyDescent="0.25">
      <c r="A1067" s="38">
        <v>1986</v>
      </c>
      <c r="B1067">
        <v>9</v>
      </c>
      <c r="C1067" s="1">
        <f t="shared" si="135"/>
        <v>31656</v>
      </c>
      <c r="D1067" s="38">
        <v>0</v>
      </c>
      <c r="E1067">
        <v>-1.7000000000000001E-2</v>
      </c>
      <c r="F1067">
        <v>-1.0999999999999999E-2</v>
      </c>
      <c r="G1067" s="52">
        <v>-2.3E-2</v>
      </c>
      <c r="H1067" s="38">
        <f t="shared" si="128"/>
        <v>0</v>
      </c>
      <c r="I1067" s="41">
        <f t="shared" si="129"/>
        <v>-5.57742782152231E-2</v>
      </c>
      <c r="J1067" s="40">
        <f>'NOAA WLs'!$P$5+(D1067/0.3048)</f>
        <v>4.3</v>
      </c>
      <c r="K1067" s="40">
        <f>'NOAA WLs'!$P$5+(E1067/0.3048)</f>
        <v>4.244225721784777</v>
      </c>
      <c r="L1067" s="40">
        <f t="shared" si="130"/>
        <v>-3.6089238845144353E-2</v>
      </c>
      <c r="M1067" s="41">
        <f t="shared" si="131"/>
        <v>-7.5459317585301833E-2</v>
      </c>
      <c r="O1067">
        <v>1987</v>
      </c>
      <c r="P1067">
        <v>9</v>
      </c>
      <c r="Q1067" s="1">
        <f t="shared" si="132"/>
        <v>32021</v>
      </c>
      <c r="R1067">
        <v>2.968</v>
      </c>
      <c r="S1067">
        <f t="shared" si="133"/>
        <v>9.7375328083989494</v>
      </c>
      <c r="T1067">
        <f t="shared" si="134"/>
        <v>10.237532808398949</v>
      </c>
    </row>
    <row r="1068" spans="1:20" x14ac:dyDescent="0.25">
      <c r="A1068" s="38">
        <v>1986</v>
      </c>
      <c r="B1068">
        <v>10</v>
      </c>
      <c r="C1068" s="1">
        <f t="shared" si="135"/>
        <v>31686</v>
      </c>
      <c r="D1068" s="38">
        <v>-4.5999999999999999E-2</v>
      </c>
      <c r="E1068">
        <v>-1.7000000000000001E-2</v>
      </c>
      <c r="F1068">
        <v>-1.0999999999999999E-2</v>
      </c>
      <c r="G1068" s="52">
        <v>-2.3E-2</v>
      </c>
      <c r="H1068" s="38">
        <f t="shared" si="128"/>
        <v>-0.15091863517060367</v>
      </c>
      <c r="I1068" s="41">
        <f t="shared" si="129"/>
        <v>-5.57742782152231E-2</v>
      </c>
      <c r="J1068" s="40">
        <f>'NOAA WLs'!$P$5+(D1068/0.3048)</f>
        <v>4.1490813648293958</v>
      </c>
      <c r="K1068" s="40">
        <f>'NOAA WLs'!$P$5+(E1068/0.3048)</f>
        <v>4.244225721784777</v>
      </c>
      <c r="L1068" s="40">
        <f t="shared" si="130"/>
        <v>-3.6089238845144353E-2</v>
      </c>
      <c r="M1068" s="41">
        <f t="shared" si="131"/>
        <v>-7.5459317585301833E-2</v>
      </c>
      <c r="O1068">
        <v>1987</v>
      </c>
      <c r="P1068">
        <v>10</v>
      </c>
      <c r="Q1068" s="1">
        <f t="shared" si="132"/>
        <v>32051</v>
      </c>
      <c r="R1068">
        <v>2.944</v>
      </c>
      <c r="S1068">
        <f t="shared" si="133"/>
        <v>9.6587926509186346</v>
      </c>
      <c r="T1068">
        <f t="shared" si="134"/>
        <v>10.158792650918635</v>
      </c>
    </row>
    <row r="1069" spans="1:20" x14ac:dyDescent="0.25">
      <c r="A1069" s="38">
        <v>1986</v>
      </c>
      <c r="B1069">
        <v>11</v>
      </c>
      <c r="C1069" s="1">
        <f t="shared" si="135"/>
        <v>31717</v>
      </c>
      <c r="D1069" s="38">
        <v>-6.5000000000000002E-2</v>
      </c>
      <c r="E1069">
        <v>-1.7000000000000001E-2</v>
      </c>
      <c r="F1069">
        <v>-0.01</v>
      </c>
      <c r="G1069" s="52">
        <v>-2.3E-2</v>
      </c>
      <c r="H1069" s="38">
        <f t="shared" si="128"/>
        <v>-0.21325459317585302</v>
      </c>
      <c r="I1069" s="41">
        <f t="shared" si="129"/>
        <v>-5.57742782152231E-2</v>
      </c>
      <c r="J1069" s="40">
        <f>'NOAA WLs'!$P$5+(D1069/0.3048)</f>
        <v>4.0867454068241464</v>
      </c>
      <c r="K1069" s="40">
        <f>'NOAA WLs'!$P$5+(E1069/0.3048)</f>
        <v>4.244225721784777</v>
      </c>
      <c r="L1069" s="40">
        <f t="shared" si="130"/>
        <v>-3.2808398950131233E-2</v>
      </c>
      <c r="M1069" s="41">
        <f t="shared" si="131"/>
        <v>-7.5459317585301833E-2</v>
      </c>
      <c r="O1069">
        <v>1987</v>
      </c>
      <c r="P1069">
        <v>11</v>
      </c>
      <c r="Q1069" s="1">
        <f t="shared" si="132"/>
        <v>32082</v>
      </c>
      <c r="R1069">
        <v>3.1909999999999998</v>
      </c>
      <c r="S1069">
        <f t="shared" si="133"/>
        <v>10.469160104986875</v>
      </c>
      <c r="T1069">
        <f t="shared" si="134"/>
        <v>10.969160104986875</v>
      </c>
    </row>
    <row r="1070" spans="1:20" x14ac:dyDescent="0.25">
      <c r="A1070" s="38">
        <v>1986</v>
      </c>
      <c r="B1070">
        <v>12</v>
      </c>
      <c r="C1070" s="1">
        <f t="shared" si="135"/>
        <v>31747</v>
      </c>
      <c r="D1070" s="38">
        <v>-1.6E-2</v>
      </c>
      <c r="E1070">
        <v>-1.6E-2</v>
      </c>
      <c r="F1070">
        <v>-0.01</v>
      </c>
      <c r="G1070" s="52">
        <v>-2.3E-2</v>
      </c>
      <c r="H1070" s="38">
        <f t="shared" si="128"/>
        <v>-5.2493438320209973E-2</v>
      </c>
      <c r="I1070" s="41">
        <f t="shared" si="129"/>
        <v>-5.2493438320209973E-2</v>
      </c>
      <c r="J1070" s="40">
        <f>'NOAA WLs'!$P$5+(D1070/0.3048)</f>
        <v>4.2475065616797902</v>
      </c>
      <c r="K1070" s="40">
        <f>'NOAA WLs'!$P$5+(E1070/0.3048)</f>
        <v>4.2475065616797902</v>
      </c>
      <c r="L1070" s="40">
        <f t="shared" si="130"/>
        <v>-3.2808398950131233E-2</v>
      </c>
      <c r="M1070" s="41">
        <f t="shared" si="131"/>
        <v>-7.5459317585301833E-2</v>
      </c>
      <c r="O1070">
        <v>1987</v>
      </c>
      <c r="P1070">
        <v>12</v>
      </c>
      <c r="Q1070" s="1">
        <f t="shared" si="132"/>
        <v>32112</v>
      </c>
      <c r="R1070">
        <v>3.5750000000000002</v>
      </c>
      <c r="S1070">
        <f t="shared" si="133"/>
        <v>11.729002624671915</v>
      </c>
      <c r="T1070">
        <f t="shared" si="134"/>
        <v>12.229002624671915</v>
      </c>
    </row>
    <row r="1071" spans="1:20" x14ac:dyDescent="0.25">
      <c r="A1071" s="38">
        <v>1987</v>
      </c>
      <c r="B1071">
        <v>1</v>
      </c>
      <c r="C1071" s="1">
        <f t="shared" si="135"/>
        <v>31778</v>
      </c>
      <c r="D1071" s="38">
        <v>-2.9000000000000001E-2</v>
      </c>
      <c r="E1071">
        <v>-1.6E-2</v>
      </c>
      <c r="F1071">
        <v>-0.01</v>
      </c>
      <c r="G1071" s="52">
        <v>-2.1999999999999999E-2</v>
      </c>
      <c r="H1071" s="38">
        <f t="shared" si="128"/>
        <v>-9.514435695538058E-2</v>
      </c>
      <c r="I1071" s="41">
        <f t="shared" si="129"/>
        <v>-5.2493438320209973E-2</v>
      </c>
      <c r="J1071" s="40">
        <f>'NOAA WLs'!$P$5+(D1071/0.3048)</f>
        <v>4.2048556430446196</v>
      </c>
      <c r="K1071" s="40">
        <f>'NOAA WLs'!$P$5+(E1071/0.3048)</f>
        <v>4.2475065616797902</v>
      </c>
      <c r="L1071" s="40">
        <f t="shared" si="130"/>
        <v>-3.2808398950131233E-2</v>
      </c>
      <c r="M1071" s="41">
        <f t="shared" si="131"/>
        <v>-7.2178477690288706E-2</v>
      </c>
      <c r="O1071">
        <v>1988</v>
      </c>
      <c r="P1071">
        <v>1</v>
      </c>
      <c r="Q1071" s="1">
        <f t="shared" si="132"/>
        <v>32143</v>
      </c>
      <c r="R1071">
        <v>3.1360000000000001</v>
      </c>
      <c r="S1071">
        <f t="shared" si="133"/>
        <v>10.288713910761155</v>
      </c>
      <c r="T1071">
        <f t="shared" si="134"/>
        <v>10.788713910761155</v>
      </c>
    </row>
    <row r="1072" spans="1:20" x14ac:dyDescent="0.25">
      <c r="A1072" s="38">
        <v>1987</v>
      </c>
      <c r="B1072">
        <v>2</v>
      </c>
      <c r="C1072" s="1">
        <f t="shared" si="135"/>
        <v>31809</v>
      </c>
      <c r="D1072" s="38">
        <v>3.1E-2</v>
      </c>
      <c r="E1072">
        <v>-1.6E-2</v>
      </c>
      <c r="F1072">
        <v>-0.01</v>
      </c>
      <c r="G1072" s="52">
        <v>-2.1999999999999999E-2</v>
      </c>
      <c r="H1072" s="38">
        <f t="shared" si="128"/>
        <v>0.10170603674540682</v>
      </c>
      <c r="I1072" s="41">
        <f t="shared" si="129"/>
        <v>-5.2493438320209973E-2</v>
      </c>
      <c r="J1072" s="40">
        <f>'NOAA WLs'!$P$5+(D1072/0.3048)</f>
        <v>4.4017060367454066</v>
      </c>
      <c r="K1072" s="40">
        <f>'NOAA WLs'!$P$5+(E1072/0.3048)</f>
        <v>4.2475065616797902</v>
      </c>
      <c r="L1072" s="40">
        <f t="shared" si="130"/>
        <v>-3.2808398950131233E-2</v>
      </c>
      <c r="M1072" s="41">
        <f t="shared" si="131"/>
        <v>-7.2178477690288706E-2</v>
      </c>
      <c r="O1072">
        <v>1988</v>
      </c>
      <c r="P1072">
        <v>2</v>
      </c>
      <c r="Q1072" s="1">
        <f t="shared" si="132"/>
        <v>32174</v>
      </c>
      <c r="R1072">
        <v>2.8490000000000002</v>
      </c>
      <c r="S1072">
        <f t="shared" si="133"/>
        <v>9.3471128608923895</v>
      </c>
      <c r="T1072">
        <f t="shared" si="134"/>
        <v>9.8471128608923895</v>
      </c>
    </row>
    <row r="1073" spans="1:20" x14ac:dyDescent="0.25">
      <c r="A1073" s="38">
        <v>1987</v>
      </c>
      <c r="B1073">
        <v>3</v>
      </c>
      <c r="C1073" s="1">
        <f t="shared" si="135"/>
        <v>31837</v>
      </c>
      <c r="D1073" s="38">
        <v>6.0999999999999999E-2</v>
      </c>
      <c r="E1073">
        <v>-1.6E-2</v>
      </c>
      <c r="F1073">
        <v>-0.01</v>
      </c>
      <c r="G1073" s="52">
        <v>-2.1999999999999999E-2</v>
      </c>
      <c r="H1073" s="38">
        <f t="shared" si="128"/>
        <v>0.20013123359580051</v>
      </c>
      <c r="I1073" s="41">
        <f t="shared" si="129"/>
        <v>-5.2493438320209973E-2</v>
      </c>
      <c r="J1073" s="40">
        <f>'NOAA WLs'!$P$5+(D1073/0.3048)</f>
        <v>4.5001312335958001</v>
      </c>
      <c r="K1073" s="40">
        <f>'NOAA WLs'!$P$5+(E1073/0.3048)</f>
        <v>4.2475065616797902</v>
      </c>
      <c r="L1073" s="40">
        <f t="shared" si="130"/>
        <v>-3.2808398950131233E-2</v>
      </c>
      <c r="M1073" s="41">
        <f t="shared" si="131"/>
        <v>-7.2178477690288706E-2</v>
      </c>
      <c r="O1073">
        <v>1988</v>
      </c>
      <c r="P1073">
        <v>3</v>
      </c>
      <c r="Q1073" s="1">
        <f t="shared" si="132"/>
        <v>32203</v>
      </c>
      <c r="R1073">
        <v>3.0720000000000001</v>
      </c>
      <c r="S1073">
        <f t="shared" si="133"/>
        <v>10.078740157480315</v>
      </c>
      <c r="T1073">
        <f t="shared" si="134"/>
        <v>10.578740157480315</v>
      </c>
    </row>
    <row r="1074" spans="1:20" x14ac:dyDescent="0.25">
      <c r="A1074" s="38">
        <v>1987</v>
      </c>
      <c r="B1074">
        <v>4</v>
      </c>
      <c r="C1074" s="1">
        <f t="shared" si="135"/>
        <v>31868</v>
      </c>
      <c r="D1074" s="38">
        <v>-3.4000000000000002E-2</v>
      </c>
      <c r="E1074">
        <v>-1.6E-2</v>
      </c>
      <c r="F1074">
        <v>-0.01</v>
      </c>
      <c r="G1074" s="52">
        <v>-2.1999999999999999E-2</v>
      </c>
      <c r="H1074" s="38">
        <f t="shared" si="128"/>
        <v>-0.1115485564304462</v>
      </c>
      <c r="I1074" s="41">
        <f t="shared" si="129"/>
        <v>-5.2493438320209973E-2</v>
      </c>
      <c r="J1074" s="40">
        <f>'NOAA WLs'!$P$5+(D1074/0.3048)</f>
        <v>4.1884514435695532</v>
      </c>
      <c r="K1074" s="40">
        <f>'NOAA WLs'!$P$5+(E1074/0.3048)</f>
        <v>4.2475065616797902</v>
      </c>
      <c r="L1074" s="40">
        <f t="shared" si="130"/>
        <v>-3.2808398950131233E-2</v>
      </c>
      <c r="M1074" s="41">
        <f t="shared" si="131"/>
        <v>-7.2178477690288706E-2</v>
      </c>
      <c r="O1074">
        <v>1988</v>
      </c>
      <c r="P1074">
        <v>4</v>
      </c>
      <c r="Q1074" s="1">
        <f t="shared" si="132"/>
        <v>32234</v>
      </c>
      <c r="R1074">
        <v>2.9529999999999998</v>
      </c>
      <c r="S1074">
        <f t="shared" si="133"/>
        <v>9.6883202099737531</v>
      </c>
      <c r="T1074">
        <f t="shared" si="134"/>
        <v>10.188320209973753</v>
      </c>
    </row>
    <row r="1075" spans="1:20" x14ac:dyDescent="0.25">
      <c r="A1075" s="38">
        <v>1987</v>
      </c>
      <c r="B1075">
        <v>5</v>
      </c>
      <c r="C1075" s="1">
        <f t="shared" si="135"/>
        <v>31898</v>
      </c>
      <c r="D1075" s="38">
        <v>2.5999999999999999E-2</v>
      </c>
      <c r="E1075">
        <v>-1.6E-2</v>
      </c>
      <c r="F1075">
        <v>-8.9999999999999993E-3</v>
      </c>
      <c r="G1075" s="52">
        <v>-2.1999999999999999E-2</v>
      </c>
      <c r="H1075" s="38">
        <f t="shared" si="128"/>
        <v>8.5301837270341199E-2</v>
      </c>
      <c r="I1075" s="41">
        <f t="shared" si="129"/>
        <v>-5.2493438320209973E-2</v>
      </c>
      <c r="J1075" s="40">
        <f>'NOAA WLs'!$P$5+(D1075/0.3048)</f>
        <v>4.3853018372703412</v>
      </c>
      <c r="K1075" s="40">
        <f>'NOAA WLs'!$P$5+(E1075/0.3048)</f>
        <v>4.2475065616797902</v>
      </c>
      <c r="L1075" s="40">
        <f t="shared" si="130"/>
        <v>-2.9527559055118106E-2</v>
      </c>
      <c r="M1075" s="41">
        <f t="shared" si="131"/>
        <v>-7.2178477690288706E-2</v>
      </c>
      <c r="O1075">
        <v>1988</v>
      </c>
      <c r="P1075">
        <v>5</v>
      </c>
      <c r="Q1075" s="1">
        <f t="shared" si="132"/>
        <v>32264</v>
      </c>
      <c r="R1075">
        <v>2.9039999999999999</v>
      </c>
      <c r="S1075">
        <f t="shared" si="133"/>
        <v>9.5275590551181093</v>
      </c>
      <c r="T1075">
        <f t="shared" si="134"/>
        <v>10.027559055118109</v>
      </c>
    </row>
    <row r="1076" spans="1:20" x14ac:dyDescent="0.25">
      <c r="A1076" s="38">
        <v>1987</v>
      </c>
      <c r="B1076">
        <v>6</v>
      </c>
      <c r="C1076" s="1">
        <f t="shared" si="135"/>
        <v>31929</v>
      </c>
      <c r="D1076" s="38">
        <v>-2.5999999999999999E-2</v>
      </c>
      <c r="E1076">
        <v>-1.4999999999999999E-2</v>
      </c>
      <c r="F1076">
        <v>-8.9999999999999993E-3</v>
      </c>
      <c r="G1076" s="52">
        <v>-2.1999999999999999E-2</v>
      </c>
      <c r="H1076" s="38">
        <f t="shared" si="128"/>
        <v>-8.5301837270341199E-2</v>
      </c>
      <c r="I1076" s="41">
        <f t="shared" si="129"/>
        <v>-4.9212598425196846E-2</v>
      </c>
      <c r="J1076" s="40">
        <f>'NOAA WLs'!$P$5+(D1076/0.3048)</f>
        <v>4.2146981627296585</v>
      </c>
      <c r="K1076" s="40">
        <f>'NOAA WLs'!$P$5+(E1076/0.3048)</f>
        <v>4.2507874015748026</v>
      </c>
      <c r="L1076" s="40">
        <f t="shared" si="130"/>
        <v>-2.9527559055118106E-2</v>
      </c>
      <c r="M1076" s="41">
        <f t="shared" si="131"/>
        <v>-7.2178477690288706E-2</v>
      </c>
      <c r="O1076">
        <v>1988</v>
      </c>
      <c r="P1076">
        <v>6</v>
      </c>
      <c r="Q1076" s="1">
        <f t="shared" si="132"/>
        <v>32295</v>
      </c>
      <c r="R1076">
        <v>3.056</v>
      </c>
      <c r="S1076">
        <f t="shared" si="133"/>
        <v>10.026246719160104</v>
      </c>
      <c r="T1076">
        <f t="shared" si="134"/>
        <v>10.526246719160104</v>
      </c>
    </row>
    <row r="1077" spans="1:20" x14ac:dyDescent="0.25">
      <c r="A1077" s="38">
        <v>1987</v>
      </c>
      <c r="B1077">
        <v>7</v>
      </c>
      <c r="C1077" s="1">
        <f t="shared" si="135"/>
        <v>31959</v>
      </c>
      <c r="D1077" s="38">
        <v>0.04</v>
      </c>
      <c r="E1077">
        <v>-1.4999999999999999E-2</v>
      </c>
      <c r="F1077">
        <v>-8.9999999999999993E-3</v>
      </c>
      <c r="G1077" s="52">
        <v>-2.1000000000000001E-2</v>
      </c>
      <c r="H1077" s="38">
        <f t="shared" si="128"/>
        <v>0.13123359580052493</v>
      </c>
      <c r="I1077" s="41">
        <f t="shared" si="129"/>
        <v>-4.9212598425196846E-2</v>
      </c>
      <c r="J1077" s="40">
        <f>'NOAA WLs'!$P$5+(D1077/0.3048)</f>
        <v>4.4312335958005251</v>
      </c>
      <c r="K1077" s="40">
        <f>'NOAA WLs'!$P$5+(E1077/0.3048)</f>
        <v>4.2507874015748026</v>
      </c>
      <c r="L1077" s="40">
        <f t="shared" si="130"/>
        <v>-2.9527559055118106E-2</v>
      </c>
      <c r="M1077" s="41">
        <f t="shared" si="131"/>
        <v>-6.8897637795275593E-2</v>
      </c>
      <c r="O1077">
        <v>1988</v>
      </c>
      <c r="P1077">
        <v>7</v>
      </c>
      <c r="Q1077" s="1">
        <f t="shared" si="132"/>
        <v>32325</v>
      </c>
      <c r="R1077">
        <v>3.0259999999999998</v>
      </c>
      <c r="S1077">
        <f t="shared" si="133"/>
        <v>9.9278215223097099</v>
      </c>
      <c r="T1077">
        <f t="shared" si="134"/>
        <v>10.42782152230971</v>
      </c>
    </row>
    <row r="1078" spans="1:20" x14ac:dyDescent="0.25">
      <c r="A1078" s="38">
        <v>1987</v>
      </c>
      <c r="B1078">
        <v>8</v>
      </c>
      <c r="C1078" s="1">
        <f t="shared" si="135"/>
        <v>31990</v>
      </c>
      <c r="D1078" s="38">
        <v>-8.9999999999999993E-3</v>
      </c>
      <c r="E1078">
        <v>-1.4999999999999999E-2</v>
      </c>
      <c r="F1078">
        <v>-8.9999999999999993E-3</v>
      </c>
      <c r="G1078" s="52">
        <v>-2.1000000000000001E-2</v>
      </c>
      <c r="H1078" s="38">
        <f t="shared" si="128"/>
        <v>-2.9527559055118106E-2</v>
      </c>
      <c r="I1078" s="41">
        <f t="shared" si="129"/>
        <v>-4.9212598425196846E-2</v>
      </c>
      <c r="J1078" s="40">
        <f>'NOAA WLs'!$P$5+(D1078/0.3048)</f>
        <v>4.2704724409448813</v>
      </c>
      <c r="K1078" s="40">
        <f>'NOAA WLs'!$P$5+(E1078/0.3048)</f>
        <v>4.2507874015748026</v>
      </c>
      <c r="L1078" s="40">
        <f t="shared" si="130"/>
        <v>-2.9527559055118106E-2</v>
      </c>
      <c r="M1078" s="41">
        <f t="shared" si="131"/>
        <v>-6.8897637795275593E-2</v>
      </c>
      <c r="O1078">
        <v>1988</v>
      </c>
      <c r="P1078">
        <v>8</v>
      </c>
      <c r="Q1078" s="1">
        <f t="shared" si="132"/>
        <v>32356</v>
      </c>
      <c r="R1078">
        <v>3.02</v>
      </c>
      <c r="S1078">
        <f t="shared" si="133"/>
        <v>9.9081364829396321</v>
      </c>
      <c r="T1078">
        <f t="shared" si="134"/>
        <v>10.408136482939632</v>
      </c>
    </row>
    <row r="1079" spans="1:20" x14ac:dyDescent="0.25">
      <c r="A1079" s="38">
        <v>1987</v>
      </c>
      <c r="B1079">
        <v>9</v>
      </c>
      <c r="C1079" s="1">
        <f t="shared" si="135"/>
        <v>32021</v>
      </c>
      <c r="D1079" s="38">
        <v>-2.4E-2</v>
      </c>
      <c r="E1079">
        <v>-1.4999999999999999E-2</v>
      </c>
      <c r="F1079">
        <v>-8.9999999999999993E-3</v>
      </c>
      <c r="G1079" s="52">
        <v>-2.1000000000000001E-2</v>
      </c>
      <c r="H1079" s="38">
        <f t="shared" si="128"/>
        <v>-7.874015748031496E-2</v>
      </c>
      <c r="I1079" s="41">
        <f t="shared" si="129"/>
        <v>-4.9212598425196846E-2</v>
      </c>
      <c r="J1079" s="40">
        <f>'NOAA WLs'!$P$5+(D1079/0.3048)</f>
        <v>4.221259842519685</v>
      </c>
      <c r="K1079" s="40">
        <f>'NOAA WLs'!$P$5+(E1079/0.3048)</f>
        <v>4.2507874015748026</v>
      </c>
      <c r="L1079" s="40">
        <f t="shared" si="130"/>
        <v>-2.9527559055118106E-2</v>
      </c>
      <c r="M1079" s="41">
        <f t="shared" si="131"/>
        <v>-6.8897637795275593E-2</v>
      </c>
      <c r="O1079">
        <v>1988</v>
      </c>
      <c r="P1079">
        <v>9</v>
      </c>
      <c r="Q1079" s="1">
        <f t="shared" si="132"/>
        <v>32387</v>
      </c>
      <c r="R1079">
        <v>2.992</v>
      </c>
      <c r="S1079">
        <f t="shared" si="133"/>
        <v>9.8162729658792642</v>
      </c>
      <c r="T1079">
        <f t="shared" si="134"/>
        <v>10.316272965879264</v>
      </c>
    </row>
    <row r="1080" spans="1:20" x14ac:dyDescent="0.25">
      <c r="A1080" s="38">
        <v>1987</v>
      </c>
      <c r="B1080">
        <v>10</v>
      </c>
      <c r="C1080" s="1">
        <f t="shared" si="135"/>
        <v>32051</v>
      </c>
      <c r="D1080" s="38">
        <v>-5.5E-2</v>
      </c>
      <c r="E1080">
        <v>-1.4999999999999999E-2</v>
      </c>
      <c r="F1080">
        <v>-8.0000000000000002E-3</v>
      </c>
      <c r="G1080" s="52">
        <v>-2.1000000000000001E-2</v>
      </c>
      <c r="H1080" s="38">
        <f t="shared" si="128"/>
        <v>-0.18044619422572178</v>
      </c>
      <c r="I1080" s="41">
        <f t="shared" si="129"/>
        <v>-4.9212598425196846E-2</v>
      </c>
      <c r="J1080" s="40">
        <f>'NOAA WLs'!$P$5+(D1080/0.3048)</f>
        <v>4.1195538057742782</v>
      </c>
      <c r="K1080" s="40">
        <f>'NOAA WLs'!$P$5+(E1080/0.3048)</f>
        <v>4.2507874015748026</v>
      </c>
      <c r="L1080" s="40">
        <f t="shared" si="130"/>
        <v>-2.6246719160104987E-2</v>
      </c>
      <c r="M1080" s="41">
        <f t="shared" si="131"/>
        <v>-6.8897637795275593E-2</v>
      </c>
      <c r="O1080">
        <v>1988</v>
      </c>
      <c r="P1080">
        <v>10</v>
      </c>
      <c r="Q1080" s="1">
        <f t="shared" si="132"/>
        <v>32417</v>
      </c>
      <c r="R1080">
        <v>2.8889999999999998</v>
      </c>
      <c r="S1080">
        <f t="shared" si="133"/>
        <v>9.478346456692913</v>
      </c>
      <c r="T1080">
        <f t="shared" si="134"/>
        <v>9.978346456692913</v>
      </c>
    </row>
    <row r="1081" spans="1:20" x14ac:dyDescent="0.25">
      <c r="A1081" s="38">
        <v>1987</v>
      </c>
      <c r="B1081">
        <v>11</v>
      </c>
      <c r="C1081" s="1">
        <f t="shared" si="135"/>
        <v>32082</v>
      </c>
      <c r="D1081" s="38">
        <v>-3.5000000000000003E-2</v>
      </c>
      <c r="E1081">
        <v>-1.4E-2</v>
      </c>
      <c r="F1081">
        <v>-8.0000000000000002E-3</v>
      </c>
      <c r="G1081" s="52">
        <v>-2.1000000000000001E-2</v>
      </c>
      <c r="H1081" s="38">
        <f t="shared" si="128"/>
        <v>-0.11482939632545933</v>
      </c>
      <c r="I1081" s="41">
        <f t="shared" si="129"/>
        <v>-4.5931758530183726E-2</v>
      </c>
      <c r="J1081" s="40">
        <f>'NOAA WLs'!$P$5+(D1081/0.3048)</f>
        <v>4.1851706036745409</v>
      </c>
      <c r="K1081" s="40">
        <f>'NOAA WLs'!$P$5+(E1081/0.3048)</f>
        <v>4.2540682414698159</v>
      </c>
      <c r="L1081" s="40">
        <f t="shared" si="130"/>
        <v>-2.6246719160104987E-2</v>
      </c>
      <c r="M1081" s="41">
        <f t="shared" si="131"/>
        <v>-6.8897637795275593E-2</v>
      </c>
      <c r="O1081">
        <v>1988</v>
      </c>
      <c r="P1081">
        <v>11</v>
      </c>
      <c r="Q1081" s="1">
        <f t="shared" si="132"/>
        <v>32448</v>
      </c>
      <c r="R1081">
        <v>3.38</v>
      </c>
      <c r="S1081">
        <f t="shared" si="133"/>
        <v>11.089238845144356</v>
      </c>
      <c r="T1081">
        <f t="shared" si="134"/>
        <v>11.589238845144356</v>
      </c>
    </row>
    <row r="1082" spans="1:20" x14ac:dyDescent="0.25">
      <c r="A1082" s="38">
        <v>1987</v>
      </c>
      <c r="B1082">
        <v>12</v>
      </c>
      <c r="C1082" s="1">
        <f t="shared" si="135"/>
        <v>32112</v>
      </c>
      <c r="D1082" s="38">
        <v>-0.01</v>
      </c>
      <c r="E1082">
        <v>-1.4E-2</v>
      </c>
      <c r="F1082">
        <v>-8.0000000000000002E-3</v>
      </c>
      <c r="G1082" s="52">
        <v>-2.1000000000000001E-2</v>
      </c>
      <c r="H1082" s="38">
        <f t="shared" si="128"/>
        <v>-3.2808398950131233E-2</v>
      </c>
      <c r="I1082" s="41">
        <f t="shared" si="129"/>
        <v>-4.5931758530183726E-2</v>
      </c>
      <c r="J1082" s="40">
        <f>'NOAA WLs'!$P$5+(D1082/0.3048)</f>
        <v>4.2671916010498689</v>
      </c>
      <c r="K1082" s="40">
        <f>'NOAA WLs'!$P$5+(E1082/0.3048)</f>
        <v>4.2540682414698159</v>
      </c>
      <c r="L1082" s="40">
        <f t="shared" si="130"/>
        <v>-2.6246719160104987E-2</v>
      </c>
      <c r="M1082" s="41">
        <f t="shared" si="131"/>
        <v>-6.8897637795275593E-2</v>
      </c>
      <c r="O1082">
        <v>1988</v>
      </c>
      <c r="P1082">
        <v>12</v>
      </c>
      <c r="Q1082" s="1">
        <f t="shared" si="132"/>
        <v>32478</v>
      </c>
      <c r="R1082">
        <v>3.0470000000000002</v>
      </c>
      <c r="S1082">
        <f t="shared" si="133"/>
        <v>9.9967191601049876</v>
      </c>
      <c r="T1082">
        <f t="shared" si="134"/>
        <v>10.496719160104988</v>
      </c>
    </row>
    <row r="1083" spans="1:20" x14ac:dyDescent="0.25">
      <c r="A1083" s="38">
        <v>1988</v>
      </c>
      <c r="B1083">
        <v>1</v>
      </c>
      <c r="C1083" s="1">
        <f t="shared" si="135"/>
        <v>32143</v>
      </c>
      <c r="D1083" s="38">
        <v>-0.05</v>
      </c>
      <c r="E1083">
        <v>-1.4E-2</v>
      </c>
      <c r="F1083">
        <v>-8.0000000000000002E-3</v>
      </c>
      <c r="G1083" s="52">
        <v>-0.02</v>
      </c>
      <c r="H1083" s="38">
        <f t="shared" si="128"/>
        <v>-0.16404199475065617</v>
      </c>
      <c r="I1083" s="41">
        <f t="shared" si="129"/>
        <v>-4.5931758530183726E-2</v>
      </c>
      <c r="J1083" s="40">
        <f>'NOAA WLs'!$P$5+(D1083/0.3048)</f>
        <v>4.1359580052493436</v>
      </c>
      <c r="K1083" s="40">
        <f>'NOAA WLs'!$P$5+(E1083/0.3048)</f>
        <v>4.2540682414698159</v>
      </c>
      <c r="L1083" s="40">
        <f t="shared" si="130"/>
        <v>-2.6246719160104987E-2</v>
      </c>
      <c r="M1083" s="41">
        <f t="shared" si="131"/>
        <v>-6.5616797900262466E-2</v>
      </c>
      <c r="O1083">
        <v>1989</v>
      </c>
      <c r="P1083">
        <v>1</v>
      </c>
      <c r="Q1083" s="1">
        <f t="shared" si="132"/>
        <v>32509</v>
      </c>
      <c r="R1083">
        <v>3.1749999999999998</v>
      </c>
      <c r="S1083">
        <f t="shared" si="133"/>
        <v>10.416666666666666</v>
      </c>
      <c r="T1083">
        <f t="shared" si="134"/>
        <v>10.916666666666666</v>
      </c>
    </row>
    <row r="1084" spans="1:20" x14ac:dyDescent="0.25">
      <c r="A1084" s="38">
        <v>1988</v>
      </c>
      <c r="B1084">
        <v>2</v>
      </c>
      <c r="C1084" s="1">
        <f t="shared" si="135"/>
        <v>32174</v>
      </c>
      <c r="D1084" s="38">
        <v>-0.17100000000000001</v>
      </c>
      <c r="E1084">
        <v>-1.4E-2</v>
      </c>
      <c r="F1084">
        <v>-8.0000000000000002E-3</v>
      </c>
      <c r="G1084" s="52">
        <v>-0.02</v>
      </c>
      <c r="H1084" s="38">
        <f t="shared" si="128"/>
        <v>-0.5610236220472441</v>
      </c>
      <c r="I1084" s="41">
        <f t="shared" si="129"/>
        <v>-4.5931758530183726E-2</v>
      </c>
      <c r="J1084" s="40">
        <f>'NOAA WLs'!$P$5+(D1084/0.3048)</f>
        <v>3.7389763779527558</v>
      </c>
      <c r="K1084" s="40">
        <f>'NOAA WLs'!$P$5+(E1084/0.3048)</f>
        <v>4.2540682414698159</v>
      </c>
      <c r="L1084" s="40">
        <f t="shared" si="130"/>
        <v>-2.6246719160104987E-2</v>
      </c>
      <c r="M1084" s="41">
        <f t="shared" si="131"/>
        <v>-6.5616797900262466E-2</v>
      </c>
      <c r="O1084">
        <v>1989</v>
      </c>
      <c r="P1084">
        <v>2</v>
      </c>
      <c r="Q1084" s="1">
        <f t="shared" si="132"/>
        <v>32540</v>
      </c>
      <c r="R1084">
        <v>2.9470000000000001</v>
      </c>
      <c r="S1084">
        <f t="shared" si="133"/>
        <v>9.6686351706036735</v>
      </c>
      <c r="T1084">
        <f t="shared" si="134"/>
        <v>10.168635170603674</v>
      </c>
    </row>
    <row r="1085" spans="1:20" x14ac:dyDescent="0.25">
      <c r="A1085" s="38">
        <v>1988</v>
      </c>
      <c r="B1085">
        <v>3</v>
      </c>
      <c r="C1085" s="1">
        <f t="shared" si="135"/>
        <v>32203</v>
      </c>
      <c r="D1085" s="38">
        <v>-0.109</v>
      </c>
      <c r="E1085">
        <v>-1.4E-2</v>
      </c>
      <c r="F1085">
        <v>-8.0000000000000002E-3</v>
      </c>
      <c r="G1085" s="52">
        <v>-0.02</v>
      </c>
      <c r="H1085" s="38">
        <f t="shared" si="128"/>
        <v>-0.3576115485564304</v>
      </c>
      <c r="I1085" s="41">
        <f t="shared" si="129"/>
        <v>-4.5931758530183726E-2</v>
      </c>
      <c r="J1085" s="40">
        <f>'NOAA WLs'!$P$5+(D1085/0.3048)</f>
        <v>3.9423884514435694</v>
      </c>
      <c r="K1085" s="40">
        <f>'NOAA WLs'!$P$5+(E1085/0.3048)</f>
        <v>4.2540682414698159</v>
      </c>
      <c r="L1085" s="40">
        <f t="shared" si="130"/>
        <v>-2.6246719160104987E-2</v>
      </c>
      <c r="M1085" s="41">
        <f t="shared" si="131"/>
        <v>-6.5616797900262466E-2</v>
      </c>
      <c r="O1085">
        <v>1989</v>
      </c>
      <c r="P1085">
        <v>3</v>
      </c>
      <c r="Q1085" s="1">
        <f t="shared" si="132"/>
        <v>32568</v>
      </c>
      <c r="R1085">
        <v>3.2549999999999999</v>
      </c>
      <c r="S1085">
        <f t="shared" si="133"/>
        <v>10.679133858267715</v>
      </c>
      <c r="T1085">
        <f t="shared" si="134"/>
        <v>11.179133858267715</v>
      </c>
    </row>
    <row r="1086" spans="1:20" x14ac:dyDescent="0.25">
      <c r="A1086" s="38">
        <v>1988</v>
      </c>
      <c r="B1086">
        <v>4</v>
      </c>
      <c r="C1086" s="1">
        <f t="shared" si="135"/>
        <v>32234</v>
      </c>
      <c r="D1086" s="38">
        <v>-1.6E-2</v>
      </c>
      <c r="E1086">
        <v>-1.4E-2</v>
      </c>
      <c r="F1086">
        <v>-7.0000000000000001E-3</v>
      </c>
      <c r="G1086" s="52">
        <v>-0.02</v>
      </c>
      <c r="H1086" s="38">
        <f t="shared" si="128"/>
        <v>-5.2493438320209973E-2</v>
      </c>
      <c r="I1086" s="41">
        <f t="shared" si="129"/>
        <v>-4.5931758530183726E-2</v>
      </c>
      <c r="J1086" s="40">
        <f>'NOAA WLs'!$P$5+(D1086/0.3048)</f>
        <v>4.2475065616797902</v>
      </c>
      <c r="K1086" s="40">
        <f>'NOAA WLs'!$P$5+(E1086/0.3048)</f>
        <v>4.2540682414698159</v>
      </c>
      <c r="L1086" s="40">
        <f t="shared" si="130"/>
        <v>-2.2965879265091863E-2</v>
      </c>
      <c r="M1086" s="41">
        <f t="shared" si="131"/>
        <v>-6.5616797900262466E-2</v>
      </c>
      <c r="O1086">
        <v>1989</v>
      </c>
      <c r="P1086">
        <v>4</v>
      </c>
      <c r="Q1086" s="1">
        <f t="shared" si="132"/>
        <v>32599</v>
      </c>
      <c r="R1086">
        <v>2.9830000000000001</v>
      </c>
      <c r="S1086">
        <f t="shared" si="133"/>
        <v>9.7867454068241475</v>
      </c>
      <c r="T1086">
        <f t="shared" si="134"/>
        <v>10.286745406824148</v>
      </c>
    </row>
    <row r="1087" spans="1:20" x14ac:dyDescent="0.25">
      <c r="A1087" s="38">
        <v>1988</v>
      </c>
      <c r="B1087">
        <v>5</v>
      </c>
      <c r="C1087" s="1">
        <f t="shared" si="135"/>
        <v>32264</v>
      </c>
      <c r="D1087" s="38">
        <v>1E-3</v>
      </c>
      <c r="E1087">
        <v>-1.2999999999999999E-2</v>
      </c>
      <c r="F1087">
        <v>-7.0000000000000001E-3</v>
      </c>
      <c r="G1087" s="52">
        <v>-0.02</v>
      </c>
      <c r="H1087" s="38">
        <f t="shared" si="128"/>
        <v>3.2808398950131233E-3</v>
      </c>
      <c r="I1087" s="41">
        <f t="shared" si="129"/>
        <v>-4.26509186351706E-2</v>
      </c>
      <c r="J1087" s="40">
        <f>'NOAA WLs'!$P$5+(D1087/0.3048)</f>
        <v>4.3032808398950131</v>
      </c>
      <c r="K1087" s="40">
        <f>'NOAA WLs'!$P$5+(E1087/0.3048)</f>
        <v>4.2573490813648291</v>
      </c>
      <c r="L1087" s="40">
        <f t="shared" si="130"/>
        <v>-2.2965879265091863E-2</v>
      </c>
      <c r="M1087" s="41">
        <f t="shared" si="131"/>
        <v>-6.5616797900262466E-2</v>
      </c>
      <c r="O1087">
        <v>1989</v>
      </c>
      <c r="P1087">
        <v>5</v>
      </c>
      <c r="Q1087" s="1">
        <f t="shared" si="132"/>
        <v>32629</v>
      </c>
      <c r="R1087">
        <v>2.944</v>
      </c>
      <c r="S1087">
        <f t="shared" si="133"/>
        <v>9.6587926509186346</v>
      </c>
      <c r="T1087">
        <f t="shared" si="134"/>
        <v>10.158792650918635</v>
      </c>
    </row>
    <row r="1088" spans="1:20" x14ac:dyDescent="0.25">
      <c r="A1088" s="38">
        <v>1988</v>
      </c>
      <c r="B1088">
        <v>6</v>
      </c>
      <c r="C1088" s="1">
        <f t="shared" si="135"/>
        <v>32295</v>
      </c>
      <c r="D1088" s="38">
        <v>-1.4E-2</v>
      </c>
      <c r="E1088">
        <v>-1.2999999999999999E-2</v>
      </c>
      <c r="F1088">
        <v>-7.0000000000000001E-3</v>
      </c>
      <c r="G1088" s="52">
        <v>-0.02</v>
      </c>
      <c r="H1088" s="38">
        <f t="shared" si="128"/>
        <v>-4.5931758530183726E-2</v>
      </c>
      <c r="I1088" s="41">
        <f t="shared" si="129"/>
        <v>-4.26509186351706E-2</v>
      </c>
      <c r="J1088" s="40">
        <f>'NOAA WLs'!$P$5+(D1088/0.3048)</f>
        <v>4.2540682414698159</v>
      </c>
      <c r="K1088" s="40">
        <f>'NOAA WLs'!$P$5+(E1088/0.3048)</f>
        <v>4.2573490813648291</v>
      </c>
      <c r="L1088" s="40">
        <f t="shared" si="130"/>
        <v>-2.2965879265091863E-2</v>
      </c>
      <c r="M1088" s="41">
        <f t="shared" si="131"/>
        <v>-6.5616797900262466E-2</v>
      </c>
      <c r="O1088">
        <v>1989</v>
      </c>
      <c r="P1088">
        <v>6</v>
      </c>
      <c r="Q1088" s="1">
        <f t="shared" si="132"/>
        <v>32660</v>
      </c>
      <c r="R1088">
        <v>3.0139999999999998</v>
      </c>
      <c r="S1088">
        <f t="shared" si="133"/>
        <v>9.8884514435695525</v>
      </c>
      <c r="T1088">
        <f t="shared" si="134"/>
        <v>10.388451443569553</v>
      </c>
    </row>
    <row r="1089" spans="1:20" x14ac:dyDescent="0.25">
      <c r="A1089" s="38">
        <v>1988</v>
      </c>
      <c r="B1089">
        <v>7</v>
      </c>
      <c r="C1089" s="1">
        <f t="shared" si="135"/>
        <v>32325</v>
      </c>
      <c r="D1089" s="38">
        <v>-0.03</v>
      </c>
      <c r="E1089">
        <v>-1.2999999999999999E-2</v>
      </c>
      <c r="F1089">
        <v>-7.0000000000000001E-3</v>
      </c>
      <c r="G1089" s="52">
        <v>-1.9E-2</v>
      </c>
      <c r="H1089" s="38">
        <f t="shared" si="128"/>
        <v>-9.8425196850393692E-2</v>
      </c>
      <c r="I1089" s="41">
        <f t="shared" si="129"/>
        <v>-4.26509186351706E-2</v>
      </c>
      <c r="J1089" s="40">
        <f>'NOAA WLs'!$P$5+(D1089/0.3048)</f>
        <v>4.2015748031496063</v>
      </c>
      <c r="K1089" s="40">
        <f>'NOAA WLs'!$P$5+(E1089/0.3048)</f>
        <v>4.2573490813648291</v>
      </c>
      <c r="L1089" s="40">
        <f t="shared" si="130"/>
        <v>-2.2965879265091863E-2</v>
      </c>
      <c r="M1089" s="41">
        <f t="shared" si="131"/>
        <v>-6.2335958005249339E-2</v>
      </c>
      <c r="O1089">
        <v>1989</v>
      </c>
      <c r="P1089">
        <v>7</v>
      </c>
      <c r="Q1089" s="1">
        <f t="shared" si="132"/>
        <v>32690</v>
      </c>
      <c r="R1089">
        <v>2.95</v>
      </c>
      <c r="S1089">
        <f t="shared" si="133"/>
        <v>9.6784776902887142</v>
      </c>
      <c r="T1089">
        <f t="shared" si="134"/>
        <v>10.178477690288714</v>
      </c>
    </row>
    <row r="1090" spans="1:20" x14ac:dyDescent="0.25">
      <c r="A1090" s="38">
        <v>1988</v>
      </c>
      <c r="B1090">
        <v>8</v>
      </c>
      <c r="C1090" s="1">
        <f t="shared" si="135"/>
        <v>32356</v>
      </c>
      <c r="D1090" s="38">
        <v>-2.4E-2</v>
      </c>
      <c r="E1090">
        <v>-1.2999999999999999E-2</v>
      </c>
      <c r="F1090">
        <v>-7.0000000000000001E-3</v>
      </c>
      <c r="G1090" s="52">
        <v>-1.9E-2</v>
      </c>
      <c r="H1090" s="38">
        <f t="shared" si="128"/>
        <v>-7.874015748031496E-2</v>
      </c>
      <c r="I1090" s="41">
        <f t="shared" si="129"/>
        <v>-4.26509186351706E-2</v>
      </c>
      <c r="J1090" s="40">
        <f>'NOAA WLs'!$P$5+(D1090/0.3048)</f>
        <v>4.221259842519685</v>
      </c>
      <c r="K1090" s="40">
        <f>'NOAA WLs'!$P$5+(E1090/0.3048)</f>
        <v>4.2573490813648291</v>
      </c>
      <c r="L1090" s="40">
        <f t="shared" si="130"/>
        <v>-2.2965879265091863E-2</v>
      </c>
      <c r="M1090" s="41">
        <f t="shared" si="131"/>
        <v>-6.2335958005249339E-2</v>
      </c>
      <c r="O1090">
        <v>1989</v>
      </c>
      <c r="P1090">
        <v>8</v>
      </c>
      <c r="Q1090" s="1">
        <f t="shared" si="132"/>
        <v>32721</v>
      </c>
      <c r="R1090">
        <v>3.0289999999999999</v>
      </c>
      <c r="S1090">
        <f t="shared" si="133"/>
        <v>9.9376640419947506</v>
      </c>
      <c r="T1090">
        <f t="shared" si="134"/>
        <v>10.437664041994751</v>
      </c>
    </row>
    <row r="1091" spans="1:20" x14ac:dyDescent="0.25">
      <c r="A1091" s="38">
        <v>1988</v>
      </c>
      <c r="B1091">
        <v>9</v>
      </c>
      <c r="C1091" s="1">
        <f t="shared" si="135"/>
        <v>32387</v>
      </c>
      <c r="D1091" s="38">
        <v>-5.8000000000000003E-2</v>
      </c>
      <c r="E1091">
        <v>-1.2999999999999999E-2</v>
      </c>
      <c r="F1091">
        <v>-6.0000000000000001E-3</v>
      </c>
      <c r="G1091" s="52">
        <v>-1.9E-2</v>
      </c>
      <c r="H1091" s="38">
        <f t="shared" si="128"/>
        <v>-0.19028871391076116</v>
      </c>
      <c r="I1091" s="41">
        <f t="shared" si="129"/>
        <v>-4.26509186351706E-2</v>
      </c>
      <c r="J1091" s="40">
        <f>'NOAA WLs'!$P$5+(D1091/0.3048)</f>
        <v>4.1097112860892384</v>
      </c>
      <c r="K1091" s="40">
        <f>'NOAA WLs'!$P$5+(E1091/0.3048)</f>
        <v>4.2573490813648291</v>
      </c>
      <c r="L1091" s="40">
        <f t="shared" si="130"/>
        <v>-1.968503937007874E-2</v>
      </c>
      <c r="M1091" s="41">
        <f t="shared" si="131"/>
        <v>-6.2335958005249339E-2</v>
      </c>
      <c r="O1091">
        <v>1989</v>
      </c>
      <c r="P1091">
        <v>9</v>
      </c>
      <c r="Q1091" s="1">
        <f t="shared" si="132"/>
        <v>32752</v>
      </c>
      <c r="R1091">
        <v>3.0750000000000002</v>
      </c>
      <c r="S1091">
        <f t="shared" si="133"/>
        <v>10.088582677165354</v>
      </c>
      <c r="T1091">
        <f t="shared" si="134"/>
        <v>10.588582677165354</v>
      </c>
    </row>
    <row r="1092" spans="1:20" x14ac:dyDescent="0.25">
      <c r="A1092" s="38">
        <v>1988</v>
      </c>
      <c r="B1092">
        <v>10</v>
      </c>
      <c r="C1092" s="1">
        <f t="shared" si="135"/>
        <v>32417</v>
      </c>
      <c r="D1092" s="38">
        <v>-6.8000000000000005E-2</v>
      </c>
      <c r="E1092">
        <v>-1.2999999999999999E-2</v>
      </c>
      <c r="F1092">
        <v>-6.0000000000000001E-3</v>
      </c>
      <c r="G1092" s="52">
        <v>-1.9E-2</v>
      </c>
      <c r="H1092" s="38">
        <f t="shared" si="128"/>
        <v>-0.2230971128608924</v>
      </c>
      <c r="I1092" s="41">
        <f t="shared" si="129"/>
        <v>-4.26509186351706E-2</v>
      </c>
      <c r="J1092" s="40">
        <f>'NOAA WLs'!$P$5+(D1092/0.3048)</f>
        <v>4.0769028871391075</v>
      </c>
      <c r="K1092" s="40">
        <f>'NOAA WLs'!$P$5+(E1092/0.3048)</f>
        <v>4.2573490813648291</v>
      </c>
      <c r="L1092" s="40">
        <f t="shared" si="130"/>
        <v>-1.968503937007874E-2</v>
      </c>
      <c r="M1092" s="41">
        <f t="shared" si="131"/>
        <v>-6.2335958005249339E-2</v>
      </c>
      <c r="O1092">
        <v>1989</v>
      </c>
      <c r="P1092">
        <v>10</v>
      </c>
      <c r="Q1092" s="1">
        <f t="shared" si="132"/>
        <v>32782</v>
      </c>
      <c r="R1092">
        <v>3.0139999999999998</v>
      </c>
      <c r="S1092">
        <f t="shared" si="133"/>
        <v>9.8884514435695525</v>
      </c>
      <c r="T1092">
        <f t="shared" si="134"/>
        <v>10.388451443569553</v>
      </c>
    </row>
    <row r="1093" spans="1:20" x14ac:dyDescent="0.25">
      <c r="A1093" s="38">
        <v>1988</v>
      </c>
      <c r="B1093">
        <v>11</v>
      </c>
      <c r="C1093" s="1">
        <f t="shared" si="135"/>
        <v>32448</v>
      </c>
      <c r="D1093" s="38">
        <v>3.5000000000000003E-2</v>
      </c>
      <c r="E1093">
        <v>-1.2E-2</v>
      </c>
      <c r="F1093">
        <v>-6.0000000000000001E-3</v>
      </c>
      <c r="G1093" s="52">
        <v>-1.9E-2</v>
      </c>
      <c r="H1093" s="38">
        <f t="shared" si="128"/>
        <v>0.11482939632545933</v>
      </c>
      <c r="I1093" s="41">
        <f t="shared" si="129"/>
        <v>-3.937007874015748E-2</v>
      </c>
      <c r="J1093" s="40">
        <f>'NOAA WLs'!$P$5+(D1093/0.3048)</f>
        <v>4.4148293963254588</v>
      </c>
      <c r="K1093" s="40">
        <f>'NOAA WLs'!$P$5+(E1093/0.3048)</f>
        <v>4.2606299212598424</v>
      </c>
      <c r="L1093" s="40">
        <f t="shared" si="130"/>
        <v>-1.968503937007874E-2</v>
      </c>
      <c r="M1093" s="41">
        <f t="shared" si="131"/>
        <v>-6.2335958005249339E-2</v>
      </c>
      <c r="O1093">
        <v>1989</v>
      </c>
      <c r="P1093">
        <v>11</v>
      </c>
      <c r="Q1093" s="1">
        <f t="shared" si="132"/>
        <v>32813</v>
      </c>
      <c r="R1093">
        <v>2.968</v>
      </c>
      <c r="S1093">
        <f t="shared" si="133"/>
        <v>9.7375328083989494</v>
      </c>
      <c r="T1093">
        <f t="shared" si="134"/>
        <v>10.237532808398949</v>
      </c>
    </row>
    <row r="1094" spans="1:20" x14ac:dyDescent="0.25">
      <c r="A1094" s="38">
        <v>1988</v>
      </c>
      <c r="B1094">
        <v>12</v>
      </c>
      <c r="C1094" s="1">
        <f t="shared" si="135"/>
        <v>32478</v>
      </c>
      <c r="D1094" s="38">
        <v>-0.156</v>
      </c>
      <c r="E1094">
        <v>-1.2E-2</v>
      </c>
      <c r="F1094">
        <v>-6.0000000000000001E-3</v>
      </c>
      <c r="G1094" s="52">
        <v>-1.9E-2</v>
      </c>
      <c r="H1094" s="38">
        <f t="shared" si="128"/>
        <v>-0.51181102362204722</v>
      </c>
      <c r="I1094" s="41">
        <f t="shared" si="129"/>
        <v>-3.937007874015748E-2</v>
      </c>
      <c r="J1094" s="40">
        <f>'NOAA WLs'!$P$5+(D1094/0.3048)</f>
        <v>3.7881889763779526</v>
      </c>
      <c r="K1094" s="40">
        <f>'NOAA WLs'!$P$5+(E1094/0.3048)</f>
        <v>4.2606299212598424</v>
      </c>
      <c r="L1094" s="40">
        <f t="shared" si="130"/>
        <v>-1.968503937007874E-2</v>
      </c>
      <c r="M1094" s="41">
        <f t="shared" si="131"/>
        <v>-6.2335958005249339E-2</v>
      </c>
      <c r="O1094">
        <v>1989</v>
      </c>
      <c r="P1094">
        <v>12</v>
      </c>
      <c r="Q1094" s="1">
        <f t="shared" si="132"/>
        <v>32843</v>
      </c>
      <c r="R1094">
        <v>3.0409999999999999</v>
      </c>
      <c r="S1094">
        <f t="shared" si="133"/>
        <v>9.977034120734908</v>
      </c>
      <c r="T1094">
        <f t="shared" si="134"/>
        <v>10.477034120734908</v>
      </c>
    </row>
    <row r="1095" spans="1:20" x14ac:dyDescent="0.25">
      <c r="A1095" s="38">
        <v>1989</v>
      </c>
      <c r="B1095">
        <v>1</v>
      </c>
      <c r="C1095" s="1">
        <f t="shared" si="135"/>
        <v>32509</v>
      </c>
      <c r="D1095" s="38">
        <v>-0.151</v>
      </c>
      <c r="E1095">
        <v>-1.2E-2</v>
      </c>
      <c r="F1095">
        <v>-6.0000000000000001E-3</v>
      </c>
      <c r="G1095" s="52">
        <v>-1.7999999999999999E-2</v>
      </c>
      <c r="H1095" s="38">
        <f t="shared" si="128"/>
        <v>-0.49540682414698156</v>
      </c>
      <c r="I1095" s="41">
        <f t="shared" si="129"/>
        <v>-3.937007874015748E-2</v>
      </c>
      <c r="J1095" s="40">
        <f>'NOAA WLs'!$P$5+(D1095/0.3048)</f>
        <v>3.804593175853018</v>
      </c>
      <c r="K1095" s="40">
        <f>'NOAA WLs'!$P$5+(E1095/0.3048)</f>
        <v>4.2606299212598424</v>
      </c>
      <c r="L1095" s="40">
        <f t="shared" si="130"/>
        <v>-1.968503937007874E-2</v>
      </c>
      <c r="M1095" s="41">
        <f t="shared" si="131"/>
        <v>-5.9055118110236213E-2</v>
      </c>
      <c r="O1095">
        <v>1990</v>
      </c>
      <c r="P1095">
        <v>1</v>
      </c>
      <c r="Q1095" s="1">
        <f t="shared" si="132"/>
        <v>32874</v>
      </c>
      <c r="R1095">
        <v>3.2669999999999999</v>
      </c>
      <c r="S1095">
        <f t="shared" si="133"/>
        <v>10.718503937007872</v>
      </c>
      <c r="T1095">
        <f t="shared" si="134"/>
        <v>11.218503937007872</v>
      </c>
    </row>
    <row r="1096" spans="1:20" x14ac:dyDescent="0.25">
      <c r="A1096" s="38">
        <v>1989</v>
      </c>
      <c r="B1096">
        <v>2</v>
      </c>
      <c r="C1096" s="1">
        <f t="shared" si="135"/>
        <v>32540</v>
      </c>
      <c r="D1096" s="38">
        <v>-0.19500000000000001</v>
      </c>
      <c r="E1096">
        <v>-1.2E-2</v>
      </c>
      <c r="F1096">
        <v>-6.0000000000000001E-3</v>
      </c>
      <c r="G1096" s="52">
        <v>-1.7999999999999999E-2</v>
      </c>
      <c r="H1096" s="38">
        <f t="shared" si="128"/>
        <v>-0.63976377952755903</v>
      </c>
      <c r="I1096" s="41">
        <f t="shared" si="129"/>
        <v>-3.937007874015748E-2</v>
      </c>
      <c r="J1096" s="40">
        <f>'NOAA WLs'!$P$5+(D1096/0.3048)</f>
        <v>3.6602362204724406</v>
      </c>
      <c r="K1096" s="40">
        <f>'NOAA WLs'!$P$5+(E1096/0.3048)</f>
        <v>4.2606299212598424</v>
      </c>
      <c r="L1096" s="40">
        <f t="shared" si="130"/>
        <v>-1.968503937007874E-2</v>
      </c>
      <c r="M1096" s="41">
        <f t="shared" si="131"/>
        <v>-5.9055118110236213E-2</v>
      </c>
      <c r="O1096">
        <v>1990</v>
      </c>
      <c r="P1096">
        <v>2</v>
      </c>
      <c r="Q1096" s="1">
        <f t="shared" si="132"/>
        <v>32905</v>
      </c>
      <c r="R1096">
        <v>3.258</v>
      </c>
      <c r="S1096">
        <f t="shared" si="133"/>
        <v>10.688976377952756</v>
      </c>
      <c r="T1096">
        <f t="shared" si="134"/>
        <v>11.188976377952756</v>
      </c>
    </row>
    <row r="1097" spans="1:20" x14ac:dyDescent="0.25">
      <c r="A1097" s="38">
        <v>1989</v>
      </c>
      <c r="B1097">
        <v>3</v>
      </c>
      <c r="C1097" s="1">
        <f t="shared" si="135"/>
        <v>32568</v>
      </c>
      <c r="D1097" s="38">
        <v>2.8000000000000001E-2</v>
      </c>
      <c r="E1097">
        <v>-1.2E-2</v>
      </c>
      <c r="F1097">
        <v>-5.0000000000000001E-3</v>
      </c>
      <c r="G1097" s="52">
        <v>-1.7999999999999999E-2</v>
      </c>
      <c r="H1097" s="38">
        <f t="shared" si="128"/>
        <v>9.1863517060367453E-2</v>
      </c>
      <c r="I1097" s="41">
        <f t="shared" si="129"/>
        <v>-3.937007874015748E-2</v>
      </c>
      <c r="J1097" s="40">
        <f>'NOAA WLs'!$P$5+(D1097/0.3048)</f>
        <v>4.3918635170603677</v>
      </c>
      <c r="K1097" s="40">
        <f>'NOAA WLs'!$P$5+(E1097/0.3048)</f>
        <v>4.2606299212598424</v>
      </c>
      <c r="L1097" s="40">
        <f t="shared" si="130"/>
        <v>-1.6404199475065617E-2</v>
      </c>
      <c r="M1097" s="41">
        <f t="shared" si="131"/>
        <v>-5.9055118110236213E-2</v>
      </c>
      <c r="O1097">
        <v>1990</v>
      </c>
      <c r="P1097">
        <v>3</v>
      </c>
      <c r="Q1097" s="1">
        <f t="shared" si="132"/>
        <v>32933</v>
      </c>
      <c r="R1097">
        <v>3.0169999999999999</v>
      </c>
      <c r="S1097">
        <f t="shared" si="133"/>
        <v>9.8982939632545932</v>
      </c>
      <c r="T1097">
        <f t="shared" si="134"/>
        <v>10.398293963254593</v>
      </c>
    </row>
    <row r="1098" spans="1:20" x14ac:dyDescent="0.25">
      <c r="A1098" s="38">
        <v>1989</v>
      </c>
      <c r="B1098">
        <v>4</v>
      </c>
      <c r="C1098" s="1">
        <f t="shared" si="135"/>
        <v>32599</v>
      </c>
      <c r="D1098" s="38">
        <v>-1.9E-2</v>
      </c>
      <c r="E1098">
        <v>-1.2E-2</v>
      </c>
      <c r="F1098">
        <v>-5.0000000000000001E-3</v>
      </c>
      <c r="G1098" s="52">
        <v>-1.7999999999999999E-2</v>
      </c>
      <c r="H1098" s="38">
        <f t="shared" si="128"/>
        <v>-6.2335958005249339E-2</v>
      </c>
      <c r="I1098" s="41">
        <f t="shared" si="129"/>
        <v>-3.937007874015748E-2</v>
      </c>
      <c r="J1098" s="40">
        <f>'NOAA WLs'!$P$5+(D1098/0.3048)</f>
        <v>4.2376640419947504</v>
      </c>
      <c r="K1098" s="40">
        <f>'NOAA WLs'!$P$5+(E1098/0.3048)</f>
        <v>4.2606299212598424</v>
      </c>
      <c r="L1098" s="40">
        <f t="shared" si="130"/>
        <v>-1.6404199475065617E-2</v>
      </c>
      <c r="M1098" s="41">
        <f t="shared" si="131"/>
        <v>-5.9055118110236213E-2</v>
      </c>
      <c r="O1098">
        <v>1990</v>
      </c>
      <c r="P1098">
        <v>4</v>
      </c>
      <c r="Q1098" s="1">
        <f t="shared" si="132"/>
        <v>32964</v>
      </c>
      <c r="R1098">
        <v>3.0110000000000001</v>
      </c>
      <c r="S1098">
        <f t="shared" si="133"/>
        <v>9.8786089238845136</v>
      </c>
      <c r="T1098">
        <f t="shared" si="134"/>
        <v>10.378608923884514</v>
      </c>
    </row>
    <row r="1099" spans="1:20" x14ac:dyDescent="0.25">
      <c r="A1099" s="38">
        <v>1989</v>
      </c>
      <c r="B1099">
        <v>5</v>
      </c>
      <c r="C1099" s="1">
        <f t="shared" si="135"/>
        <v>32629</v>
      </c>
      <c r="D1099" s="38">
        <v>-5.0000000000000001E-3</v>
      </c>
      <c r="E1099">
        <v>-1.0999999999999999E-2</v>
      </c>
      <c r="F1099">
        <v>-5.0000000000000001E-3</v>
      </c>
      <c r="G1099" s="52">
        <v>-1.7999999999999999E-2</v>
      </c>
      <c r="H1099" s="38">
        <f t="shared" si="128"/>
        <v>-1.6404199475065617E-2</v>
      </c>
      <c r="I1099" s="41">
        <f t="shared" si="129"/>
        <v>-3.6089238845144353E-2</v>
      </c>
      <c r="J1099" s="40">
        <f>'NOAA WLs'!$P$5+(D1099/0.3048)</f>
        <v>4.2835958005249344</v>
      </c>
      <c r="K1099" s="40">
        <f>'NOAA WLs'!$P$5+(E1099/0.3048)</f>
        <v>4.2639107611548557</v>
      </c>
      <c r="L1099" s="40">
        <f t="shared" si="130"/>
        <v>-1.6404199475065617E-2</v>
      </c>
      <c r="M1099" s="41">
        <f t="shared" si="131"/>
        <v>-5.9055118110236213E-2</v>
      </c>
      <c r="O1099">
        <v>1990</v>
      </c>
      <c r="P1099">
        <v>5</v>
      </c>
      <c r="Q1099" s="1">
        <f t="shared" si="132"/>
        <v>32994</v>
      </c>
      <c r="R1099">
        <v>3.069</v>
      </c>
      <c r="S1099">
        <f t="shared" si="133"/>
        <v>10.068897637795274</v>
      </c>
      <c r="T1099">
        <f t="shared" si="134"/>
        <v>10.568897637795274</v>
      </c>
    </row>
    <row r="1100" spans="1:20" x14ac:dyDescent="0.25">
      <c r="A1100" s="38">
        <v>1989</v>
      </c>
      <c r="B1100">
        <v>6</v>
      </c>
      <c r="C1100" s="1">
        <f t="shared" si="135"/>
        <v>32660</v>
      </c>
      <c r="D1100" s="38">
        <v>-1.4E-2</v>
      </c>
      <c r="E1100">
        <v>-1.0999999999999999E-2</v>
      </c>
      <c r="F1100">
        <v>-5.0000000000000001E-3</v>
      </c>
      <c r="G1100" s="52">
        <v>-1.7999999999999999E-2</v>
      </c>
      <c r="H1100" s="38">
        <f t="shared" si="128"/>
        <v>-4.5931758530183726E-2</v>
      </c>
      <c r="I1100" s="41">
        <f t="shared" si="129"/>
        <v>-3.6089238845144353E-2</v>
      </c>
      <c r="J1100" s="40">
        <f>'NOAA WLs'!$P$5+(D1100/0.3048)</f>
        <v>4.2540682414698159</v>
      </c>
      <c r="K1100" s="40">
        <f>'NOAA WLs'!$P$5+(E1100/0.3048)</f>
        <v>4.2639107611548557</v>
      </c>
      <c r="L1100" s="40">
        <f t="shared" si="130"/>
        <v>-1.6404199475065617E-2</v>
      </c>
      <c r="M1100" s="41">
        <f t="shared" si="131"/>
        <v>-5.9055118110236213E-2</v>
      </c>
      <c r="O1100">
        <v>1990</v>
      </c>
      <c r="P1100">
        <v>6</v>
      </c>
      <c r="Q1100" s="1">
        <f t="shared" si="132"/>
        <v>33025</v>
      </c>
      <c r="R1100">
        <v>2.956</v>
      </c>
      <c r="S1100">
        <f t="shared" si="133"/>
        <v>9.698162729658792</v>
      </c>
      <c r="T1100">
        <f t="shared" si="134"/>
        <v>10.198162729658792</v>
      </c>
    </row>
    <row r="1101" spans="1:20" x14ac:dyDescent="0.25">
      <c r="A1101" s="38">
        <v>1989</v>
      </c>
      <c r="B1101">
        <v>7</v>
      </c>
      <c r="C1101" s="1">
        <f t="shared" si="135"/>
        <v>32690</v>
      </c>
      <c r="D1101" s="38">
        <v>-1.4999999999999999E-2</v>
      </c>
      <c r="E1101">
        <v>-1.0999999999999999E-2</v>
      </c>
      <c r="F1101">
        <v>-5.0000000000000001E-3</v>
      </c>
      <c r="G1101" s="52">
        <v>-1.7000000000000001E-2</v>
      </c>
      <c r="H1101" s="38">
        <f t="shared" si="128"/>
        <v>-4.9212598425196846E-2</v>
      </c>
      <c r="I1101" s="41">
        <f t="shared" si="129"/>
        <v>-3.6089238845144353E-2</v>
      </c>
      <c r="J1101" s="40">
        <f>'NOAA WLs'!$P$5+(D1101/0.3048)</f>
        <v>4.2507874015748026</v>
      </c>
      <c r="K1101" s="40">
        <f>'NOAA WLs'!$P$5+(E1101/0.3048)</f>
        <v>4.2639107611548557</v>
      </c>
      <c r="L1101" s="40">
        <f t="shared" si="130"/>
        <v>-1.6404199475065617E-2</v>
      </c>
      <c r="M1101" s="41">
        <f t="shared" si="131"/>
        <v>-5.57742782152231E-2</v>
      </c>
      <c r="O1101">
        <v>1990</v>
      </c>
      <c r="P1101">
        <v>7</v>
      </c>
      <c r="Q1101" s="1">
        <f t="shared" si="132"/>
        <v>33055</v>
      </c>
      <c r="R1101">
        <v>2.944</v>
      </c>
      <c r="S1101">
        <f t="shared" si="133"/>
        <v>9.6587926509186346</v>
      </c>
      <c r="T1101">
        <f t="shared" si="134"/>
        <v>10.158792650918635</v>
      </c>
    </row>
    <row r="1102" spans="1:20" x14ac:dyDescent="0.25">
      <c r="A1102" s="38">
        <v>1989</v>
      </c>
      <c r="B1102">
        <v>8</v>
      </c>
      <c r="C1102" s="1">
        <f t="shared" si="135"/>
        <v>32721</v>
      </c>
      <c r="D1102" s="38">
        <v>-3.3000000000000002E-2</v>
      </c>
      <c r="E1102">
        <v>-1.0999999999999999E-2</v>
      </c>
      <c r="F1102">
        <v>-5.0000000000000001E-3</v>
      </c>
      <c r="G1102" s="52">
        <v>-1.7000000000000001E-2</v>
      </c>
      <c r="H1102" s="38">
        <f t="shared" si="128"/>
        <v>-0.10826771653543307</v>
      </c>
      <c r="I1102" s="41">
        <f t="shared" si="129"/>
        <v>-3.6089238845144353E-2</v>
      </c>
      <c r="J1102" s="40">
        <f>'NOAA WLs'!$P$5+(D1102/0.3048)</f>
        <v>4.1917322834645665</v>
      </c>
      <c r="K1102" s="40">
        <f>'NOAA WLs'!$P$5+(E1102/0.3048)</f>
        <v>4.2639107611548557</v>
      </c>
      <c r="L1102" s="40">
        <f t="shared" si="130"/>
        <v>-1.6404199475065617E-2</v>
      </c>
      <c r="M1102" s="41">
        <f t="shared" si="131"/>
        <v>-5.57742782152231E-2</v>
      </c>
      <c r="O1102">
        <v>1990</v>
      </c>
      <c r="P1102">
        <v>8</v>
      </c>
      <c r="Q1102" s="1">
        <f t="shared" si="132"/>
        <v>33086</v>
      </c>
      <c r="R1102">
        <v>2.9590000000000001</v>
      </c>
      <c r="S1102">
        <f t="shared" si="133"/>
        <v>9.7080052493438309</v>
      </c>
      <c r="T1102">
        <f t="shared" si="134"/>
        <v>10.208005249343831</v>
      </c>
    </row>
    <row r="1103" spans="1:20" x14ac:dyDescent="0.25">
      <c r="A1103" s="38">
        <v>1989</v>
      </c>
      <c r="B1103">
        <v>9</v>
      </c>
      <c r="C1103" s="1">
        <f t="shared" si="135"/>
        <v>32752</v>
      </c>
      <c r="D1103" s="38">
        <v>-1.2E-2</v>
      </c>
      <c r="E1103">
        <v>-1.0999999999999999E-2</v>
      </c>
      <c r="F1103">
        <v>-4.0000000000000001E-3</v>
      </c>
      <c r="G1103" s="52">
        <v>-1.7000000000000001E-2</v>
      </c>
      <c r="H1103" s="38">
        <f t="shared" ref="H1103:H1166" si="136">D1103/0.3048</f>
        <v>-3.937007874015748E-2</v>
      </c>
      <c r="I1103" s="41">
        <f t="shared" ref="I1103:I1166" si="137">E1103/0.3048</f>
        <v>-3.6089238845144353E-2</v>
      </c>
      <c r="J1103" s="40">
        <f>'NOAA WLs'!$P$5+(D1103/0.3048)</f>
        <v>4.2606299212598424</v>
      </c>
      <c r="K1103" s="40">
        <f>'NOAA WLs'!$P$5+(E1103/0.3048)</f>
        <v>4.2639107611548557</v>
      </c>
      <c r="L1103" s="40">
        <f t="shared" ref="L1103:L1166" si="138">F1103/0.3048</f>
        <v>-1.3123359580052493E-2</v>
      </c>
      <c r="M1103" s="41">
        <f t="shared" ref="M1103:M1166" si="139">G1103/0.3048</f>
        <v>-5.57742782152231E-2</v>
      </c>
      <c r="O1103">
        <v>1990</v>
      </c>
      <c r="P1103">
        <v>9</v>
      </c>
      <c r="Q1103" s="1">
        <f t="shared" ref="Q1103:Q1166" si="140">DATE(O1103,P1103,1)</f>
        <v>33117</v>
      </c>
      <c r="R1103">
        <v>2.8860000000000001</v>
      </c>
      <c r="S1103">
        <f t="shared" ref="S1103:S1166" si="141">R1103/0.3048</f>
        <v>9.4685039370078741</v>
      </c>
      <c r="T1103">
        <f t="shared" si="134"/>
        <v>9.9685039370078741</v>
      </c>
    </row>
    <row r="1104" spans="1:20" x14ac:dyDescent="0.25">
      <c r="A1104" s="38">
        <v>1989</v>
      </c>
      <c r="B1104">
        <v>10</v>
      </c>
      <c r="C1104" s="1">
        <f t="shared" si="135"/>
        <v>32782</v>
      </c>
      <c r="D1104" s="38">
        <v>-2.8000000000000001E-2</v>
      </c>
      <c r="E1104">
        <v>-1.0999999999999999E-2</v>
      </c>
      <c r="F1104">
        <v>-4.0000000000000001E-3</v>
      </c>
      <c r="G1104" s="52">
        <v>-1.7000000000000001E-2</v>
      </c>
      <c r="H1104" s="38">
        <f t="shared" si="136"/>
        <v>-9.1863517060367453E-2</v>
      </c>
      <c r="I1104" s="41">
        <f t="shared" si="137"/>
        <v>-3.6089238845144353E-2</v>
      </c>
      <c r="J1104" s="40">
        <f>'NOAA WLs'!$P$5+(D1104/0.3048)</f>
        <v>4.2081364829396319</v>
      </c>
      <c r="K1104" s="40">
        <f>'NOAA WLs'!$P$5+(E1104/0.3048)</f>
        <v>4.2639107611548557</v>
      </c>
      <c r="L1104" s="40">
        <f t="shared" si="138"/>
        <v>-1.3123359580052493E-2</v>
      </c>
      <c r="M1104" s="41">
        <f t="shared" si="139"/>
        <v>-5.57742782152231E-2</v>
      </c>
      <c r="O1104">
        <v>1990</v>
      </c>
      <c r="P1104">
        <v>10</v>
      </c>
      <c r="Q1104" s="1">
        <f t="shared" si="140"/>
        <v>33147</v>
      </c>
      <c r="R1104">
        <v>2.9249999999999998</v>
      </c>
      <c r="S1104">
        <f t="shared" si="141"/>
        <v>9.5964566929133852</v>
      </c>
      <c r="T1104">
        <f t="shared" ref="T1104:T1167" si="142">S1104+0.5</f>
        <v>10.096456692913385</v>
      </c>
    </row>
    <row r="1105" spans="1:20" x14ac:dyDescent="0.25">
      <c r="A1105" s="38">
        <v>1989</v>
      </c>
      <c r="B1105">
        <v>11</v>
      </c>
      <c r="C1105" s="1">
        <f t="shared" si="135"/>
        <v>32813</v>
      </c>
      <c r="D1105" s="38">
        <v>-8.1000000000000003E-2</v>
      </c>
      <c r="E1105">
        <v>-0.01</v>
      </c>
      <c r="F1105">
        <v>-4.0000000000000001E-3</v>
      </c>
      <c r="G1105" s="52">
        <v>-1.7000000000000001E-2</v>
      </c>
      <c r="H1105" s="38">
        <f t="shared" si="136"/>
        <v>-0.26574803149606296</v>
      </c>
      <c r="I1105" s="41">
        <f t="shared" si="137"/>
        <v>-3.2808398950131233E-2</v>
      </c>
      <c r="J1105" s="40">
        <f>'NOAA WLs'!$P$5+(D1105/0.3048)</f>
        <v>4.0342519685039369</v>
      </c>
      <c r="K1105" s="40">
        <f>'NOAA WLs'!$P$5+(E1105/0.3048)</f>
        <v>4.2671916010498689</v>
      </c>
      <c r="L1105" s="40">
        <f t="shared" si="138"/>
        <v>-1.3123359580052493E-2</v>
      </c>
      <c r="M1105" s="41">
        <f t="shared" si="139"/>
        <v>-5.57742782152231E-2</v>
      </c>
      <c r="O1105">
        <v>1990</v>
      </c>
      <c r="P1105">
        <v>11</v>
      </c>
      <c r="Q1105" s="1">
        <f t="shared" si="140"/>
        <v>33178</v>
      </c>
      <c r="R1105">
        <v>3.0870000000000002</v>
      </c>
      <c r="S1105">
        <f t="shared" si="141"/>
        <v>10.127952755905511</v>
      </c>
      <c r="T1105">
        <f t="shared" si="142"/>
        <v>10.627952755905511</v>
      </c>
    </row>
    <row r="1106" spans="1:20" x14ac:dyDescent="0.25">
      <c r="A1106" s="38">
        <v>1989</v>
      </c>
      <c r="B1106">
        <v>12</v>
      </c>
      <c r="C1106" s="1">
        <f t="shared" si="135"/>
        <v>32843</v>
      </c>
      <c r="D1106" s="38">
        <v>-0.14699999999999999</v>
      </c>
      <c r="E1106">
        <v>-0.01</v>
      </c>
      <c r="F1106">
        <v>-4.0000000000000001E-3</v>
      </c>
      <c r="G1106" s="52">
        <v>-1.7000000000000001E-2</v>
      </c>
      <c r="H1106" s="38">
        <f t="shared" si="136"/>
        <v>-0.48228346456692911</v>
      </c>
      <c r="I1106" s="41">
        <f t="shared" si="137"/>
        <v>-3.2808398950131233E-2</v>
      </c>
      <c r="J1106" s="40">
        <f>'NOAA WLs'!$P$5+(D1106/0.3048)</f>
        <v>3.8177165354330707</v>
      </c>
      <c r="K1106" s="40">
        <f>'NOAA WLs'!$P$5+(E1106/0.3048)</f>
        <v>4.2671916010498689</v>
      </c>
      <c r="L1106" s="40">
        <f t="shared" si="138"/>
        <v>-1.3123359580052493E-2</v>
      </c>
      <c r="M1106" s="41">
        <f t="shared" si="139"/>
        <v>-5.57742782152231E-2</v>
      </c>
      <c r="O1106">
        <v>1990</v>
      </c>
      <c r="P1106">
        <v>12</v>
      </c>
      <c r="Q1106" s="1">
        <f t="shared" si="140"/>
        <v>33208</v>
      </c>
      <c r="R1106">
        <v>3.37</v>
      </c>
      <c r="S1106">
        <f t="shared" si="141"/>
        <v>11.056430446194225</v>
      </c>
      <c r="T1106">
        <f t="shared" si="142"/>
        <v>11.556430446194225</v>
      </c>
    </row>
    <row r="1107" spans="1:20" x14ac:dyDescent="0.25">
      <c r="A1107" s="38">
        <v>1990</v>
      </c>
      <c r="B1107">
        <v>1</v>
      </c>
      <c r="C1107" s="1">
        <f t="shared" si="135"/>
        <v>32874</v>
      </c>
      <c r="D1107" s="38">
        <v>-2.9000000000000001E-2</v>
      </c>
      <c r="E1107">
        <v>-0.01</v>
      </c>
      <c r="F1107">
        <v>-4.0000000000000001E-3</v>
      </c>
      <c r="G1107" s="52">
        <v>-1.6E-2</v>
      </c>
      <c r="H1107" s="38">
        <f t="shared" si="136"/>
        <v>-9.514435695538058E-2</v>
      </c>
      <c r="I1107" s="41">
        <f t="shared" si="137"/>
        <v>-3.2808398950131233E-2</v>
      </c>
      <c r="J1107" s="40">
        <f>'NOAA WLs'!$P$5+(D1107/0.3048)</f>
        <v>4.2048556430446196</v>
      </c>
      <c r="K1107" s="40">
        <f>'NOAA WLs'!$P$5+(E1107/0.3048)</f>
        <v>4.2671916010498689</v>
      </c>
      <c r="L1107" s="40">
        <f t="shared" si="138"/>
        <v>-1.3123359580052493E-2</v>
      </c>
      <c r="M1107" s="41">
        <f t="shared" si="139"/>
        <v>-5.2493438320209973E-2</v>
      </c>
      <c r="O1107">
        <v>1991</v>
      </c>
      <c r="P1107">
        <v>1</v>
      </c>
      <c r="Q1107" s="1">
        <f t="shared" si="140"/>
        <v>33239</v>
      </c>
      <c r="R1107">
        <v>3.056</v>
      </c>
      <c r="S1107">
        <f t="shared" si="141"/>
        <v>10.026246719160104</v>
      </c>
      <c r="T1107">
        <f t="shared" si="142"/>
        <v>10.526246719160104</v>
      </c>
    </row>
    <row r="1108" spans="1:20" x14ac:dyDescent="0.25">
      <c r="A1108" s="38">
        <v>1990</v>
      </c>
      <c r="B1108">
        <v>2</v>
      </c>
      <c r="C1108" s="1">
        <f t="shared" si="135"/>
        <v>32905</v>
      </c>
      <c r="D1108" s="38">
        <v>-4.5999999999999999E-2</v>
      </c>
      <c r="E1108">
        <v>-0.01</v>
      </c>
      <c r="F1108">
        <v>-3.0000000000000001E-3</v>
      </c>
      <c r="G1108" s="52">
        <v>-1.6E-2</v>
      </c>
      <c r="H1108" s="38">
        <f t="shared" si="136"/>
        <v>-0.15091863517060367</v>
      </c>
      <c r="I1108" s="41">
        <f t="shared" si="137"/>
        <v>-3.2808398950131233E-2</v>
      </c>
      <c r="J1108" s="40">
        <f>'NOAA WLs'!$P$5+(D1108/0.3048)</f>
        <v>4.1490813648293958</v>
      </c>
      <c r="K1108" s="40">
        <f>'NOAA WLs'!$P$5+(E1108/0.3048)</f>
        <v>4.2671916010498689</v>
      </c>
      <c r="L1108" s="40">
        <f t="shared" si="138"/>
        <v>-9.8425196850393699E-3</v>
      </c>
      <c r="M1108" s="41">
        <f t="shared" si="139"/>
        <v>-5.2493438320209973E-2</v>
      </c>
      <c r="O1108">
        <v>1991</v>
      </c>
      <c r="P1108">
        <v>2</v>
      </c>
      <c r="Q1108" s="1">
        <f t="shared" si="140"/>
        <v>33270</v>
      </c>
      <c r="R1108">
        <v>3.38</v>
      </c>
      <c r="S1108">
        <f t="shared" si="141"/>
        <v>11.089238845144356</v>
      </c>
      <c r="T1108">
        <f t="shared" si="142"/>
        <v>11.589238845144356</v>
      </c>
    </row>
    <row r="1109" spans="1:20" x14ac:dyDescent="0.25">
      <c r="A1109" s="38">
        <v>1990</v>
      </c>
      <c r="B1109">
        <v>3</v>
      </c>
      <c r="C1109" s="1">
        <f t="shared" si="135"/>
        <v>32933</v>
      </c>
      <c r="D1109" s="38">
        <v>-7.2999999999999995E-2</v>
      </c>
      <c r="E1109">
        <v>-0.01</v>
      </c>
      <c r="F1109">
        <v>-3.0000000000000001E-3</v>
      </c>
      <c r="G1109" s="52">
        <v>-1.6E-2</v>
      </c>
      <c r="H1109" s="38">
        <f t="shared" si="136"/>
        <v>-0.23950131233595798</v>
      </c>
      <c r="I1109" s="41">
        <f t="shared" si="137"/>
        <v>-3.2808398950131233E-2</v>
      </c>
      <c r="J1109" s="40">
        <f>'NOAA WLs'!$P$5+(D1109/0.3048)</f>
        <v>4.0604986876640421</v>
      </c>
      <c r="K1109" s="40">
        <f>'NOAA WLs'!$P$5+(E1109/0.3048)</f>
        <v>4.2671916010498689</v>
      </c>
      <c r="L1109" s="40">
        <f t="shared" si="138"/>
        <v>-9.8425196850393699E-3</v>
      </c>
      <c r="M1109" s="41">
        <f t="shared" si="139"/>
        <v>-5.2493438320209973E-2</v>
      </c>
      <c r="O1109">
        <v>1991</v>
      </c>
      <c r="P1109">
        <v>3</v>
      </c>
      <c r="Q1109" s="1">
        <f t="shared" si="140"/>
        <v>33298</v>
      </c>
      <c r="R1109">
        <v>3.1659999999999999</v>
      </c>
      <c r="S1109">
        <f t="shared" si="141"/>
        <v>10.387139107611548</v>
      </c>
      <c r="T1109">
        <f t="shared" si="142"/>
        <v>10.887139107611548</v>
      </c>
    </row>
    <row r="1110" spans="1:20" x14ac:dyDescent="0.25">
      <c r="A1110" s="38">
        <v>1990</v>
      </c>
      <c r="B1110">
        <v>4</v>
      </c>
      <c r="C1110" s="1">
        <f t="shared" si="135"/>
        <v>32964</v>
      </c>
      <c r="D1110" s="38">
        <v>-3.1E-2</v>
      </c>
      <c r="E1110">
        <v>-8.9999999999999993E-3</v>
      </c>
      <c r="F1110">
        <v>-3.0000000000000001E-3</v>
      </c>
      <c r="G1110" s="52">
        <v>-1.6E-2</v>
      </c>
      <c r="H1110" s="38">
        <f t="shared" si="136"/>
        <v>-0.10170603674540682</v>
      </c>
      <c r="I1110" s="41">
        <f t="shared" si="137"/>
        <v>-2.9527559055118106E-2</v>
      </c>
      <c r="J1110" s="40">
        <f>'NOAA WLs'!$P$5+(D1110/0.3048)</f>
        <v>4.198293963254593</v>
      </c>
      <c r="K1110" s="40">
        <f>'NOAA WLs'!$P$5+(E1110/0.3048)</f>
        <v>4.2704724409448813</v>
      </c>
      <c r="L1110" s="40">
        <f t="shared" si="138"/>
        <v>-9.8425196850393699E-3</v>
      </c>
      <c r="M1110" s="41">
        <f t="shared" si="139"/>
        <v>-5.2493438320209973E-2</v>
      </c>
      <c r="O1110">
        <v>1991</v>
      </c>
      <c r="P1110">
        <v>4</v>
      </c>
      <c r="Q1110" s="1">
        <f t="shared" si="140"/>
        <v>33329</v>
      </c>
      <c r="R1110">
        <v>2.831</v>
      </c>
      <c r="S1110">
        <f t="shared" si="141"/>
        <v>9.2880577427821525</v>
      </c>
      <c r="T1110">
        <f t="shared" si="142"/>
        <v>9.7880577427821525</v>
      </c>
    </row>
    <row r="1111" spans="1:20" x14ac:dyDescent="0.25">
      <c r="A1111" s="38">
        <v>1990</v>
      </c>
      <c r="B1111">
        <v>5</v>
      </c>
      <c r="C1111" s="1">
        <f t="shared" si="135"/>
        <v>32994</v>
      </c>
      <c r="D1111" s="38">
        <v>-2.5999999999999999E-2</v>
      </c>
      <c r="E1111">
        <v>-8.9999999999999993E-3</v>
      </c>
      <c r="F1111">
        <v>-3.0000000000000001E-3</v>
      </c>
      <c r="G1111" s="52">
        <v>-1.6E-2</v>
      </c>
      <c r="H1111" s="38">
        <f t="shared" si="136"/>
        <v>-8.5301837270341199E-2</v>
      </c>
      <c r="I1111" s="41">
        <f t="shared" si="137"/>
        <v>-2.9527559055118106E-2</v>
      </c>
      <c r="J1111" s="40">
        <f>'NOAA WLs'!$P$5+(D1111/0.3048)</f>
        <v>4.2146981627296585</v>
      </c>
      <c r="K1111" s="40">
        <f>'NOAA WLs'!$P$5+(E1111/0.3048)</f>
        <v>4.2704724409448813</v>
      </c>
      <c r="L1111" s="40">
        <f t="shared" si="138"/>
        <v>-9.8425196850393699E-3</v>
      </c>
      <c r="M1111" s="41">
        <f t="shared" si="139"/>
        <v>-5.2493438320209973E-2</v>
      </c>
      <c r="O1111">
        <v>1991</v>
      </c>
      <c r="P1111">
        <v>5</v>
      </c>
      <c r="Q1111" s="1">
        <f t="shared" si="140"/>
        <v>33359</v>
      </c>
      <c r="R1111">
        <v>2.9380000000000002</v>
      </c>
      <c r="S1111">
        <f t="shared" si="141"/>
        <v>9.6391076115485568</v>
      </c>
      <c r="T1111">
        <f t="shared" si="142"/>
        <v>10.139107611548557</v>
      </c>
    </row>
    <row r="1112" spans="1:20" x14ac:dyDescent="0.25">
      <c r="A1112" s="38">
        <v>1990</v>
      </c>
      <c r="B1112">
        <v>6</v>
      </c>
      <c r="C1112" s="1">
        <f t="shared" si="135"/>
        <v>33025</v>
      </c>
      <c r="D1112" s="38">
        <v>2.5999999999999999E-2</v>
      </c>
      <c r="E1112">
        <v>-8.9999999999999993E-3</v>
      </c>
      <c r="F1112">
        <v>-3.0000000000000001E-3</v>
      </c>
      <c r="G1112" s="52">
        <v>-1.6E-2</v>
      </c>
      <c r="H1112" s="38">
        <f t="shared" si="136"/>
        <v>8.5301837270341199E-2</v>
      </c>
      <c r="I1112" s="41">
        <f t="shared" si="137"/>
        <v>-2.9527559055118106E-2</v>
      </c>
      <c r="J1112" s="40">
        <f>'NOAA WLs'!$P$5+(D1112/0.3048)</f>
        <v>4.3853018372703412</v>
      </c>
      <c r="K1112" s="40">
        <f>'NOAA WLs'!$P$5+(E1112/0.3048)</f>
        <v>4.2704724409448813</v>
      </c>
      <c r="L1112" s="40">
        <f t="shared" si="138"/>
        <v>-9.8425196850393699E-3</v>
      </c>
      <c r="M1112" s="41">
        <f t="shared" si="139"/>
        <v>-5.2493438320209973E-2</v>
      </c>
      <c r="O1112">
        <v>1991</v>
      </c>
      <c r="P1112">
        <v>6</v>
      </c>
      <c r="Q1112" s="1">
        <f t="shared" si="140"/>
        <v>33390</v>
      </c>
      <c r="R1112">
        <v>2.9380000000000002</v>
      </c>
      <c r="S1112">
        <f t="shared" si="141"/>
        <v>9.6391076115485568</v>
      </c>
      <c r="T1112">
        <f t="shared" si="142"/>
        <v>10.139107611548557</v>
      </c>
    </row>
    <row r="1113" spans="1:20" x14ac:dyDescent="0.25">
      <c r="A1113" s="38">
        <v>1990</v>
      </c>
      <c r="B1113">
        <v>7</v>
      </c>
      <c r="C1113" s="1">
        <f t="shared" si="135"/>
        <v>33055</v>
      </c>
      <c r="D1113" s="38">
        <v>0</v>
      </c>
      <c r="E1113">
        <v>-8.9999999999999993E-3</v>
      </c>
      <c r="F1113">
        <v>-3.0000000000000001E-3</v>
      </c>
      <c r="G1113" s="52">
        <v>-1.4999999999999999E-2</v>
      </c>
      <c r="H1113" s="38">
        <f t="shared" si="136"/>
        <v>0</v>
      </c>
      <c r="I1113" s="41">
        <f t="shared" si="137"/>
        <v>-2.9527559055118106E-2</v>
      </c>
      <c r="J1113" s="40">
        <f>'NOAA WLs'!$P$5+(D1113/0.3048)</f>
        <v>4.3</v>
      </c>
      <c r="K1113" s="40">
        <f>'NOAA WLs'!$P$5+(E1113/0.3048)</f>
        <v>4.2704724409448813</v>
      </c>
      <c r="L1113" s="40">
        <f t="shared" si="138"/>
        <v>-9.8425196850393699E-3</v>
      </c>
      <c r="M1113" s="41">
        <f t="shared" si="139"/>
        <v>-4.9212598425196846E-2</v>
      </c>
      <c r="O1113">
        <v>1991</v>
      </c>
      <c r="P1113">
        <v>7</v>
      </c>
      <c r="Q1113" s="1">
        <f t="shared" si="140"/>
        <v>33420</v>
      </c>
      <c r="R1113">
        <v>3.032</v>
      </c>
      <c r="S1113">
        <f t="shared" si="141"/>
        <v>9.9475065616797895</v>
      </c>
      <c r="T1113">
        <f t="shared" si="142"/>
        <v>10.44750656167979</v>
      </c>
    </row>
    <row r="1114" spans="1:20" x14ac:dyDescent="0.25">
      <c r="A1114" s="38">
        <v>1990</v>
      </c>
      <c r="B1114">
        <v>8</v>
      </c>
      <c r="C1114" s="1">
        <f t="shared" si="135"/>
        <v>33086</v>
      </c>
      <c r="D1114" s="38">
        <v>1.9E-2</v>
      </c>
      <c r="E1114">
        <v>-8.9999999999999993E-3</v>
      </c>
      <c r="F1114">
        <v>-2E-3</v>
      </c>
      <c r="G1114" s="52">
        <v>-1.4999999999999999E-2</v>
      </c>
      <c r="H1114" s="38">
        <f t="shared" si="136"/>
        <v>6.2335958005249339E-2</v>
      </c>
      <c r="I1114" s="41">
        <f t="shared" si="137"/>
        <v>-2.9527559055118106E-2</v>
      </c>
      <c r="J1114" s="40">
        <f>'NOAA WLs'!$P$5+(D1114/0.3048)</f>
        <v>4.3623359580052492</v>
      </c>
      <c r="K1114" s="40">
        <f>'NOAA WLs'!$P$5+(E1114/0.3048)</f>
        <v>4.2704724409448813</v>
      </c>
      <c r="L1114" s="40">
        <f t="shared" si="138"/>
        <v>-6.5616797900262466E-3</v>
      </c>
      <c r="M1114" s="41">
        <f t="shared" si="139"/>
        <v>-4.9212598425196846E-2</v>
      </c>
      <c r="O1114">
        <v>1991</v>
      </c>
      <c r="P1114">
        <v>8</v>
      </c>
      <c r="Q1114" s="1">
        <f t="shared" si="140"/>
        <v>33451</v>
      </c>
      <c r="R1114">
        <v>2.956</v>
      </c>
      <c r="S1114">
        <f t="shared" si="141"/>
        <v>9.698162729658792</v>
      </c>
      <c r="T1114">
        <f t="shared" si="142"/>
        <v>10.198162729658792</v>
      </c>
    </row>
    <row r="1115" spans="1:20" x14ac:dyDescent="0.25">
      <c r="A1115" s="38">
        <v>1990</v>
      </c>
      <c r="B1115">
        <v>9</v>
      </c>
      <c r="C1115" s="1">
        <f t="shared" ref="C1115:C1178" si="143">DATE(A1115,B1115,1)</f>
        <v>33117</v>
      </c>
      <c r="D1115" s="38">
        <v>6.0000000000000001E-3</v>
      </c>
      <c r="E1115">
        <v>-8.9999999999999993E-3</v>
      </c>
      <c r="F1115">
        <v>-2E-3</v>
      </c>
      <c r="G1115" s="52">
        <v>-1.4999999999999999E-2</v>
      </c>
      <c r="H1115" s="38">
        <f t="shared" si="136"/>
        <v>1.968503937007874E-2</v>
      </c>
      <c r="I1115" s="41">
        <f t="shared" si="137"/>
        <v>-2.9527559055118106E-2</v>
      </c>
      <c r="J1115" s="40">
        <f>'NOAA WLs'!$P$5+(D1115/0.3048)</f>
        <v>4.3196850393700785</v>
      </c>
      <c r="K1115" s="40">
        <f>'NOAA WLs'!$P$5+(E1115/0.3048)</f>
        <v>4.2704724409448813</v>
      </c>
      <c r="L1115" s="40">
        <f t="shared" si="138"/>
        <v>-6.5616797900262466E-3</v>
      </c>
      <c r="M1115" s="41">
        <f t="shared" si="139"/>
        <v>-4.9212598425196846E-2</v>
      </c>
      <c r="O1115">
        <v>1991</v>
      </c>
      <c r="P1115">
        <v>9</v>
      </c>
      <c r="Q1115" s="1">
        <f t="shared" si="140"/>
        <v>33482</v>
      </c>
      <c r="R1115">
        <v>2.88</v>
      </c>
      <c r="S1115">
        <f t="shared" si="141"/>
        <v>9.4488188976377945</v>
      </c>
      <c r="T1115">
        <f t="shared" si="142"/>
        <v>9.9488188976377945</v>
      </c>
    </row>
    <row r="1116" spans="1:20" x14ac:dyDescent="0.25">
      <c r="A1116" s="38">
        <v>1990</v>
      </c>
      <c r="B1116">
        <v>10</v>
      </c>
      <c r="C1116" s="1">
        <f t="shared" si="143"/>
        <v>33147</v>
      </c>
      <c r="D1116" s="38">
        <v>-1.6E-2</v>
      </c>
      <c r="E1116">
        <v>-8.0000000000000002E-3</v>
      </c>
      <c r="F1116">
        <v>-2E-3</v>
      </c>
      <c r="G1116" s="52">
        <v>-1.4999999999999999E-2</v>
      </c>
      <c r="H1116" s="38">
        <f t="shared" si="136"/>
        <v>-5.2493438320209973E-2</v>
      </c>
      <c r="I1116" s="41">
        <f t="shared" si="137"/>
        <v>-2.6246719160104987E-2</v>
      </c>
      <c r="J1116" s="40">
        <f>'NOAA WLs'!$P$5+(D1116/0.3048)</f>
        <v>4.2475065616797902</v>
      </c>
      <c r="K1116" s="40">
        <f>'NOAA WLs'!$P$5+(E1116/0.3048)</f>
        <v>4.2737532808398946</v>
      </c>
      <c r="L1116" s="40">
        <f t="shared" si="138"/>
        <v>-6.5616797900262466E-3</v>
      </c>
      <c r="M1116" s="41">
        <f t="shared" si="139"/>
        <v>-4.9212598425196846E-2</v>
      </c>
      <c r="O1116">
        <v>1991</v>
      </c>
      <c r="P1116">
        <v>10</v>
      </c>
      <c r="Q1116" s="1">
        <f t="shared" si="140"/>
        <v>33512</v>
      </c>
      <c r="R1116">
        <v>2.9279999999999999</v>
      </c>
      <c r="S1116">
        <f t="shared" si="141"/>
        <v>9.6062992125984241</v>
      </c>
      <c r="T1116">
        <f t="shared" si="142"/>
        <v>10.106299212598424</v>
      </c>
    </row>
    <row r="1117" spans="1:20" x14ac:dyDescent="0.25">
      <c r="A1117" s="38">
        <v>1990</v>
      </c>
      <c r="B1117">
        <v>11</v>
      </c>
      <c r="C1117" s="1">
        <f t="shared" si="143"/>
        <v>33178</v>
      </c>
      <c r="D1117" s="38">
        <v>1.0999999999999999E-2</v>
      </c>
      <c r="E1117">
        <v>-8.0000000000000002E-3</v>
      </c>
      <c r="F1117">
        <v>-2E-3</v>
      </c>
      <c r="G1117" s="52">
        <v>-1.4999999999999999E-2</v>
      </c>
      <c r="H1117" s="38">
        <f t="shared" si="136"/>
        <v>3.6089238845144353E-2</v>
      </c>
      <c r="I1117" s="41">
        <f t="shared" si="137"/>
        <v>-2.6246719160104987E-2</v>
      </c>
      <c r="J1117" s="40">
        <f>'NOAA WLs'!$P$5+(D1117/0.3048)</f>
        <v>4.336089238845144</v>
      </c>
      <c r="K1117" s="40">
        <f>'NOAA WLs'!$P$5+(E1117/0.3048)</f>
        <v>4.2737532808398946</v>
      </c>
      <c r="L1117" s="40">
        <f t="shared" si="138"/>
        <v>-6.5616797900262466E-3</v>
      </c>
      <c r="M1117" s="41">
        <f t="shared" si="139"/>
        <v>-4.9212598425196846E-2</v>
      </c>
      <c r="O1117">
        <v>1991</v>
      </c>
      <c r="P1117">
        <v>11</v>
      </c>
      <c r="Q1117" s="1">
        <f t="shared" si="140"/>
        <v>33543</v>
      </c>
      <c r="R1117">
        <v>3.09</v>
      </c>
      <c r="S1117">
        <f t="shared" si="141"/>
        <v>10.13779527559055</v>
      </c>
      <c r="T1117">
        <f t="shared" si="142"/>
        <v>10.63779527559055</v>
      </c>
    </row>
    <row r="1118" spans="1:20" x14ac:dyDescent="0.25">
      <c r="A1118" s="38">
        <v>1990</v>
      </c>
      <c r="B1118">
        <v>12</v>
      </c>
      <c r="C1118" s="1">
        <f t="shared" si="143"/>
        <v>33208</v>
      </c>
      <c r="D1118" s="38">
        <v>-8.5999999999999993E-2</v>
      </c>
      <c r="E1118">
        <v>-8.0000000000000002E-3</v>
      </c>
      <c r="F1118">
        <v>-2E-3</v>
      </c>
      <c r="G1118" s="52">
        <v>-1.4999999999999999E-2</v>
      </c>
      <c r="H1118" s="38">
        <f t="shared" si="136"/>
        <v>-0.28215223097112857</v>
      </c>
      <c r="I1118" s="41">
        <f t="shared" si="137"/>
        <v>-2.6246719160104987E-2</v>
      </c>
      <c r="J1118" s="40">
        <f>'NOAA WLs'!$P$5+(D1118/0.3048)</f>
        <v>4.0178477690288714</v>
      </c>
      <c r="K1118" s="40">
        <f>'NOAA WLs'!$P$5+(E1118/0.3048)</f>
        <v>4.2737532808398946</v>
      </c>
      <c r="L1118" s="40">
        <f t="shared" si="138"/>
        <v>-6.5616797900262466E-3</v>
      </c>
      <c r="M1118" s="41">
        <f t="shared" si="139"/>
        <v>-4.9212598425196846E-2</v>
      </c>
      <c r="O1118">
        <v>1991</v>
      </c>
      <c r="P1118">
        <v>12</v>
      </c>
      <c r="Q1118" s="1">
        <f t="shared" si="140"/>
        <v>33573</v>
      </c>
      <c r="R1118">
        <v>3.3279999999999998</v>
      </c>
      <c r="S1118">
        <f t="shared" si="141"/>
        <v>10.918635170603674</v>
      </c>
      <c r="T1118">
        <f t="shared" si="142"/>
        <v>11.418635170603674</v>
      </c>
    </row>
    <row r="1119" spans="1:20" x14ac:dyDescent="0.25">
      <c r="A1119" s="38">
        <v>1991</v>
      </c>
      <c r="B1119">
        <v>1</v>
      </c>
      <c r="C1119" s="1">
        <f t="shared" si="143"/>
        <v>33239</v>
      </c>
      <c r="D1119" s="38">
        <v>-0.114</v>
      </c>
      <c r="E1119">
        <v>-8.0000000000000002E-3</v>
      </c>
      <c r="F1119">
        <v>-1E-3</v>
      </c>
      <c r="G1119" s="52">
        <v>-1.4E-2</v>
      </c>
      <c r="H1119" s="38">
        <f t="shared" si="136"/>
        <v>-0.37401574803149606</v>
      </c>
      <c r="I1119" s="41">
        <f t="shared" si="137"/>
        <v>-2.6246719160104987E-2</v>
      </c>
      <c r="J1119" s="40">
        <f>'NOAA WLs'!$P$5+(D1119/0.3048)</f>
        <v>3.9259842519685035</v>
      </c>
      <c r="K1119" s="40">
        <f>'NOAA WLs'!$P$5+(E1119/0.3048)</f>
        <v>4.2737532808398946</v>
      </c>
      <c r="L1119" s="40">
        <f t="shared" si="138"/>
        <v>-3.2808398950131233E-3</v>
      </c>
      <c r="M1119" s="41">
        <f t="shared" si="139"/>
        <v>-4.5931758530183726E-2</v>
      </c>
      <c r="O1119">
        <v>1992</v>
      </c>
      <c r="P1119">
        <v>1</v>
      </c>
      <c r="Q1119" s="1">
        <f t="shared" si="140"/>
        <v>33604</v>
      </c>
      <c r="R1119">
        <v>3.4249999999999998</v>
      </c>
      <c r="S1119">
        <f t="shared" si="141"/>
        <v>11.236876640419947</v>
      </c>
      <c r="T1119">
        <f t="shared" si="142"/>
        <v>11.736876640419947</v>
      </c>
    </row>
    <row r="1120" spans="1:20" x14ac:dyDescent="0.25">
      <c r="A1120" s="38">
        <v>1991</v>
      </c>
      <c r="B1120">
        <v>2</v>
      </c>
      <c r="C1120" s="1">
        <f t="shared" si="143"/>
        <v>33270</v>
      </c>
      <c r="D1120" s="38">
        <v>3.4000000000000002E-2</v>
      </c>
      <c r="E1120">
        <v>-8.0000000000000002E-3</v>
      </c>
      <c r="F1120">
        <v>-1E-3</v>
      </c>
      <c r="G1120" s="52">
        <v>-1.4E-2</v>
      </c>
      <c r="H1120" s="38">
        <f t="shared" si="136"/>
        <v>0.1115485564304462</v>
      </c>
      <c r="I1120" s="41">
        <f t="shared" si="137"/>
        <v>-2.6246719160104987E-2</v>
      </c>
      <c r="J1120" s="40">
        <f>'NOAA WLs'!$P$5+(D1120/0.3048)</f>
        <v>4.4115485564304464</v>
      </c>
      <c r="K1120" s="40">
        <f>'NOAA WLs'!$P$5+(E1120/0.3048)</f>
        <v>4.2737532808398946</v>
      </c>
      <c r="L1120" s="40">
        <f t="shared" si="138"/>
        <v>-3.2808398950131233E-3</v>
      </c>
      <c r="M1120" s="41">
        <f t="shared" si="139"/>
        <v>-4.5931758530183726E-2</v>
      </c>
      <c r="O1120">
        <v>1992</v>
      </c>
      <c r="P1120">
        <v>2</v>
      </c>
      <c r="Q1120" s="1">
        <f t="shared" si="140"/>
        <v>33635</v>
      </c>
      <c r="R1120">
        <v>3.38</v>
      </c>
      <c r="S1120">
        <f t="shared" si="141"/>
        <v>11.089238845144356</v>
      </c>
      <c r="T1120">
        <f t="shared" si="142"/>
        <v>11.589238845144356</v>
      </c>
    </row>
    <row r="1121" spans="1:20" x14ac:dyDescent="0.25">
      <c r="A1121" s="38">
        <v>1991</v>
      </c>
      <c r="B1121">
        <v>3</v>
      </c>
      <c r="C1121" s="1">
        <f t="shared" si="143"/>
        <v>33298</v>
      </c>
      <c r="D1121" s="38">
        <v>4.5999999999999999E-2</v>
      </c>
      <c r="E1121">
        <v>-8.0000000000000002E-3</v>
      </c>
      <c r="F1121">
        <v>-1E-3</v>
      </c>
      <c r="G1121" s="52">
        <v>-1.4E-2</v>
      </c>
      <c r="H1121" s="38">
        <f t="shared" si="136"/>
        <v>0.15091863517060367</v>
      </c>
      <c r="I1121" s="41">
        <f t="shared" si="137"/>
        <v>-2.6246719160104987E-2</v>
      </c>
      <c r="J1121" s="40">
        <f>'NOAA WLs'!$P$5+(D1121/0.3048)</f>
        <v>4.4509186351706038</v>
      </c>
      <c r="K1121" s="40">
        <f>'NOAA WLs'!$P$5+(E1121/0.3048)</f>
        <v>4.2737532808398946</v>
      </c>
      <c r="L1121" s="40">
        <f t="shared" si="138"/>
        <v>-3.2808398950131233E-3</v>
      </c>
      <c r="M1121" s="41">
        <f t="shared" si="139"/>
        <v>-4.5931758530183726E-2</v>
      </c>
      <c r="O1121">
        <v>1992</v>
      </c>
      <c r="P1121">
        <v>3</v>
      </c>
      <c r="Q1121" s="1">
        <f t="shared" si="140"/>
        <v>33664</v>
      </c>
      <c r="R1121">
        <v>3.032</v>
      </c>
      <c r="S1121">
        <f t="shared" si="141"/>
        <v>9.9475065616797895</v>
      </c>
      <c r="T1121">
        <f t="shared" si="142"/>
        <v>10.44750656167979</v>
      </c>
    </row>
    <row r="1122" spans="1:20" x14ac:dyDescent="0.25">
      <c r="A1122" s="38">
        <v>1991</v>
      </c>
      <c r="B1122">
        <v>4</v>
      </c>
      <c r="C1122" s="1">
        <f t="shared" si="143"/>
        <v>33329</v>
      </c>
      <c r="D1122" s="38">
        <v>-2.8000000000000001E-2</v>
      </c>
      <c r="E1122">
        <v>-7.0000000000000001E-3</v>
      </c>
      <c r="F1122">
        <v>-1E-3</v>
      </c>
      <c r="G1122" s="52">
        <v>-1.4E-2</v>
      </c>
      <c r="H1122" s="38">
        <f t="shared" si="136"/>
        <v>-9.1863517060367453E-2</v>
      </c>
      <c r="I1122" s="41">
        <f t="shared" si="137"/>
        <v>-2.2965879265091863E-2</v>
      </c>
      <c r="J1122" s="40">
        <f>'NOAA WLs'!$P$5+(D1122/0.3048)</f>
        <v>4.2081364829396319</v>
      </c>
      <c r="K1122" s="40">
        <f>'NOAA WLs'!$P$5+(E1122/0.3048)</f>
        <v>4.2770341207349079</v>
      </c>
      <c r="L1122" s="40">
        <f t="shared" si="138"/>
        <v>-3.2808398950131233E-3</v>
      </c>
      <c r="M1122" s="41">
        <f t="shared" si="139"/>
        <v>-4.5931758530183726E-2</v>
      </c>
      <c r="O1122">
        <v>1992</v>
      </c>
      <c r="P1122">
        <v>4</v>
      </c>
      <c r="Q1122" s="1">
        <f t="shared" si="140"/>
        <v>33695</v>
      </c>
      <c r="R1122">
        <v>3.206</v>
      </c>
      <c r="S1122">
        <f t="shared" si="141"/>
        <v>10.518372703412073</v>
      </c>
      <c r="T1122">
        <f t="shared" si="142"/>
        <v>11.018372703412073</v>
      </c>
    </row>
    <row r="1123" spans="1:20" x14ac:dyDescent="0.25">
      <c r="A1123" s="38">
        <v>1991</v>
      </c>
      <c r="B1123">
        <v>5</v>
      </c>
      <c r="C1123" s="1">
        <f t="shared" si="143"/>
        <v>33359</v>
      </c>
      <c r="D1123" s="38">
        <v>-4.8000000000000001E-2</v>
      </c>
      <c r="E1123">
        <v>-7.0000000000000001E-3</v>
      </c>
      <c r="F1123">
        <v>-1E-3</v>
      </c>
      <c r="G1123" s="52">
        <v>-1.4E-2</v>
      </c>
      <c r="H1123" s="38">
        <f t="shared" si="136"/>
        <v>-0.15748031496062992</v>
      </c>
      <c r="I1123" s="41">
        <f t="shared" si="137"/>
        <v>-2.2965879265091863E-2</v>
      </c>
      <c r="J1123" s="40">
        <f>'NOAA WLs'!$P$5+(D1123/0.3048)</f>
        <v>4.1425196850393702</v>
      </c>
      <c r="K1123" s="40">
        <f>'NOAA WLs'!$P$5+(E1123/0.3048)</f>
        <v>4.2770341207349079</v>
      </c>
      <c r="L1123" s="40">
        <f t="shared" si="138"/>
        <v>-3.2808398950131233E-3</v>
      </c>
      <c r="M1123" s="41">
        <f t="shared" si="139"/>
        <v>-4.5931758530183726E-2</v>
      </c>
      <c r="O1123">
        <v>1992</v>
      </c>
      <c r="P1123">
        <v>5</v>
      </c>
      <c r="Q1123" s="1">
        <f t="shared" si="140"/>
        <v>33725</v>
      </c>
      <c r="R1123">
        <v>2.8740000000000001</v>
      </c>
      <c r="S1123">
        <f t="shared" si="141"/>
        <v>9.4291338582677167</v>
      </c>
      <c r="T1123">
        <f t="shared" si="142"/>
        <v>9.9291338582677167</v>
      </c>
    </row>
    <row r="1124" spans="1:20" x14ac:dyDescent="0.25">
      <c r="A1124" s="38">
        <v>1991</v>
      </c>
      <c r="B1124">
        <v>6</v>
      </c>
      <c r="C1124" s="1">
        <f t="shared" si="143"/>
        <v>33390</v>
      </c>
      <c r="D1124" s="38">
        <v>-5.7000000000000002E-2</v>
      </c>
      <c r="E1124">
        <v>-7.0000000000000001E-3</v>
      </c>
      <c r="F1124">
        <v>-1E-3</v>
      </c>
      <c r="G1124" s="52">
        <v>-1.4E-2</v>
      </c>
      <c r="H1124" s="38">
        <f t="shared" si="136"/>
        <v>-0.18700787401574803</v>
      </c>
      <c r="I1124" s="41">
        <f t="shared" si="137"/>
        <v>-2.2965879265091863E-2</v>
      </c>
      <c r="J1124" s="40">
        <f>'NOAA WLs'!$P$5+(D1124/0.3048)</f>
        <v>4.1129921259842517</v>
      </c>
      <c r="K1124" s="40">
        <f>'NOAA WLs'!$P$5+(E1124/0.3048)</f>
        <v>4.2770341207349079</v>
      </c>
      <c r="L1124" s="40">
        <f t="shared" si="138"/>
        <v>-3.2808398950131233E-3</v>
      </c>
      <c r="M1124" s="41">
        <f t="shared" si="139"/>
        <v>-4.5931758530183726E-2</v>
      </c>
      <c r="O1124">
        <v>1992</v>
      </c>
      <c r="P1124">
        <v>6</v>
      </c>
      <c r="Q1124" s="1">
        <f t="shared" si="140"/>
        <v>33756</v>
      </c>
      <c r="R1124">
        <v>3.0289999999999999</v>
      </c>
      <c r="S1124">
        <f t="shared" si="141"/>
        <v>9.9376640419947506</v>
      </c>
      <c r="T1124">
        <f t="shared" si="142"/>
        <v>10.437664041994751</v>
      </c>
    </row>
    <row r="1125" spans="1:20" x14ac:dyDescent="0.25">
      <c r="A1125" s="38">
        <v>1991</v>
      </c>
      <c r="B1125">
        <v>7</v>
      </c>
      <c r="C1125" s="1">
        <f t="shared" si="143"/>
        <v>33420</v>
      </c>
      <c r="D1125" s="38">
        <v>-3.9E-2</v>
      </c>
      <c r="E1125">
        <v>-7.0000000000000001E-3</v>
      </c>
      <c r="F1125">
        <v>0</v>
      </c>
      <c r="G1125" s="52">
        <v>-1.2999999999999999E-2</v>
      </c>
      <c r="H1125" s="38">
        <f t="shared" si="136"/>
        <v>-0.12795275590551181</v>
      </c>
      <c r="I1125" s="41">
        <f t="shared" si="137"/>
        <v>-2.2965879265091863E-2</v>
      </c>
      <c r="J1125" s="40">
        <f>'NOAA WLs'!$P$5+(D1125/0.3048)</f>
        <v>4.1720472440944878</v>
      </c>
      <c r="K1125" s="40">
        <f>'NOAA WLs'!$P$5+(E1125/0.3048)</f>
        <v>4.2770341207349079</v>
      </c>
      <c r="L1125" s="40">
        <f t="shared" si="138"/>
        <v>0</v>
      </c>
      <c r="M1125" s="41">
        <f t="shared" si="139"/>
        <v>-4.26509186351706E-2</v>
      </c>
      <c r="O1125">
        <v>1992</v>
      </c>
      <c r="P1125">
        <v>7</v>
      </c>
      <c r="Q1125" s="1">
        <f t="shared" si="140"/>
        <v>33786</v>
      </c>
      <c r="R1125">
        <v>3.12</v>
      </c>
      <c r="S1125">
        <f t="shared" si="141"/>
        <v>10.236220472440944</v>
      </c>
      <c r="T1125">
        <f t="shared" si="142"/>
        <v>10.736220472440944</v>
      </c>
    </row>
    <row r="1126" spans="1:20" x14ac:dyDescent="0.25">
      <c r="A1126" s="38">
        <v>1991</v>
      </c>
      <c r="B1126">
        <v>8</v>
      </c>
      <c r="C1126" s="1">
        <f t="shared" si="143"/>
        <v>33451</v>
      </c>
      <c r="D1126" s="38">
        <v>4.2999999999999997E-2</v>
      </c>
      <c r="E1126">
        <v>-7.0000000000000001E-3</v>
      </c>
      <c r="F1126">
        <v>0</v>
      </c>
      <c r="G1126" s="52">
        <v>-1.2999999999999999E-2</v>
      </c>
      <c r="H1126" s="38">
        <f t="shared" si="136"/>
        <v>0.14107611548556429</v>
      </c>
      <c r="I1126" s="41">
        <f t="shared" si="137"/>
        <v>-2.2965879265091863E-2</v>
      </c>
      <c r="J1126" s="40">
        <f>'NOAA WLs'!$P$5+(D1126/0.3048)</f>
        <v>4.441076115485564</v>
      </c>
      <c r="K1126" s="40">
        <f>'NOAA WLs'!$P$5+(E1126/0.3048)</f>
        <v>4.2770341207349079</v>
      </c>
      <c r="L1126" s="40">
        <f t="shared" si="138"/>
        <v>0</v>
      </c>
      <c r="M1126" s="41">
        <f t="shared" si="139"/>
        <v>-4.26509186351706E-2</v>
      </c>
      <c r="O1126">
        <v>1992</v>
      </c>
      <c r="P1126">
        <v>8</v>
      </c>
      <c r="Q1126" s="1">
        <f t="shared" si="140"/>
        <v>33817</v>
      </c>
      <c r="R1126">
        <v>3.069</v>
      </c>
      <c r="S1126">
        <f t="shared" si="141"/>
        <v>10.068897637795274</v>
      </c>
      <c r="T1126">
        <f t="shared" si="142"/>
        <v>10.568897637795274</v>
      </c>
    </row>
    <row r="1127" spans="1:20" x14ac:dyDescent="0.25">
      <c r="A1127" s="38">
        <v>1991</v>
      </c>
      <c r="B1127">
        <v>9</v>
      </c>
      <c r="C1127" s="1">
        <f t="shared" si="143"/>
        <v>33482</v>
      </c>
      <c r="D1127" s="38">
        <v>-2.7E-2</v>
      </c>
      <c r="E1127">
        <v>-7.0000000000000001E-3</v>
      </c>
      <c r="F1127">
        <v>0</v>
      </c>
      <c r="G1127" s="52">
        <v>-1.2999999999999999E-2</v>
      </c>
      <c r="H1127" s="38">
        <f t="shared" si="136"/>
        <v>-8.8582677165354326E-2</v>
      </c>
      <c r="I1127" s="41">
        <f t="shared" si="137"/>
        <v>-2.2965879265091863E-2</v>
      </c>
      <c r="J1127" s="40">
        <f>'NOAA WLs'!$P$5+(D1127/0.3048)</f>
        <v>4.2114173228346452</v>
      </c>
      <c r="K1127" s="40">
        <f>'NOAA WLs'!$P$5+(E1127/0.3048)</f>
        <v>4.2770341207349079</v>
      </c>
      <c r="L1127" s="40">
        <f t="shared" si="138"/>
        <v>0</v>
      </c>
      <c r="M1127" s="41">
        <f t="shared" si="139"/>
        <v>-4.26509186351706E-2</v>
      </c>
      <c r="O1127">
        <v>1992</v>
      </c>
      <c r="P1127">
        <v>9</v>
      </c>
      <c r="Q1127" s="1">
        <f t="shared" si="140"/>
        <v>33848</v>
      </c>
      <c r="R1127">
        <v>3.0379999999999998</v>
      </c>
      <c r="S1127">
        <f t="shared" si="141"/>
        <v>9.9671916010498673</v>
      </c>
      <c r="T1127">
        <f t="shared" si="142"/>
        <v>10.467191601049867</v>
      </c>
    </row>
    <row r="1128" spans="1:20" x14ac:dyDescent="0.25">
      <c r="A1128" s="38">
        <v>1991</v>
      </c>
      <c r="B1128">
        <v>10</v>
      </c>
      <c r="C1128" s="1">
        <f t="shared" si="143"/>
        <v>33512</v>
      </c>
      <c r="D1128" s="38">
        <v>-0.04</v>
      </c>
      <c r="E1128">
        <v>-6.0000000000000001E-3</v>
      </c>
      <c r="F1128">
        <v>0</v>
      </c>
      <c r="G1128" s="52">
        <v>-1.2999999999999999E-2</v>
      </c>
      <c r="H1128" s="38">
        <f t="shared" si="136"/>
        <v>-0.13123359580052493</v>
      </c>
      <c r="I1128" s="41">
        <f t="shared" si="137"/>
        <v>-1.968503937007874E-2</v>
      </c>
      <c r="J1128" s="40">
        <f>'NOAA WLs'!$P$5+(D1128/0.3048)</f>
        <v>4.1687664041994745</v>
      </c>
      <c r="K1128" s="40">
        <f>'NOAA WLs'!$P$5+(E1128/0.3048)</f>
        <v>4.2803149606299211</v>
      </c>
      <c r="L1128" s="40">
        <f t="shared" si="138"/>
        <v>0</v>
      </c>
      <c r="M1128" s="41">
        <f t="shared" si="139"/>
        <v>-4.26509186351706E-2</v>
      </c>
      <c r="O1128">
        <v>1992</v>
      </c>
      <c r="P1128">
        <v>10</v>
      </c>
      <c r="Q1128" s="1">
        <f t="shared" si="140"/>
        <v>33878</v>
      </c>
      <c r="R1128">
        <v>3.13</v>
      </c>
      <c r="S1128">
        <f t="shared" si="141"/>
        <v>10.269028871391075</v>
      </c>
      <c r="T1128">
        <f t="shared" si="142"/>
        <v>10.769028871391075</v>
      </c>
    </row>
    <row r="1129" spans="1:20" x14ac:dyDescent="0.25">
      <c r="A1129" s="38">
        <v>1991</v>
      </c>
      <c r="B1129">
        <v>11</v>
      </c>
      <c r="C1129" s="1">
        <f t="shared" si="143"/>
        <v>33543</v>
      </c>
      <c r="D1129" s="38">
        <v>-6.2E-2</v>
      </c>
      <c r="E1129">
        <v>-6.0000000000000001E-3</v>
      </c>
      <c r="F1129">
        <v>0</v>
      </c>
      <c r="G1129" s="52">
        <v>-1.2999999999999999E-2</v>
      </c>
      <c r="H1129" s="38">
        <f t="shared" si="136"/>
        <v>-0.20341207349081364</v>
      </c>
      <c r="I1129" s="41">
        <f t="shared" si="137"/>
        <v>-1.968503937007874E-2</v>
      </c>
      <c r="J1129" s="40">
        <f>'NOAA WLs'!$P$5+(D1129/0.3048)</f>
        <v>4.0965879265091862</v>
      </c>
      <c r="K1129" s="40">
        <f>'NOAA WLs'!$P$5+(E1129/0.3048)</f>
        <v>4.2803149606299211</v>
      </c>
      <c r="L1129" s="40">
        <f t="shared" si="138"/>
        <v>0</v>
      </c>
      <c r="M1129" s="41">
        <f t="shared" si="139"/>
        <v>-4.26509186351706E-2</v>
      </c>
      <c r="O1129">
        <v>1992</v>
      </c>
      <c r="P1129">
        <v>11</v>
      </c>
      <c r="Q1129" s="1">
        <f t="shared" si="140"/>
        <v>33909</v>
      </c>
      <c r="R1129">
        <v>3.2120000000000002</v>
      </c>
      <c r="S1129">
        <f t="shared" si="141"/>
        <v>10.538057742782152</v>
      </c>
      <c r="T1129">
        <f t="shared" si="142"/>
        <v>11.038057742782152</v>
      </c>
    </row>
    <row r="1130" spans="1:20" x14ac:dyDescent="0.25">
      <c r="A1130" s="38">
        <v>1991</v>
      </c>
      <c r="B1130">
        <v>12</v>
      </c>
      <c r="C1130" s="1">
        <f t="shared" si="143"/>
        <v>33573</v>
      </c>
      <c r="D1130" s="38">
        <v>-4.5999999999999999E-2</v>
      </c>
      <c r="E1130">
        <v>-6.0000000000000001E-3</v>
      </c>
      <c r="F1130">
        <v>1E-3</v>
      </c>
      <c r="G1130" s="52">
        <v>-1.2999999999999999E-2</v>
      </c>
      <c r="H1130" s="38">
        <f t="shared" si="136"/>
        <v>-0.15091863517060367</v>
      </c>
      <c r="I1130" s="41">
        <f t="shared" si="137"/>
        <v>-1.968503937007874E-2</v>
      </c>
      <c r="J1130" s="40">
        <f>'NOAA WLs'!$P$5+(D1130/0.3048)</f>
        <v>4.1490813648293958</v>
      </c>
      <c r="K1130" s="40">
        <f>'NOAA WLs'!$P$5+(E1130/0.3048)</f>
        <v>4.2803149606299211</v>
      </c>
      <c r="L1130" s="40">
        <f t="shared" si="138"/>
        <v>3.2808398950131233E-3</v>
      </c>
      <c r="M1130" s="41">
        <f t="shared" si="139"/>
        <v>-4.26509186351706E-2</v>
      </c>
      <c r="O1130">
        <v>1992</v>
      </c>
      <c r="P1130">
        <v>12</v>
      </c>
      <c r="Q1130" s="1">
        <f t="shared" si="140"/>
        <v>33939</v>
      </c>
      <c r="R1130">
        <v>3.1909999999999998</v>
      </c>
      <c r="S1130">
        <f t="shared" si="141"/>
        <v>10.469160104986875</v>
      </c>
      <c r="T1130">
        <f t="shared" si="142"/>
        <v>10.969160104986875</v>
      </c>
    </row>
    <row r="1131" spans="1:20" x14ac:dyDescent="0.25">
      <c r="A1131" s="38">
        <v>1992</v>
      </c>
      <c r="B1131">
        <v>1</v>
      </c>
      <c r="C1131" s="1">
        <f t="shared" si="143"/>
        <v>33604</v>
      </c>
      <c r="D1131" s="38">
        <v>0.06</v>
      </c>
      <c r="E1131">
        <v>-6.0000000000000001E-3</v>
      </c>
      <c r="F1131">
        <v>1E-3</v>
      </c>
      <c r="G1131" s="52">
        <v>-1.2E-2</v>
      </c>
      <c r="H1131" s="38">
        <f t="shared" si="136"/>
        <v>0.19685039370078738</v>
      </c>
      <c r="I1131" s="41">
        <f t="shared" si="137"/>
        <v>-1.968503937007874E-2</v>
      </c>
      <c r="J1131" s="40">
        <f>'NOAA WLs'!$P$5+(D1131/0.3048)</f>
        <v>4.4968503937007869</v>
      </c>
      <c r="K1131" s="40">
        <f>'NOAA WLs'!$P$5+(E1131/0.3048)</f>
        <v>4.2803149606299211</v>
      </c>
      <c r="L1131" s="40">
        <f t="shared" si="138"/>
        <v>3.2808398950131233E-3</v>
      </c>
      <c r="M1131" s="41">
        <f t="shared" si="139"/>
        <v>-3.937007874015748E-2</v>
      </c>
      <c r="O1131">
        <v>1993</v>
      </c>
      <c r="P1131">
        <v>1</v>
      </c>
      <c r="Q1131" s="1">
        <f t="shared" si="140"/>
        <v>33970</v>
      </c>
      <c r="R1131">
        <v>3.2879999999999998</v>
      </c>
      <c r="S1131">
        <f t="shared" si="141"/>
        <v>10.787401574803148</v>
      </c>
      <c r="T1131">
        <f t="shared" si="142"/>
        <v>11.287401574803148</v>
      </c>
    </row>
    <row r="1132" spans="1:20" x14ac:dyDescent="0.25">
      <c r="A1132" s="38">
        <v>1992</v>
      </c>
      <c r="B1132">
        <v>2</v>
      </c>
      <c r="C1132" s="1">
        <f t="shared" si="143"/>
        <v>33635</v>
      </c>
      <c r="D1132" s="38">
        <v>0.189</v>
      </c>
      <c r="E1132">
        <v>-6.0000000000000001E-3</v>
      </c>
      <c r="F1132">
        <v>1E-3</v>
      </c>
      <c r="G1132" s="52">
        <v>-1.2E-2</v>
      </c>
      <c r="H1132" s="38">
        <f t="shared" si="136"/>
        <v>0.62007874015748032</v>
      </c>
      <c r="I1132" s="41">
        <f t="shared" si="137"/>
        <v>-1.968503937007874E-2</v>
      </c>
      <c r="J1132" s="40">
        <f>'NOAA WLs'!$P$5+(D1132/0.3048)</f>
        <v>4.9200787401574804</v>
      </c>
      <c r="K1132" s="40">
        <f>'NOAA WLs'!$P$5+(E1132/0.3048)</f>
        <v>4.2803149606299211</v>
      </c>
      <c r="L1132" s="40">
        <f t="shared" si="138"/>
        <v>3.2808398950131233E-3</v>
      </c>
      <c r="M1132" s="41">
        <f t="shared" si="139"/>
        <v>-3.937007874015748E-2</v>
      </c>
      <c r="O1132">
        <v>1993</v>
      </c>
      <c r="P1132">
        <v>2</v>
      </c>
      <c r="Q1132" s="1">
        <f t="shared" si="140"/>
        <v>34001</v>
      </c>
      <c r="R1132">
        <v>3.2549999999999999</v>
      </c>
      <c r="S1132">
        <f t="shared" si="141"/>
        <v>10.679133858267715</v>
      </c>
      <c r="T1132">
        <f t="shared" si="142"/>
        <v>11.179133858267715</v>
      </c>
    </row>
    <row r="1133" spans="1:20" x14ac:dyDescent="0.25">
      <c r="A1133" s="38">
        <v>1992</v>
      </c>
      <c r="B1133">
        <v>3</v>
      </c>
      <c r="C1133" s="1">
        <f t="shared" si="143"/>
        <v>33664</v>
      </c>
      <c r="D1133" s="38">
        <v>7.0000000000000007E-2</v>
      </c>
      <c r="E1133">
        <v>-6.0000000000000001E-3</v>
      </c>
      <c r="F1133">
        <v>1E-3</v>
      </c>
      <c r="G1133" s="52">
        <v>-1.2E-2</v>
      </c>
      <c r="H1133" s="38">
        <f t="shared" si="136"/>
        <v>0.22965879265091865</v>
      </c>
      <c r="I1133" s="41">
        <f t="shared" si="137"/>
        <v>-1.968503937007874E-2</v>
      </c>
      <c r="J1133" s="40">
        <f>'NOAA WLs'!$P$5+(D1133/0.3048)</f>
        <v>4.5296587926509186</v>
      </c>
      <c r="K1133" s="40">
        <f>'NOAA WLs'!$P$5+(E1133/0.3048)</f>
        <v>4.2803149606299211</v>
      </c>
      <c r="L1133" s="40">
        <f t="shared" si="138"/>
        <v>3.2808398950131233E-3</v>
      </c>
      <c r="M1133" s="41">
        <f t="shared" si="139"/>
        <v>-3.937007874015748E-2</v>
      </c>
      <c r="O1133">
        <v>1993</v>
      </c>
      <c r="P1133">
        <v>3</v>
      </c>
      <c r="Q1133" s="1">
        <f t="shared" si="140"/>
        <v>34029</v>
      </c>
      <c r="R1133">
        <v>2.95</v>
      </c>
      <c r="S1133">
        <f t="shared" si="141"/>
        <v>9.6784776902887142</v>
      </c>
      <c r="T1133">
        <f t="shared" si="142"/>
        <v>10.178477690288714</v>
      </c>
    </row>
    <row r="1134" spans="1:20" x14ac:dyDescent="0.25">
      <c r="A1134" s="38">
        <v>1992</v>
      </c>
      <c r="B1134">
        <v>4</v>
      </c>
      <c r="C1134" s="1">
        <f t="shared" si="143"/>
        <v>33695</v>
      </c>
      <c r="D1134" s="38">
        <v>0.1</v>
      </c>
      <c r="E1134">
        <v>-5.0000000000000001E-3</v>
      </c>
      <c r="F1134">
        <v>1E-3</v>
      </c>
      <c r="G1134" s="52">
        <v>-1.2E-2</v>
      </c>
      <c r="H1134" s="38">
        <f t="shared" si="136"/>
        <v>0.32808398950131235</v>
      </c>
      <c r="I1134" s="41">
        <f t="shared" si="137"/>
        <v>-1.6404199475065617E-2</v>
      </c>
      <c r="J1134" s="40">
        <f>'NOAA WLs'!$P$5+(D1134/0.3048)</f>
        <v>4.6280839895013122</v>
      </c>
      <c r="K1134" s="40">
        <f>'NOAA WLs'!$P$5+(E1134/0.3048)</f>
        <v>4.2835958005249344</v>
      </c>
      <c r="L1134" s="40">
        <f t="shared" si="138"/>
        <v>3.2808398950131233E-3</v>
      </c>
      <c r="M1134" s="41">
        <f t="shared" si="139"/>
        <v>-3.937007874015748E-2</v>
      </c>
      <c r="O1134">
        <v>1993</v>
      </c>
      <c r="P1134">
        <v>4</v>
      </c>
      <c r="Q1134" s="1">
        <f t="shared" si="140"/>
        <v>34060</v>
      </c>
      <c r="R1134">
        <v>3.1629999999999998</v>
      </c>
      <c r="S1134">
        <f t="shared" si="141"/>
        <v>10.377296587926509</v>
      </c>
      <c r="T1134">
        <f t="shared" si="142"/>
        <v>10.877296587926509</v>
      </c>
    </row>
    <row r="1135" spans="1:20" x14ac:dyDescent="0.25">
      <c r="A1135" s="38">
        <v>1992</v>
      </c>
      <c r="B1135">
        <v>5</v>
      </c>
      <c r="C1135" s="1">
        <f t="shared" si="143"/>
        <v>33725</v>
      </c>
      <c r="D1135" s="38">
        <v>-2E-3</v>
      </c>
      <c r="E1135">
        <v>-5.0000000000000001E-3</v>
      </c>
      <c r="F1135">
        <v>1E-3</v>
      </c>
      <c r="G1135" s="52">
        <v>-1.2E-2</v>
      </c>
      <c r="H1135" s="38">
        <f t="shared" si="136"/>
        <v>-6.5616797900262466E-3</v>
      </c>
      <c r="I1135" s="41">
        <f t="shared" si="137"/>
        <v>-1.6404199475065617E-2</v>
      </c>
      <c r="J1135" s="40">
        <f>'NOAA WLs'!$P$5+(D1135/0.3048)</f>
        <v>4.2934383202099733</v>
      </c>
      <c r="K1135" s="40">
        <f>'NOAA WLs'!$P$5+(E1135/0.3048)</f>
        <v>4.2835958005249344</v>
      </c>
      <c r="L1135" s="40">
        <f t="shared" si="138"/>
        <v>3.2808398950131233E-3</v>
      </c>
      <c r="M1135" s="41">
        <f t="shared" si="139"/>
        <v>-3.937007874015748E-2</v>
      </c>
      <c r="O1135">
        <v>1993</v>
      </c>
      <c r="P1135">
        <v>5</v>
      </c>
      <c r="Q1135" s="1">
        <f t="shared" si="140"/>
        <v>34090</v>
      </c>
      <c r="R1135">
        <v>3.0169999999999999</v>
      </c>
      <c r="S1135">
        <f t="shared" si="141"/>
        <v>9.8982939632545932</v>
      </c>
      <c r="T1135">
        <f t="shared" si="142"/>
        <v>10.398293963254593</v>
      </c>
    </row>
    <row r="1136" spans="1:20" x14ac:dyDescent="0.25">
      <c r="A1136" s="38">
        <v>1992</v>
      </c>
      <c r="B1136">
        <v>6</v>
      </c>
      <c r="C1136" s="1">
        <f t="shared" si="143"/>
        <v>33756</v>
      </c>
      <c r="D1136" s="38">
        <v>4.0000000000000001E-3</v>
      </c>
      <c r="E1136">
        <v>-5.0000000000000001E-3</v>
      </c>
      <c r="F1136">
        <v>2E-3</v>
      </c>
      <c r="G1136" s="52">
        <v>-1.2E-2</v>
      </c>
      <c r="H1136" s="38">
        <f t="shared" si="136"/>
        <v>1.3123359580052493E-2</v>
      </c>
      <c r="I1136" s="41">
        <f t="shared" si="137"/>
        <v>-1.6404199475065617E-2</v>
      </c>
      <c r="J1136" s="40">
        <f>'NOAA WLs'!$P$5+(D1136/0.3048)</f>
        <v>4.313123359580052</v>
      </c>
      <c r="K1136" s="40">
        <f>'NOAA WLs'!$P$5+(E1136/0.3048)</f>
        <v>4.2835958005249344</v>
      </c>
      <c r="L1136" s="40">
        <f t="shared" si="138"/>
        <v>6.5616797900262466E-3</v>
      </c>
      <c r="M1136" s="41">
        <f t="shared" si="139"/>
        <v>-3.937007874015748E-2</v>
      </c>
      <c r="O1136">
        <v>1993</v>
      </c>
      <c r="P1136">
        <v>6</v>
      </c>
      <c r="Q1136" s="1">
        <f t="shared" si="140"/>
        <v>34121</v>
      </c>
      <c r="R1136">
        <v>3.105</v>
      </c>
      <c r="S1136">
        <f t="shared" si="141"/>
        <v>10.187007874015748</v>
      </c>
      <c r="T1136">
        <f t="shared" si="142"/>
        <v>10.687007874015748</v>
      </c>
    </row>
    <row r="1137" spans="1:20" x14ac:dyDescent="0.25">
      <c r="A1137" s="38">
        <v>1992</v>
      </c>
      <c r="B1137">
        <v>7</v>
      </c>
      <c r="C1137" s="1">
        <f t="shared" si="143"/>
        <v>33786</v>
      </c>
      <c r="D1137" s="38">
        <v>2.5000000000000001E-2</v>
      </c>
      <c r="E1137">
        <v>-5.0000000000000001E-3</v>
      </c>
      <c r="F1137">
        <v>2E-3</v>
      </c>
      <c r="G1137" s="52">
        <v>-1.0999999999999999E-2</v>
      </c>
      <c r="H1137" s="38">
        <f t="shared" si="136"/>
        <v>8.2020997375328086E-2</v>
      </c>
      <c r="I1137" s="41">
        <f t="shared" si="137"/>
        <v>-1.6404199475065617E-2</v>
      </c>
      <c r="J1137" s="40">
        <f>'NOAA WLs'!$P$5+(D1137/0.3048)</f>
        <v>4.3820209973753279</v>
      </c>
      <c r="K1137" s="40">
        <f>'NOAA WLs'!$P$5+(E1137/0.3048)</f>
        <v>4.2835958005249344</v>
      </c>
      <c r="L1137" s="40">
        <f t="shared" si="138"/>
        <v>6.5616797900262466E-3</v>
      </c>
      <c r="M1137" s="41">
        <f t="shared" si="139"/>
        <v>-3.6089238845144353E-2</v>
      </c>
      <c r="O1137">
        <v>1993</v>
      </c>
      <c r="P1137">
        <v>7</v>
      </c>
      <c r="Q1137" s="1">
        <f t="shared" si="140"/>
        <v>34151</v>
      </c>
      <c r="R1137">
        <v>2.9889999999999999</v>
      </c>
      <c r="S1137">
        <f t="shared" si="141"/>
        <v>9.8064304461942253</v>
      </c>
      <c r="T1137">
        <f t="shared" si="142"/>
        <v>10.306430446194225</v>
      </c>
    </row>
    <row r="1138" spans="1:20" x14ac:dyDescent="0.25">
      <c r="A1138" s="38">
        <v>1992</v>
      </c>
      <c r="B1138">
        <v>8</v>
      </c>
      <c r="C1138" s="1">
        <f t="shared" si="143"/>
        <v>33817</v>
      </c>
      <c r="D1138" s="38">
        <v>-3.0000000000000001E-3</v>
      </c>
      <c r="E1138">
        <v>-5.0000000000000001E-3</v>
      </c>
      <c r="F1138">
        <v>2E-3</v>
      </c>
      <c r="G1138" s="52">
        <v>-1.0999999999999999E-2</v>
      </c>
      <c r="H1138" s="38">
        <f t="shared" si="136"/>
        <v>-9.8425196850393699E-3</v>
      </c>
      <c r="I1138" s="41">
        <f t="shared" si="137"/>
        <v>-1.6404199475065617E-2</v>
      </c>
      <c r="J1138" s="40">
        <f>'NOAA WLs'!$P$5+(D1138/0.3048)</f>
        <v>4.29015748031496</v>
      </c>
      <c r="K1138" s="40">
        <f>'NOAA WLs'!$P$5+(E1138/0.3048)</f>
        <v>4.2835958005249344</v>
      </c>
      <c r="L1138" s="40">
        <f t="shared" si="138"/>
        <v>6.5616797900262466E-3</v>
      </c>
      <c r="M1138" s="41">
        <f t="shared" si="139"/>
        <v>-3.6089238845144353E-2</v>
      </c>
      <c r="O1138">
        <v>1993</v>
      </c>
      <c r="P1138">
        <v>8</v>
      </c>
      <c r="Q1138" s="1">
        <f t="shared" si="140"/>
        <v>34182</v>
      </c>
      <c r="R1138">
        <v>3.0659999999999998</v>
      </c>
      <c r="S1138">
        <f t="shared" si="141"/>
        <v>10.059055118110235</v>
      </c>
      <c r="T1138">
        <f t="shared" si="142"/>
        <v>10.559055118110235</v>
      </c>
    </row>
    <row r="1139" spans="1:20" x14ac:dyDescent="0.25">
      <c r="A1139" s="38">
        <v>1992</v>
      </c>
      <c r="B1139">
        <v>9</v>
      </c>
      <c r="C1139" s="1">
        <f t="shared" si="143"/>
        <v>33848</v>
      </c>
      <c r="D1139" s="38">
        <v>2.1999999999999999E-2</v>
      </c>
      <c r="E1139">
        <v>-5.0000000000000001E-3</v>
      </c>
      <c r="F1139">
        <v>2E-3</v>
      </c>
      <c r="G1139" s="52">
        <v>-1.0999999999999999E-2</v>
      </c>
      <c r="H1139" s="38">
        <f t="shared" si="136"/>
        <v>7.2178477690288706E-2</v>
      </c>
      <c r="I1139" s="41">
        <f t="shared" si="137"/>
        <v>-1.6404199475065617E-2</v>
      </c>
      <c r="J1139" s="40">
        <f>'NOAA WLs'!$P$5+(D1139/0.3048)</f>
        <v>4.3721784776902881</v>
      </c>
      <c r="K1139" s="40">
        <f>'NOAA WLs'!$P$5+(E1139/0.3048)</f>
        <v>4.2835958005249344</v>
      </c>
      <c r="L1139" s="40">
        <f t="shared" si="138"/>
        <v>6.5616797900262466E-3</v>
      </c>
      <c r="M1139" s="41">
        <f t="shared" si="139"/>
        <v>-3.6089238845144353E-2</v>
      </c>
      <c r="O1139">
        <v>1993</v>
      </c>
      <c r="P1139">
        <v>9</v>
      </c>
      <c r="Q1139" s="1">
        <f t="shared" si="140"/>
        <v>34213</v>
      </c>
      <c r="R1139">
        <v>3.0259999999999998</v>
      </c>
      <c r="S1139">
        <f t="shared" si="141"/>
        <v>9.9278215223097099</v>
      </c>
      <c r="T1139">
        <f t="shared" si="142"/>
        <v>10.42782152230971</v>
      </c>
    </row>
    <row r="1140" spans="1:20" x14ac:dyDescent="0.25">
      <c r="A1140" s="38">
        <v>1992</v>
      </c>
      <c r="B1140">
        <v>10</v>
      </c>
      <c r="C1140" s="1">
        <f t="shared" si="143"/>
        <v>33878</v>
      </c>
      <c r="D1140" s="38">
        <v>3.6999999999999998E-2</v>
      </c>
      <c r="E1140">
        <v>-4.0000000000000001E-3</v>
      </c>
      <c r="F1140">
        <v>2E-3</v>
      </c>
      <c r="G1140" s="52">
        <v>-1.0999999999999999E-2</v>
      </c>
      <c r="H1140" s="38">
        <f t="shared" si="136"/>
        <v>0.12139107611548555</v>
      </c>
      <c r="I1140" s="41">
        <f t="shared" si="137"/>
        <v>-1.3123359580052493E-2</v>
      </c>
      <c r="J1140" s="40">
        <f>'NOAA WLs'!$P$5+(D1140/0.3048)</f>
        <v>4.4213910761154853</v>
      </c>
      <c r="K1140" s="40">
        <f>'NOAA WLs'!$P$5+(E1140/0.3048)</f>
        <v>4.2868766404199476</v>
      </c>
      <c r="L1140" s="40">
        <f t="shared" si="138"/>
        <v>6.5616797900262466E-3</v>
      </c>
      <c r="M1140" s="41">
        <f t="shared" si="139"/>
        <v>-3.6089238845144353E-2</v>
      </c>
      <c r="O1140">
        <v>1993</v>
      </c>
      <c r="P1140">
        <v>10</v>
      </c>
      <c r="Q1140" s="1">
        <f t="shared" si="140"/>
        <v>34243</v>
      </c>
      <c r="R1140">
        <v>3.0990000000000002</v>
      </c>
      <c r="S1140">
        <f t="shared" si="141"/>
        <v>10.167322834645669</v>
      </c>
      <c r="T1140">
        <f t="shared" si="142"/>
        <v>10.667322834645669</v>
      </c>
    </row>
    <row r="1141" spans="1:20" x14ac:dyDescent="0.25">
      <c r="A1141" s="38">
        <v>1992</v>
      </c>
      <c r="B1141">
        <v>11</v>
      </c>
      <c r="C1141" s="1">
        <f t="shared" si="143"/>
        <v>33909</v>
      </c>
      <c r="D1141" s="38">
        <v>-4.1000000000000002E-2</v>
      </c>
      <c r="E1141">
        <v>-4.0000000000000001E-3</v>
      </c>
      <c r="F1141">
        <v>2E-3</v>
      </c>
      <c r="G1141" s="52">
        <v>-1.0999999999999999E-2</v>
      </c>
      <c r="H1141" s="38">
        <f t="shared" si="136"/>
        <v>-0.13451443569553806</v>
      </c>
      <c r="I1141" s="41">
        <f t="shared" si="137"/>
        <v>-1.3123359580052493E-2</v>
      </c>
      <c r="J1141" s="40">
        <f>'NOAA WLs'!$P$5+(D1141/0.3048)</f>
        <v>4.1654855643044622</v>
      </c>
      <c r="K1141" s="40">
        <f>'NOAA WLs'!$P$5+(E1141/0.3048)</f>
        <v>4.2868766404199476</v>
      </c>
      <c r="L1141" s="40">
        <f t="shared" si="138"/>
        <v>6.5616797900262466E-3</v>
      </c>
      <c r="M1141" s="41">
        <f t="shared" si="139"/>
        <v>-3.6089238845144353E-2</v>
      </c>
      <c r="O1141">
        <v>1993</v>
      </c>
      <c r="P1141">
        <v>11</v>
      </c>
      <c r="Q1141" s="1">
        <f t="shared" si="140"/>
        <v>34274</v>
      </c>
      <c r="R1141">
        <v>2.98</v>
      </c>
      <c r="S1141">
        <f t="shared" si="141"/>
        <v>9.7769028871391068</v>
      </c>
      <c r="T1141">
        <f t="shared" si="142"/>
        <v>10.276902887139107</v>
      </c>
    </row>
    <row r="1142" spans="1:20" x14ac:dyDescent="0.25">
      <c r="A1142" s="38">
        <v>1992</v>
      </c>
      <c r="B1142">
        <v>12</v>
      </c>
      <c r="C1142" s="1">
        <f t="shared" si="143"/>
        <v>33939</v>
      </c>
      <c r="D1142" s="38">
        <v>-2.1999999999999999E-2</v>
      </c>
      <c r="E1142">
        <v>-4.0000000000000001E-3</v>
      </c>
      <c r="F1142">
        <v>3.0000000000000001E-3</v>
      </c>
      <c r="G1142" s="52">
        <v>-1.0999999999999999E-2</v>
      </c>
      <c r="H1142" s="38">
        <f t="shared" si="136"/>
        <v>-7.2178477690288706E-2</v>
      </c>
      <c r="I1142" s="41">
        <f t="shared" si="137"/>
        <v>-1.3123359580052493E-2</v>
      </c>
      <c r="J1142" s="40">
        <f>'NOAA WLs'!$P$5+(D1142/0.3048)</f>
        <v>4.2278215223097115</v>
      </c>
      <c r="K1142" s="40">
        <f>'NOAA WLs'!$P$5+(E1142/0.3048)</f>
        <v>4.2868766404199476</v>
      </c>
      <c r="L1142" s="40">
        <f t="shared" si="138"/>
        <v>9.8425196850393699E-3</v>
      </c>
      <c r="M1142" s="41">
        <f t="shared" si="139"/>
        <v>-3.6089238845144353E-2</v>
      </c>
      <c r="O1142">
        <v>1993</v>
      </c>
      <c r="P1142">
        <v>12</v>
      </c>
      <c r="Q1142" s="1">
        <f t="shared" si="140"/>
        <v>34304</v>
      </c>
      <c r="R1142">
        <v>3.3279999999999998</v>
      </c>
      <c r="S1142">
        <f t="shared" si="141"/>
        <v>10.918635170603674</v>
      </c>
      <c r="T1142">
        <f t="shared" si="142"/>
        <v>11.418635170603674</v>
      </c>
    </row>
    <row r="1143" spans="1:20" x14ac:dyDescent="0.25">
      <c r="A1143" s="38">
        <v>1993</v>
      </c>
      <c r="B1143">
        <v>1</v>
      </c>
      <c r="C1143" s="1">
        <f t="shared" si="143"/>
        <v>33970</v>
      </c>
      <c r="D1143" s="38">
        <v>1.2999999999999999E-2</v>
      </c>
      <c r="E1143">
        <v>-4.0000000000000001E-3</v>
      </c>
      <c r="F1143">
        <v>3.0000000000000001E-3</v>
      </c>
      <c r="G1143" s="52">
        <v>-0.01</v>
      </c>
      <c r="H1143" s="38">
        <f t="shared" si="136"/>
        <v>4.26509186351706E-2</v>
      </c>
      <c r="I1143" s="41">
        <f t="shared" si="137"/>
        <v>-1.3123359580052493E-2</v>
      </c>
      <c r="J1143" s="40">
        <f>'NOAA WLs'!$P$5+(D1143/0.3048)</f>
        <v>4.3426509186351705</v>
      </c>
      <c r="K1143" s="40">
        <f>'NOAA WLs'!$P$5+(E1143/0.3048)</f>
        <v>4.2868766404199476</v>
      </c>
      <c r="L1143" s="40">
        <f t="shared" si="138"/>
        <v>9.8425196850393699E-3</v>
      </c>
      <c r="M1143" s="41">
        <f t="shared" si="139"/>
        <v>-3.2808398950131233E-2</v>
      </c>
      <c r="O1143">
        <v>1994</v>
      </c>
      <c r="P1143">
        <v>1</v>
      </c>
      <c r="Q1143" s="1">
        <f t="shared" si="140"/>
        <v>34335</v>
      </c>
      <c r="R1143">
        <v>3.3159999999999998</v>
      </c>
      <c r="S1143">
        <f t="shared" si="141"/>
        <v>10.879265091863516</v>
      </c>
      <c r="T1143">
        <f t="shared" si="142"/>
        <v>11.379265091863516</v>
      </c>
    </row>
    <row r="1144" spans="1:20" x14ac:dyDescent="0.25">
      <c r="A1144" s="38">
        <v>1993</v>
      </c>
      <c r="B1144">
        <v>2</v>
      </c>
      <c r="C1144" s="1">
        <f t="shared" si="143"/>
        <v>34001</v>
      </c>
      <c r="D1144" s="38">
        <v>0</v>
      </c>
      <c r="E1144">
        <v>-4.0000000000000001E-3</v>
      </c>
      <c r="F1144">
        <v>3.0000000000000001E-3</v>
      </c>
      <c r="G1144" s="52">
        <v>-0.01</v>
      </c>
      <c r="H1144" s="38">
        <f t="shared" si="136"/>
        <v>0</v>
      </c>
      <c r="I1144" s="41">
        <f t="shared" si="137"/>
        <v>-1.3123359580052493E-2</v>
      </c>
      <c r="J1144" s="40">
        <f>'NOAA WLs'!$P$5+(D1144/0.3048)</f>
        <v>4.3</v>
      </c>
      <c r="K1144" s="40">
        <f>'NOAA WLs'!$P$5+(E1144/0.3048)</f>
        <v>4.2868766404199476</v>
      </c>
      <c r="L1144" s="40">
        <f t="shared" si="138"/>
        <v>9.8425196850393699E-3</v>
      </c>
      <c r="M1144" s="41">
        <f t="shared" si="139"/>
        <v>-3.2808398950131233E-2</v>
      </c>
      <c r="O1144">
        <v>1994</v>
      </c>
      <c r="P1144">
        <v>2</v>
      </c>
      <c r="Q1144" s="1">
        <f t="shared" si="140"/>
        <v>34366</v>
      </c>
      <c r="R1144">
        <v>3.105</v>
      </c>
      <c r="S1144">
        <f t="shared" si="141"/>
        <v>10.187007874015748</v>
      </c>
      <c r="T1144">
        <f t="shared" si="142"/>
        <v>10.687007874015748</v>
      </c>
    </row>
    <row r="1145" spans="1:20" x14ac:dyDescent="0.25">
      <c r="A1145" s="38">
        <v>1993</v>
      </c>
      <c r="B1145">
        <v>3</v>
      </c>
      <c r="C1145" s="1">
        <f t="shared" si="143"/>
        <v>34029</v>
      </c>
      <c r="D1145" s="38">
        <v>7.0000000000000001E-3</v>
      </c>
      <c r="E1145">
        <v>-3.0000000000000001E-3</v>
      </c>
      <c r="F1145">
        <v>3.0000000000000001E-3</v>
      </c>
      <c r="G1145" s="52">
        <v>-0.01</v>
      </c>
      <c r="H1145" s="38">
        <f t="shared" si="136"/>
        <v>2.2965879265091863E-2</v>
      </c>
      <c r="I1145" s="41">
        <f t="shared" si="137"/>
        <v>-9.8425196850393699E-3</v>
      </c>
      <c r="J1145" s="40">
        <f>'NOAA WLs'!$P$5+(D1145/0.3048)</f>
        <v>4.3229658792650918</v>
      </c>
      <c r="K1145" s="40">
        <f>'NOAA WLs'!$P$5+(E1145/0.3048)</f>
        <v>4.29015748031496</v>
      </c>
      <c r="L1145" s="40">
        <f t="shared" si="138"/>
        <v>9.8425196850393699E-3</v>
      </c>
      <c r="M1145" s="41">
        <f t="shared" si="139"/>
        <v>-3.2808398950131233E-2</v>
      </c>
      <c r="O1145">
        <v>1994</v>
      </c>
      <c r="P1145">
        <v>3</v>
      </c>
      <c r="Q1145" s="1">
        <f t="shared" si="140"/>
        <v>34394</v>
      </c>
      <c r="R1145">
        <v>3.23</v>
      </c>
      <c r="S1145">
        <f t="shared" si="141"/>
        <v>10.597112860892388</v>
      </c>
      <c r="T1145">
        <f t="shared" si="142"/>
        <v>11.097112860892388</v>
      </c>
    </row>
    <row r="1146" spans="1:20" x14ac:dyDescent="0.25">
      <c r="A1146" s="38">
        <v>1993</v>
      </c>
      <c r="B1146">
        <v>4</v>
      </c>
      <c r="C1146" s="1">
        <f t="shared" si="143"/>
        <v>34060</v>
      </c>
      <c r="D1146" s="38">
        <v>7.2999999999999995E-2</v>
      </c>
      <c r="E1146">
        <v>-3.0000000000000001E-3</v>
      </c>
      <c r="F1146">
        <v>3.0000000000000001E-3</v>
      </c>
      <c r="G1146" s="52">
        <v>-0.01</v>
      </c>
      <c r="H1146" s="38">
        <f t="shared" si="136"/>
        <v>0.23950131233595798</v>
      </c>
      <c r="I1146" s="41">
        <f t="shared" si="137"/>
        <v>-9.8425196850393699E-3</v>
      </c>
      <c r="J1146" s="40">
        <f>'NOAA WLs'!$P$5+(D1146/0.3048)</f>
        <v>4.5395013123359576</v>
      </c>
      <c r="K1146" s="40">
        <f>'NOAA WLs'!$P$5+(E1146/0.3048)</f>
        <v>4.29015748031496</v>
      </c>
      <c r="L1146" s="40">
        <f t="shared" si="138"/>
        <v>9.8425196850393699E-3</v>
      </c>
      <c r="M1146" s="41">
        <f t="shared" si="139"/>
        <v>-3.2808398950131233E-2</v>
      </c>
      <c r="O1146">
        <v>1994</v>
      </c>
      <c r="P1146">
        <v>4</v>
      </c>
      <c r="Q1146" s="1">
        <f t="shared" si="140"/>
        <v>34425</v>
      </c>
      <c r="R1146">
        <v>3.05</v>
      </c>
      <c r="S1146">
        <f t="shared" si="141"/>
        <v>10.006561679790025</v>
      </c>
      <c r="T1146">
        <f t="shared" si="142"/>
        <v>10.506561679790025</v>
      </c>
    </row>
    <row r="1147" spans="1:20" x14ac:dyDescent="0.25">
      <c r="A1147" s="38">
        <v>1993</v>
      </c>
      <c r="B1147">
        <v>5</v>
      </c>
      <c r="C1147" s="1">
        <f t="shared" si="143"/>
        <v>34090</v>
      </c>
      <c r="D1147" s="38">
        <v>0.11600000000000001</v>
      </c>
      <c r="E1147">
        <v>-3.0000000000000001E-3</v>
      </c>
      <c r="F1147">
        <v>4.0000000000000001E-3</v>
      </c>
      <c r="G1147" s="52">
        <v>-0.01</v>
      </c>
      <c r="H1147" s="38">
        <f t="shared" si="136"/>
        <v>0.38057742782152232</v>
      </c>
      <c r="I1147" s="41">
        <f t="shared" si="137"/>
        <v>-9.8425196850393699E-3</v>
      </c>
      <c r="J1147" s="40">
        <f>'NOAA WLs'!$P$5+(D1147/0.3048)</f>
        <v>4.6805774278215218</v>
      </c>
      <c r="K1147" s="40">
        <f>'NOAA WLs'!$P$5+(E1147/0.3048)</f>
        <v>4.29015748031496</v>
      </c>
      <c r="L1147" s="40">
        <f t="shared" si="138"/>
        <v>1.3123359580052493E-2</v>
      </c>
      <c r="M1147" s="41">
        <f t="shared" si="139"/>
        <v>-3.2808398950131233E-2</v>
      </c>
      <c r="O1147">
        <v>1994</v>
      </c>
      <c r="P1147">
        <v>5</v>
      </c>
      <c r="Q1147" s="1">
        <f t="shared" si="140"/>
        <v>34455</v>
      </c>
      <c r="R1147">
        <v>2.9220000000000002</v>
      </c>
      <c r="S1147">
        <f t="shared" si="141"/>
        <v>9.5866141732283463</v>
      </c>
      <c r="T1147">
        <f t="shared" si="142"/>
        <v>10.086614173228346</v>
      </c>
    </row>
    <row r="1148" spans="1:20" x14ac:dyDescent="0.25">
      <c r="A1148" s="38">
        <v>1993</v>
      </c>
      <c r="B1148">
        <v>6</v>
      </c>
      <c r="C1148" s="1">
        <f t="shared" si="143"/>
        <v>34121</v>
      </c>
      <c r="D1148" s="38">
        <v>6.5000000000000002E-2</v>
      </c>
      <c r="E1148">
        <v>-3.0000000000000001E-3</v>
      </c>
      <c r="F1148">
        <v>4.0000000000000001E-3</v>
      </c>
      <c r="G1148" s="52">
        <v>-0.01</v>
      </c>
      <c r="H1148" s="38">
        <f t="shared" si="136"/>
        <v>0.21325459317585302</v>
      </c>
      <c r="I1148" s="41">
        <f t="shared" si="137"/>
        <v>-9.8425196850393699E-3</v>
      </c>
      <c r="J1148" s="40">
        <f>'NOAA WLs'!$P$5+(D1148/0.3048)</f>
        <v>4.5132545931758532</v>
      </c>
      <c r="K1148" s="40">
        <f>'NOAA WLs'!$P$5+(E1148/0.3048)</f>
        <v>4.29015748031496</v>
      </c>
      <c r="L1148" s="40">
        <f t="shared" si="138"/>
        <v>1.3123359580052493E-2</v>
      </c>
      <c r="M1148" s="41">
        <f t="shared" si="139"/>
        <v>-3.2808398950131233E-2</v>
      </c>
      <c r="O1148">
        <v>1994</v>
      </c>
      <c r="P1148">
        <v>6</v>
      </c>
      <c r="Q1148" s="1">
        <f t="shared" si="140"/>
        <v>34486</v>
      </c>
      <c r="R1148">
        <v>2.9129999999999998</v>
      </c>
      <c r="S1148">
        <f t="shared" si="141"/>
        <v>9.5570866141732278</v>
      </c>
      <c r="T1148">
        <f t="shared" si="142"/>
        <v>10.057086614173228</v>
      </c>
    </row>
    <row r="1149" spans="1:20" x14ac:dyDescent="0.25">
      <c r="A1149" s="38">
        <v>1993</v>
      </c>
      <c r="B1149">
        <v>7</v>
      </c>
      <c r="C1149" s="1">
        <f t="shared" si="143"/>
        <v>34151</v>
      </c>
      <c r="D1149" s="38">
        <v>-6.0000000000000001E-3</v>
      </c>
      <c r="E1149">
        <v>-3.0000000000000001E-3</v>
      </c>
      <c r="F1149">
        <v>4.0000000000000001E-3</v>
      </c>
      <c r="G1149" s="52">
        <v>-8.9999999999999993E-3</v>
      </c>
      <c r="H1149" s="38">
        <f t="shared" si="136"/>
        <v>-1.968503937007874E-2</v>
      </c>
      <c r="I1149" s="41">
        <f t="shared" si="137"/>
        <v>-9.8425196850393699E-3</v>
      </c>
      <c r="J1149" s="40">
        <f>'NOAA WLs'!$P$5+(D1149/0.3048)</f>
        <v>4.2803149606299211</v>
      </c>
      <c r="K1149" s="40">
        <f>'NOAA WLs'!$P$5+(E1149/0.3048)</f>
        <v>4.29015748031496</v>
      </c>
      <c r="L1149" s="40">
        <f t="shared" si="138"/>
        <v>1.3123359580052493E-2</v>
      </c>
      <c r="M1149" s="41">
        <f t="shared" si="139"/>
        <v>-2.9527559055118106E-2</v>
      </c>
      <c r="O1149">
        <v>1994</v>
      </c>
      <c r="P1149">
        <v>7</v>
      </c>
      <c r="Q1149" s="1">
        <f t="shared" si="140"/>
        <v>34516</v>
      </c>
      <c r="R1149">
        <v>2.8860000000000001</v>
      </c>
      <c r="S1149">
        <f t="shared" si="141"/>
        <v>9.4685039370078741</v>
      </c>
      <c r="T1149">
        <f t="shared" si="142"/>
        <v>9.9685039370078741</v>
      </c>
    </row>
    <row r="1150" spans="1:20" x14ac:dyDescent="0.25">
      <c r="A1150" s="38">
        <v>1993</v>
      </c>
      <c r="B1150">
        <v>8</v>
      </c>
      <c r="C1150" s="1">
        <f t="shared" si="143"/>
        <v>34182</v>
      </c>
      <c r="D1150" s="38">
        <v>-3.0000000000000001E-3</v>
      </c>
      <c r="E1150">
        <v>-3.0000000000000001E-3</v>
      </c>
      <c r="F1150">
        <v>4.0000000000000001E-3</v>
      </c>
      <c r="G1150" s="52">
        <v>-8.9999999999999993E-3</v>
      </c>
      <c r="H1150" s="38">
        <f t="shared" si="136"/>
        <v>-9.8425196850393699E-3</v>
      </c>
      <c r="I1150" s="41">
        <f t="shared" si="137"/>
        <v>-9.8425196850393699E-3</v>
      </c>
      <c r="J1150" s="40">
        <f>'NOAA WLs'!$P$5+(D1150/0.3048)</f>
        <v>4.29015748031496</v>
      </c>
      <c r="K1150" s="40">
        <f>'NOAA WLs'!$P$5+(E1150/0.3048)</f>
        <v>4.29015748031496</v>
      </c>
      <c r="L1150" s="40">
        <f t="shared" si="138"/>
        <v>1.3123359580052493E-2</v>
      </c>
      <c r="M1150" s="41">
        <f t="shared" si="139"/>
        <v>-2.9527559055118106E-2</v>
      </c>
      <c r="O1150">
        <v>1994</v>
      </c>
      <c r="P1150">
        <v>8</v>
      </c>
      <c r="Q1150" s="1">
        <f t="shared" si="140"/>
        <v>34547</v>
      </c>
      <c r="R1150">
        <v>2.9380000000000002</v>
      </c>
      <c r="S1150">
        <f t="shared" si="141"/>
        <v>9.6391076115485568</v>
      </c>
      <c r="T1150">
        <f t="shared" si="142"/>
        <v>10.139107611548557</v>
      </c>
    </row>
    <row r="1151" spans="1:20" x14ac:dyDescent="0.25">
      <c r="A1151" s="38">
        <v>1993</v>
      </c>
      <c r="B1151">
        <v>9</v>
      </c>
      <c r="C1151" s="1">
        <f t="shared" si="143"/>
        <v>34213</v>
      </c>
      <c r="D1151" s="38">
        <v>-1.7999999999999999E-2</v>
      </c>
      <c r="E1151">
        <v>-2E-3</v>
      </c>
      <c r="F1151">
        <v>4.0000000000000001E-3</v>
      </c>
      <c r="G1151" s="52">
        <v>-8.9999999999999993E-3</v>
      </c>
      <c r="H1151" s="38">
        <f t="shared" si="136"/>
        <v>-5.9055118110236213E-2</v>
      </c>
      <c r="I1151" s="41">
        <f t="shared" si="137"/>
        <v>-6.5616797900262466E-3</v>
      </c>
      <c r="J1151" s="40">
        <f>'NOAA WLs'!$P$5+(D1151/0.3048)</f>
        <v>4.2409448818897637</v>
      </c>
      <c r="K1151" s="40">
        <f>'NOAA WLs'!$P$5+(E1151/0.3048)</f>
        <v>4.2934383202099733</v>
      </c>
      <c r="L1151" s="40">
        <f t="shared" si="138"/>
        <v>1.3123359580052493E-2</v>
      </c>
      <c r="M1151" s="41">
        <f t="shared" si="139"/>
        <v>-2.9527559055118106E-2</v>
      </c>
      <c r="O1151">
        <v>1994</v>
      </c>
      <c r="P1151">
        <v>9</v>
      </c>
      <c r="Q1151" s="1">
        <f t="shared" si="140"/>
        <v>34578</v>
      </c>
      <c r="R1151">
        <v>2.9740000000000002</v>
      </c>
      <c r="S1151">
        <f t="shared" si="141"/>
        <v>9.757217847769029</v>
      </c>
      <c r="T1151">
        <f t="shared" si="142"/>
        <v>10.257217847769029</v>
      </c>
    </row>
    <row r="1152" spans="1:20" x14ac:dyDescent="0.25">
      <c r="A1152" s="38">
        <v>1993</v>
      </c>
      <c r="B1152">
        <v>10</v>
      </c>
      <c r="C1152" s="1">
        <f t="shared" si="143"/>
        <v>34243</v>
      </c>
      <c r="D1152" s="38">
        <v>-2.5999999999999999E-2</v>
      </c>
      <c r="E1152">
        <v>-2E-3</v>
      </c>
      <c r="F1152">
        <v>4.0000000000000001E-3</v>
      </c>
      <c r="G1152" s="52">
        <v>-8.9999999999999993E-3</v>
      </c>
      <c r="H1152" s="38">
        <f t="shared" si="136"/>
        <v>-8.5301837270341199E-2</v>
      </c>
      <c r="I1152" s="41">
        <f t="shared" si="137"/>
        <v>-6.5616797900262466E-3</v>
      </c>
      <c r="J1152" s="40">
        <f>'NOAA WLs'!$P$5+(D1152/0.3048)</f>
        <v>4.2146981627296585</v>
      </c>
      <c r="K1152" s="40">
        <f>'NOAA WLs'!$P$5+(E1152/0.3048)</f>
        <v>4.2934383202099733</v>
      </c>
      <c r="L1152" s="40">
        <f t="shared" si="138"/>
        <v>1.3123359580052493E-2</v>
      </c>
      <c r="M1152" s="41">
        <f t="shared" si="139"/>
        <v>-2.9527559055118106E-2</v>
      </c>
      <c r="O1152">
        <v>1994</v>
      </c>
      <c r="P1152">
        <v>10</v>
      </c>
      <c r="Q1152" s="1">
        <f t="shared" si="140"/>
        <v>34608</v>
      </c>
      <c r="R1152">
        <v>3.093</v>
      </c>
      <c r="S1152">
        <f t="shared" si="141"/>
        <v>10.147637795275591</v>
      </c>
      <c r="T1152">
        <f t="shared" si="142"/>
        <v>10.647637795275591</v>
      </c>
    </row>
    <row r="1153" spans="1:20" x14ac:dyDescent="0.25">
      <c r="A1153" s="38">
        <v>1993</v>
      </c>
      <c r="B1153">
        <v>11</v>
      </c>
      <c r="C1153" s="1">
        <f t="shared" si="143"/>
        <v>34274</v>
      </c>
      <c r="D1153" s="38">
        <v>-0.14099999999999999</v>
      </c>
      <c r="E1153">
        <v>-2E-3</v>
      </c>
      <c r="F1153">
        <v>5.0000000000000001E-3</v>
      </c>
      <c r="G1153" s="52">
        <v>-8.9999999999999993E-3</v>
      </c>
      <c r="H1153" s="38">
        <f t="shared" si="136"/>
        <v>-0.46259842519685035</v>
      </c>
      <c r="I1153" s="41">
        <f t="shared" si="137"/>
        <v>-6.5616797900262466E-3</v>
      </c>
      <c r="J1153" s="40">
        <f>'NOAA WLs'!$P$5+(D1153/0.3048)</f>
        <v>3.8374015748031494</v>
      </c>
      <c r="K1153" s="40">
        <f>'NOAA WLs'!$P$5+(E1153/0.3048)</f>
        <v>4.2934383202099733</v>
      </c>
      <c r="L1153" s="40">
        <f t="shared" si="138"/>
        <v>1.6404199475065617E-2</v>
      </c>
      <c r="M1153" s="41">
        <f t="shared" si="139"/>
        <v>-2.9527559055118106E-2</v>
      </c>
      <c r="O1153">
        <v>1994</v>
      </c>
      <c r="P1153">
        <v>11</v>
      </c>
      <c r="Q1153" s="1">
        <f t="shared" si="140"/>
        <v>34639</v>
      </c>
      <c r="R1153">
        <v>3.1779999999999999</v>
      </c>
      <c r="S1153">
        <f t="shared" si="141"/>
        <v>10.426509186351705</v>
      </c>
      <c r="T1153">
        <f t="shared" si="142"/>
        <v>10.926509186351705</v>
      </c>
    </row>
    <row r="1154" spans="1:20" x14ac:dyDescent="0.25">
      <c r="A1154" s="38">
        <v>1993</v>
      </c>
      <c r="B1154">
        <v>12</v>
      </c>
      <c r="C1154" s="1">
        <f t="shared" si="143"/>
        <v>34304</v>
      </c>
      <c r="D1154" s="38">
        <v>-3.3000000000000002E-2</v>
      </c>
      <c r="E1154">
        <v>-2E-3</v>
      </c>
      <c r="F1154">
        <v>5.0000000000000001E-3</v>
      </c>
      <c r="G1154" s="52">
        <v>-8.9999999999999993E-3</v>
      </c>
      <c r="H1154" s="38">
        <f t="shared" si="136"/>
        <v>-0.10826771653543307</v>
      </c>
      <c r="I1154" s="41">
        <f t="shared" si="137"/>
        <v>-6.5616797900262466E-3</v>
      </c>
      <c r="J1154" s="40">
        <f>'NOAA WLs'!$P$5+(D1154/0.3048)</f>
        <v>4.1917322834645665</v>
      </c>
      <c r="K1154" s="40">
        <f>'NOAA WLs'!$P$5+(E1154/0.3048)</f>
        <v>4.2934383202099733</v>
      </c>
      <c r="L1154" s="40">
        <f t="shared" si="138"/>
        <v>1.6404199475065617E-2</v>
      </c>
      <c r="M1154" s="41">
        <f t="shared" si="139"/>
        <v>-2.9527559055118106E-2</v>
      </c>
      <c r="O1154">
        <v>1994</v>
      </c>
      <c r="P1154">
        <v>12</v>
      </c>
      <c r="Q1154" s="1">
        <f t="shared" si="140"/>
        <v>34669</v>
      </c>
      <c r="R1154">
        <v>3.367</v>
      </c>
      <c r="S1154">
        <f t="shared" si="141"/>
        <v>11.046587926509186</v>
      </c>
      <c r="T1154">
        <f t="shared" si="142"/>
        <v>11.546587926509186</v>
      </c>
    </row>
    <row r="1155" spans="1:20" x14ac:dyDescent="0.25">
      <c r="A1155" s="38">
        <v>1994</v>
      </c>
      <c r="B1155">
        <v>1</v>
      </c>
      <c r="C1155" s="1">
        <f t="shared" si="143"/>
        <v>34335</v>
      </c>
      <c r="D1155" s="38">
        <v>-5.3999999999999999E-2</v>
      </c>
      <c r="E1155">
        <v>-2E-3</v>
      </c>
      <c r="F1155">
        <v>5.0000000000000001E-3</v>
      </c>
      <c r="G1155" s="52">
        <v>-8.9999999999999993E-3</v>
      </c>
      <c r="H1155" s="38">
        <f t="shared" si="136"/>
        <v>-0.17716535433070865</v>
      </c>
      <c r="I1155" s="41">
        <f t="shared" si="137"/>
        <v>-6.5616797900262466E-3</v>
      </c>
      <c r="J1155" s="40">
        <f>'NOAA WLs'!$P$5+(D1155/0.3048)</f>
        <v>4.1228346456692915</v>
      </c>
      <c r="K1155" s="40">
        <f>'NOAA WLs'!$P$5+(E1155/0.3048)</f>
        <v>4.2934383202099733</v>
      </c>
      <c r="L1155" s="40">
        <f t="shared" si="138"/>
        <v>1.6404199475065617E-2</v>
      </c>
      <c r="M1155" s="41">
        <f t="shared" si="139"/>
        <v>-2.9527559055118106E-2</v>
      </c>
      <c r="O1155">
        <v>1995</v>
      </c>
      <c r="P1155">
        <v>1</v>
      </c>
      <c r="Q1155" s="1">
        <f t="shared" si="140"/>
        <v>34700</v>
      </c>
      <c r="R1155">
        <v>3.294</v>
      </c>
      <c r="S1155">
        <f t="shared" si="141"/>
        <v>10.807086614173228</v>
      </c>
      <c r="T1155">
        <f t="shared" si="142"/>
        <v>11.307086614173228</v>
      </c>
    </row>
    <row r="1156" spans="1:20" x14ac:dyDescent="0.25">
      <c r="A1156" s="38">
        <v>1994</v>
      </c>
      <c r="B1156">
        <v>2</v>
      </c>
      <c r="C1156" s="1">
        <f t="shared" si="143"/>
        <v>34366</v>
      </c>
      <c r="D1156" s="38">
        <v>1.4E-2</v>
      </c>
      <c r="E1156">
        <v>-2E-3</v>
      </c>
      <c r="F1156">
        <v>5.0000000000000001E-3</v>
      </c>
      <c r="G1156" s="52">
        <v>-8.0000000000000002E-3</v>
      </c>
      <c r="H1156" s="38">
        <f t="shared" si="136"/>
        <v>4.5931758530183726E-2</v>
      </c>
      <c r="I1156" s="41">
        <f t="shared" si="137"/>
        <v>-6.5616797900262466E-3</v>
      </c>
      <c r="J1156" s="40">
        <f>'NOAA WLs'!$P$5+(D1156/0.3048)</f>
        <v>4.3459317585301838</v>
      </c>
      <c r="K1156" s="40">
        <f>'NOAA WLs'!$P$5+(E1156/0.3048)</f>
        <v>4.2934383202099733</v>
      </c>
      <c r="L1156" s="40">
        <f t="shared" si="138"/>
        <v>1.6404199475065617E-2</v>
      </c>
      <c r="M1156" s="41">
        <f t="shared" si="139"/>
        <v>-2.6246719160104987E-2</v>
      </c>
      <c r="O1156">
        <v>1995</v>
      </c>
      <c r="P1156">
        <v>2</v>
      </c>
      <c r="Q1156" s="1">
        <f t="shared" si="140"/>
        <v>34731</v>
      </c>
      <c r="R1156">
        <v>3.2639999999999998</v>
      </c>
      <c r="S1156">
        <f t="shared" si="141"/>
        <v>10.708661417322833</v>
      </c>
      <c r="T1156">
        <f t="shared" si="142"/>
        <v>11.208661417322833</v>
      </c>
    </row>
    <row r="1157" spans="1:20" x14ac:dyDescent="0.25">
      <c r="A1157" s="38">
        <v>1994</v>
      </c>
      <c r="B1157">
        <v>3</v>
      </c>
      <c r="C1157" s="1">
        <f t="shared" si="143"/>
        <v>34394</v>
      </c>
      <c r="D1157" s="38">
        <v>-2.8000000000000001E-2</v>
      </c>
      <c r="E1157">
        <v>-1E-3</v>
      </c>
      <c r="F1157">
        <v>5.0000000000000001E-3</v>
      </c>
      <c r="G1157" s="52">
        <v>-8.0000000000000002E-3</v>
      </c>
      <c r="H1157" s="38">
        <f t="shared" si="136"/>
        <v>-9.1863517060367453E-2</v>
      </c>
      <c r="I1157" s="41">
        <f t="shared" si="137"/>
        <v>-3.2808398950131233E-3</v>
      </c>
      <c r="J1157" s="40">
        <f>'NOAA WLs'!$P$5+(D1157/0.3048)</f>
        <v>4.2081364829396319</v>
      </c>
      <c r="K1157" s="40">
        <f>'NOAA WLs'!$P$5+(E1157/0.3048)</f>
        <v>4.2967191601049866</v>
      </c>
      <c r="L1157" s="40">
        <f t="shared" si="138"/>
        <v>1.6404199475065617E-2</v>
      </c>
      <c r="M1157" s="41">
        <f t="shared" si="139"/>
        <v>-2.6246719160104987E-2</v>
      </c>
      <c r="O1157">
        <v>1995</v>
      </c>
      <c r="P1157">
        <v>3</v>
      </c>
      <c r="Q1157" s="1">
        <f t="shared" si="140"/>
        <v>34759</v>
      </c>
      <c r="R1157">
        <v>3.3250000000000002</v>
      </c>
      <c r="S1157">
        <f t="shared" si="141"/>
        <v>10.908792650918635</v>
      </c>
      <c r="T1157">
        <f t="shared" si="142"/>
        <v>11.408792650918635</v>
      </c>
    </row>
    <row r="1158" spans="1:20" x14ac:dyDescent="0.25">
      <c r="A1158" s="38">
        <v>1994</v>
      </c>
      <c r="B1158">
        <v>4</v>
      </c>
      <c r="C1158" s="1">
        <f t="shared" si="143"/>
        <v>34425</v>
      </c>
      <c r="D1158" s="38">
        <v>-3.5999999999999997E-2</v>
      </c>
      <c r="E1158">
        <v>-1E-3</v>
      </c>
      <c r="F1158">
        <v>6.0000000000000001E-3</v>
      </c>
      <c r="G1158" s="52">
        <v>-8.0000000000000002E-3</v>
      </c>
      <c r="H1158" s="38">
        <f t="shared" si="136"/>
        <v>-0.11811023622047243</v>
      </c>
      <c r="I1158" s="41">
        <f t="shared" si="137"/>
        <v>-3.2808398950131233E-3</v>
      </c>
      <c r="J1158" s="40">
        <f>'NOAA WLs'!$P$5+(D1158/0.3048)</f>
        <v>4.1818897637795276</v>
      </c>
      <c r="K1158" s="40">
        <f>'NOAA WLs'!$P$5+(E1158/0.3048)</f>
        <v>4.2967191601049866</v>
      </c>
      <c r="L1158" s="40">
        <f t="shared" si="138"/>
        <v>1.968503937007874E-2</v>
      </c>
      <c r="M1158" s="41">
        <f t="shared" si="139"/>
        <v>-2.6246719160104987E-2</v>
      </c>
      <c r="O1158">
        <v>1995</v>
      </c>
      <c r="P1158">
        <v>4</v>
      </c>
      <c r="Q1158" s="1">
        <f t="shared" si="140"/>
        <v>34790</v>
      </c>
      <c r="R1158">
        <v>2.907</v>
      </c>
      <c r="S1158">
        <f t="shared" si="141"/>
        <v>9.53740157480315</v>
      </c>
      <c r="T1158">
        <f t="shared" si="142"/>
        <v>10.03740157480315</v>
      </c>
    </row>
    <row r="1159" spans="1:20" x14ac:dyDescent="0.25">
      <c r="A1159" s="38">
        <v>1994</v>
      </c>
      <c r="B1159">
        <v>5</v>
      </c>
      <c r="C1159" s="1">
        <f t="shared" si="143"/>
        <v>34455</v>
      </c>
      <c r="D1159" s="38">
        <v>-2.1999999999999999E-2</v>
      </c>
      <c r="E1159">
        <v>-1E-3</v>
      </c>
      <c r="F1159">
        <v>6.0000000000000001E-3</v>
      </c>
      <c r="G1159" s="52">
        <v>-8.0000000000000002E-3</v>
      </c>
      <c r="H1159" s="38">
        <f t="shared" si="136"/>
        <v>-7.2178477690288706E-2</v>
      </c>
      <c r="I1159" s="41">
        <f t="shared" si="137"/>
        <v>-3.2808398950131233E-3</v>
      </c>
      <c r="J1159" s="40">
        <f>'NOAA WLs'!$P$5+(D1159/0.3048)</f>
        <v>4.2278215223097115</v>
      </c>
      <c r="K1159" s="40">
        <f>'NOAA WLs'!$P$5+(E1159/0.3048)</f>
        <v>4.2967191601049866</v>
      </c>
      <c r="L1159" s="40">
        <f t="shared" si="138"/>
        <v>1.968503937007874E-2</v>
      </c>
      <c r="M1159" s="41">
        <f t="shared" si="139"/>
        <v>-2.6246719160104987E-2</v>
      </c>
      <c r="O1159">
        <v>1995</v>
      </c>
      <c r="P1159">
        <v>5</v>
      </c>
      <c r="Q1159" s="1">
        <f t="shared" si="140"/>
        <v>34820</v>
      </c>
      <c r="R1159">
        <v>2.9860000000000002</v>
      </c>
      <c r="S1159">
        <f t="shared" si="141"/>
        <v>9.7965879265091864</v>
      </c>
      <c r="T1159">
        <f t="shared" si="142"/>
        <v>10.296587926509186</v>
      </c>
    </row>
    <row r="1160" spans="1:20" x14ac:dyDescent="0.25">
      <c r="A1160" s="38">
        <v>1994</v>
      </c>
      <c r="B1160">
        <v>6</v>
      </c>
      <c r="C1160" s="1">
        <f t="shared" si="143"/>
        <v>34486</v>
      </c>
      <c r="D1160" s="38">
        <v>-1.7999999999999999E-2</v>
      </c>
      <c r="E1160">
        <v>-1E-3</v>
      </c>
      <c r="F1160">
        <v>6.0000000000000001E-3</v>
      </c>
      <c r="G1160" s="52">
        <v>-8.0000000000000002E-3</v>
      </c>
      <c r="H1160" s="38">
        <f t="shared" si="136"/>
        <v>-5.9055118110236213E-2</v>
      </c>
      <c r="I1160" s="41">
        <f t="shared" si="137"/>
        <v>-3.2808398950131233E-3</v>
      </c>
      <c r="J1160" s="40">
        <f>'NOAA WLs'!$P$5+(D1160/0.3048)</f>
        <v>4.2409448818897637</v>
      </c>
      <c r="K1160" s="40">
        <f>'NOAA WLs'!$P$5+(E1160/0.3048)</f>
        <v>4.2967191601049866</v>
      </c>
      <c r="L1160" s="40">
        <f t="shared" si="138"/>
        <v>1.968503937007874E-2</v>
      </c>
      <c r="M1160" s="41">
        <f t="shared" si="139"/>
        <v>-2.6246719160104987E-2</v>
      </c>
      <c r="O1160">
        <v>1995</v>
      </c>
      <c r="P1160">
        <v>6</v>
      </c>
      <c r="Q1160" s="1">
        <f t="shared" si="140"/>
        <v>34851</v>
      </c>
      <c r="R1160">
        <v>3.081</v>
      </c>
      <c r="S1160">
        <f t="shared" si="141"/>
        <v>10.108267716535432</v>
      </c>
      <c r="T1160">
        <f t="shared" si="142"/>
        <v>10.608267716535432</v>
      </c>
    </row>
    <row r="1161" spans="1:20" x14ac:dyDescent="0.25">
      <c r="A1161" s="38">
        <v>1994</v>
      </c>
      <c r="B1161">
        <v>7</v>
      </c>
      <c r="C1161" s="1">
        <f t="shared" si="143"/>
        <v>34516</v>
      </c>
      <c r="D1161" s="38">
        <v>-2.7E-2</v>
      </c>
      <c r="E1161">
        <v>-1E-3</v>
      </c>
      <c r="F1161">
        <v>6.0000000000000001E-3</v>
      </c>
      <c r="G1161" s="52">
        <v>-8.0000000000000002E-3</v>
      </c>
      <c r="H1161" s="38">
        <f t="shared" si="136"/>
        <v>-8.8582677165354326E-2</v>
      </c>
      <c r="I1161" s="41">
        <f t="shared" si="137"/>
        <v>-3.2808398950131233E-3</v>
      </c>
      <c r="J1161" s="40">
        <f>'NOAA WLs'!$P$5+(D1161/0.3048)</f>
        <v>4.2114173228346452</v>
      </c>
      <c r="K1161" s="40">
        <f>'NOAA WLs'!$P$5+(E1161/0.3048)</f>
        <v>4.2967191601049866</v>
      </c>
      <c r="L1161" s="40">
        <f t="shared" si="138"/>
        <v>1.968503937007874E-2</v>
      </c>
      <c r="M1161" s="41">
        <f t="shared" si="139"/>
        <v>-2.6246719160104987E-2</v>
      </c>
      <c r="O1161">
        <v>1995</v>
      </c>
      <c r="P1161">
        <v>7</v>
      </c>
      <c r="Q1161" s="1">
        <f t="shared" si="140"/>
        <v>34881</v>
      </c>
      <c r="R1161">
        <v>2.968</v>
      </c>
      <c r="S1161">
        <f t="shared" si="141"/>
        <v>9.7375328083989494</v>
      </c>
      <c r="T1161">
        <f t="shared" si="142"/>
        <v>10.237532808398949</v>
      </c>
    </row>
    <row r="1162" spans="1:20" x14ac:dyDescent="0.25">
      <c r="A1162" s="38">
        <v>1994</v>
      </c>
      <c r="B1162">
        <v>8</v>
      </c>
      <c r="C1162" s="1">
        <f t="shared" si="143"/>
        <v>34547</v>
      </c>
      <c r="D1162" s="38">
        <v>-1.2999999999999999E-2</v>
      </c>
      <c r="E1162">
        <v>-1E-3</v>
      </c>
      <c r="F1162">
        <v>6.0000000000000001E-3</v>
      </c>
      <c r="G1162" s="52">
        <v>-7.0000000000000001E-3</v>
      </c>
      <c r="H1162" s="38">
        <f t="shared" si="136"/>
        <v>-4.26509186351706E-2</v>
      </c>
      <c r="I1162" s="41">
        <f t="shared" si="137"/>
        <v>-3.2808398950131233E-3</v>
      </c>
      <c r="J1162" s="40">
        <f>'NOAA WLs'!$P$5+(D1162/0.3048)</f>
        <v>4.2573490813648291</v>
      </c>
      <c r="K1162" s="40">
        <f>'NOAA WLs'!$P$5+(E1162/0.3048)</f>
        <v>4.2967191601049866</v>
      </c>
      <c r="L1162" s="40">
        <f t="shared" si="138"/>
        <v>1.968503937007874E-2</v>
      </c>
      <c r="M1162" s="41">
        <f t="shared" si="139"/>
        <v>-2.2965879265091863E-2</v>
      </c>
      <c r="O1162">
        <v>1995</v>
      </c>
      <c r="P1162">
        <v>8</v>
      </c>
      <c r="Q1162" s="1">
        <f t="shared" si="140"/>
        <v>34912</v>
      </c>
      <c r="R1162">
        <v>2.8639999999999999</v>
      </c>
      <c r="S1162">
        <f t="shared" si="141"/>
        <v>9.396325459317584</v>
      </c>
      <c r="T1162">
        <f t="shared" si="142"/>
        <v>9.896325459317584</v>
      </c>
    </row>
    <row r="1163" spans="1:20" x14ac:dyDescent="0.25">
      <c r="A1163" s="38">
        <v>1994</v>
      </c>
      <c r="B1163">
        <v>9</v>
      </c>
      <c r="C1163" s="1">
        <f t="shared" si="143"/>
        <v>34578</v>
      </c>
      <c r="D1163" s="38">
        <v>-1.2E-2</v>
      </c>
      <c r="E1163">
        <v>0</v>
      </c>
      <c r="F1163">
        <v>6.0000000000000001E-3</v>
      </c>
      <c r="G1163" s="52">
        <v>-7.0000000000000001E-3</v>
      </c>
      <c r="H1163" s="38">
        <f t="shared" si="136"/>
        <v>-3.937007874015748E-2</v>
      </c>
      <c r="I1163" s="41">
        <f t="shared" si="137"/>
        <v>0</v>
      </c>
      <c r="J1163" s="40">
        <f>'NOAA WLs'!$P$5+(D1163/0.3048)</f>
        <v>4.2606299212598424</v>
      </c>
      <c r="K1163" s="40">
        <f>'NOAA WLs'!$P$5+(E1163/0.3048)</f>
        <v>4.3</v>
      </c>
      <c r="L1163" s="40">
        <f t="shared" si="138"/>
        <v>1.968503937007874E-2</v>
      </c>
      <c r="M1163" s="41">
        <f t="shared" si="139"/>
        <v>-2.2965879265091863E-2</v>
      </c>
      <c r="O1163">
        <v>1995</v>
      </c>
      <c r="P1163">
        <v>9</v>
      </c>
      <c r="Q1163" s="1">
        <f t="shared" si="140"/>
        <v>34943</v>
      </c>
      <c r="R1163">
        <v>2.9380000000000002</v>
      </c>
      <c r="S1163">
        <f t="shared" si="141"/>
        <v>9.6391076115485568</v>
      </c>
      <c r="T1163">
        <f t="shared" si="142"/>
        <v>10.139107611548557</v>
      </c>
    </row>
    <row r="1164" spans="1:20" x14ac:dyDescent="0.25">
      <c r="A1164" s="38">
        <v>1994</v>
      </c>
      <c r="B1164">
        <v>10</v>
      </c>
      <c r="C1164" s="1">
        <f t="shared" si="143"/>
        <v>34608</v>
      </c>
      <c r="D1164" s="38">
        <v>-1.2999999999999999E-2</v>
      </c>
      <c r="E1164">
        <v>0</v>
      </c>
      <c r="F1164">
        <v>7.0000000000000001E-3</v>
      </c>
      <c r="G1164" s="52">
        <v>-7.0000000000000001E-3</v>
      </c>
      <c r="H1164" s="38">
        <f t="shared" si="136"/>
        <v>-4.26509186351706E-2</v>
      </c>
      <c r="I1164" s="41">
        <f t="shared" si="137"/>
        <v>0</v>
      </c>
      <c r="J1164" s="40">
        <f>'NOAA WLs'!$P$5+(D1164/0.3048)</f>
        <v>4.2573490813648291</v>
      </c>
      <c r="K1164" s="40">
        <f>'NOAA WLs'!$P$5+(E1164/0.3048)</f>
        <v>4.3</v>
      </c>
      <c r="L1164" s="40">
        <f t="shared" si="138"/>
        <v>2.2965879265091863E-2</v>
      </c>
      <c r="M1164" s="41">
        <f t="shared" si="139"/>
        <v>-2.2965879265091863E-2</v>
      </c>
      <c r="O1164">
        <v>1995</v>
      </c>
      <c r="P1164">
        <v>10</v>
      </c>
      <c r="Q1164" s="1">
        <f t="shared" si="140"/>
        <v>34973</v>
      </c>
      <c r="R1164">
        <v>2.8490000000000002</v>
      </c>
      <c r="S1164">
        <f t="shared" si="141"/>
        <v>9.3471128608923895</v>
      </c>
      <c r="T1164">
        <f t="shared" si="142"/>
        <v>9.8471128608923895</v>
      </c>
    </row>
    <row r="1165" spans="1:20" x14ac:dyDescent="0.25">
      <c r="A1165" s="38">
        <v>1994</v>
      </c>
      <c r="B1165">
        <v>11</v>
      </c>
      <c r="C1165" s="1">
        <f t="shared" si="143"/>
        <v>34639</v>
      </c>
      <c r="D1165" s="38">
        <v>-2E-3</v>
      </c>
      <c r="E1165">
        <v>0</v>
      </c>
      <c r="F1165">
        <v>7.0000000000000001E-3</v>
      </c>
      <c r="G1165" s="52">
        <v>-7.0000000000000001E-3</v>
      </c>
      <c r="H1165" s="38">
        <f t="shared" si="136"/>
        <v>-6.5616797900262466E-3</v>
      </c>
      <c r="I1165" s="41">
        <f t="shared" si="137"/>
        <v>0</v>
      </c>
      <c r="J1165" s="40">
        <f>'NOAA WLs'!$P$5+(D1165/0.3048)</f>
        <v>4.2934383202099733</v>
      </c>
      <c r="K1165" s="40">
        <f>'NOAA WLs'!$P$5+(E1165/0.3048)</f>
        <v>4.3</v>
      </c>
      <c r="L1165" s="40">
        <f t="shared" si="138"/>
        <v>2.2965879265091863E-2</v>
      </c>
      <c r="M1165" s="41">
        <f t="shared" si="139"/>
        <v>-2.2965879265091863E-2</v>
      </c>
      <c r="O1165">
        <v>1995</v>
      </c>
      <c r="P1165">
        <v>11</v>
      </c>
      <c r="Q1165" s="1">
        <f t="shared" si="140"/>
        <v>35004</v>
      </c>
      <c r="R1165">
        <v>3.3580000000000001</v>
      </c>
      <c r="S1165">
        <f t="shared" si="141"/>
        <v>11.017060367454068</v>
      </c>
      <c r="T1165">
        <f t="shared" si="142"/>
        <v>11.517060367454068</v>
      </c>
    </row>
    <row r="1166" spans="1:20" x14ac:dyDescent="0.25">
      <c r="A1166" s="38">
        <v>1994</v>
      </c>
      <c r="B1166">
        <v>12</v>
      </c>
      <c r="C1166" s="1">
        <f t="shared" si="143"/>
        <v>34669</v>
      </c>
      <c r="D1166" s="38">
        <v>8.5000000000000006E-2</v>
      </c>
      <c r="E1166">
        <v>0</v>
      </c>
      <c r="F1166">
        <v>7.0000000000000001E-3</v>
      </c>
      <c r="G1166" s="52">
        <v>-7.0000000000000001E-3</v>
      </c>
      <c r="H1166" s="38">
        <f t="shared" si="136"/>
        <v>0.27887139107611547</v>
      </c>
      <c r="I1166" s="41">
        <f t="shared" si="137"/>
        <v>0</v>
      </c>
      <c r="J1166" s="40">
        <f>'NOAA WLs'!$P$5+(D1166/0.3048)</f>
        <v>4.578871391076115</v>
      </c>
      <c r="K1166" s="40">
        <f>'NOAA WLs'!$P$5+(E1166/0.3048)</f>
        <v>4.3</v>
      </c>
      <c r="L1166" s="40">
        <f t="shared" si="138"/>
        <v>2.2965879265091863E-2</v>
      </c>
      <c r="M1166" s="41">
        <f t="shared" si="139"/>
        <v>-2.2965879265091863E-2</v>
      </c>
      <c r="O1166">
        <v>1995</v>
      </c>
      <c r="P1166">
        <v>12</v>
      </c>
      <c r="Q1166" s="1">
        <f t="shared" si="140"/>
        <v>35034</v>
      </c>
      <c r="R1166">
        <v>3.456</v>
      </c>
      <c r="S1166">
        <f t="shared" si="141"/>
        <v>11.338582677165354</v>
      </c>
      <c r="T1166">
        <f t="shared" si="142"/>
        <v>11.838582677165354</v>
      </c>
    </row>
    <row r="1167" spans="1:20" x14ac:dyDescent="0.25">
      <c r="A1167" s="38">
        <v>1995</v>
      </c>
      <c r="B1167">
        <v>1</v>
      </c>
      <c r="C1167" s="1">
        <f t="shared" si="143"/>
        <v>34700</v>
      </c>
      <c r="D1167" s="38">
        <v>0.17799999999999999</v>
      </c>
      <c r="E1167">
        <v>0</v>
      </c>
      <c r="F1167">
        <v>7.0000000000000001E-3</v>
      </c>
      <c r="G1167" s="52">
        <v>-7.0000000000000001E-3</v>
      </c>
      <c r="H1167" s="38">
        <f t="shared" ref="H1167:H1230" si="144">D1167/0.3048</f>
        <v>0.58398950131233585</v>
      </c>
      <c r="I1167" s="41">
        <f t="shared" ref="I1167:I1230" si="145">E1167/0.3048</f>
        <v>0</v>
      </c>
      <c r="J1167" s="40">
        <f>'NOAA WLs'!$P$5+(D1167/0.3048)</f>
        <v>4.8839895013123353</v>
      </c>
      <c r="K1167" s="40">
        <f>'NOAA WLs'!$P$5+(E1167/0.3048)</f>
        <v>4.3</v>
      </c>
      <c r="L1167" s="40">
        <f t="shared" ref="L1167:L1230" si="146">F1167/0.3048</f>
        <v>2.2965879265091863E-2</v>
      </c>
      <c r="M1167" s="41">
        <f t="shared" ref="M1167:M1230" si="147">G1167/0.3048</f>
        <v>-2.2965879265091863E-2</v>
      </c>
      <c r="O1167">
        <v>1996</v>
      </c>
      <c r="P1167">
        <v>1</v>
      </c>
      <c r="Q1167" s="1">
        <f t="shared" ref="Q1167:Q1230" si="148">DATE(O1167,P1167,1)</f>
        <v>35065</v>
      </c>
      <c r="R1167">
        <v>3.27</v>
      </c>
      <c r="S1167">
        <f t="shared" ref="S1167:S1230" si="149">R1167/0.3048</f>
        <v>10.728346456692913</v>
      </c>
      <c r="T1167">
        <f t="shared" si="142"/>
        <v>11.228346456692913</v>
      </c>
    </row>
    <row r="1168" spans="1:20" x14ac:dyDescent="0.25">
      <c r="A1168" s="38">
        <v>1995</v>
      </c>
      <c r="B1168">
        <v>2</v>
      </c>
      <c r="C1168" s="1">
        <f t="shared" si="143"/>
        <v>34731</v>
      </c>
      <c r="D1168" s="38">
        <v>2.5999999999999999E-2</v>
      </c>
      <c r="E1168">
        <v>0</v>
      </c>
      <c r="F1168">
        <v>7.0000000000000001E-3</v>
      </c>
      <c r="G1168" s="52">
        <v>-6.0000000000000001E-3</v>
      </c>
      <c r="H1168" s="38">
        <f t="shared" si="144"/>
        <v>8.5301837270341199E-2</v>
      </c>
      <c r="I1168" s="41">
        <f t="shared" si="145"/>
        <v>0</v>
      </c>
      <c r="J1168" s="40">
        <f>'NOAA WLs'!$P$5+(D1168/0.3048)</f>
        <v>4.3853018372703412</v>
      </c>
      <c r="K1168" s="40">
        <f>'NOAA WLs'!$P$5+(E1168/0.3048)</f>
        <v>4.3</v>
      </c>
      <c r="L1168" s="40">
        <f t="shared" si="146"/>
        <v>2.2965879265091863E-2</v>
      </c>
      <c r="M1168" s="41">
        <f t="shared" si="147"/>
        <v>-1.968503937007874E-2</v>
      </c>
      <c r="O1168">
        <v>1996</v>
      </c>
      <c r="P1168">
        <v>2</v>
      </c>
      <c r="Q1168" s="1">
        <f t="shared" si="148"/>
        <v>35096</v>
      </c>
      <c r="R1168">
        <v>3.52</v>
      </c>
      <c r="S1168">
        <f t="shared" si="149"/>
        <v>11.548556430446194</v>
      </c>
      <c r="T1168">
        <f t="shared" ref="T1168:T1231" si="150">S1168+0.5</f>
        <v>12.048556430446194</v>
      </c>
    </row>
    <row r="1169" spans="1:20" x14ac:dyDescent="0.25">
      <c r="A1169" s="38">
        <v>1995</v>
      </c>
      <c r="B1169">
        <v>3</v>
      </c>
      <c r="C1169" s="1">
        <f t="shared" si="143"/>
        <v>34759</v>
      </c>
      <c r="D1169" s="38">
        <v>0.16</v>
      </c>
      <c r="E1169">
        <v>1E-3</v>
      </c>
      <c r="F1169">
        <v>8.0000000000000002E-3</v>
      </c>
      <c r="G1169" s="52">
        <v>-6.0000000000000001E-3</v>
      </c>
      <c r="H1169" s="38">
        <f t="shared" si="144"/>
        <v>0.52493438320209973</v>
      </c>
      <c r="I1169" s="41">
        <f t="shared" si="145"/>
        <v>3.2808398950131233E-3</v>
      </c>
      <c r="J1169" s="40">
        <f>'NOAA WLs'!$P$5+(D1169/0.3048)</f>
        <v>4.8249343832020992</v>
      </c>
      <c r="K1169" s="40">
        <f>'NOAA WLs'!$P$5+(E1169/0.3048)</f>
        <v>4.3032808398950131</v>
      </c>
      <c r="L1169" s="40">
        <f t="shared" si="146"/>
        <v>2.6246719160104987E-2</v>
      </c>
      <c r="M1169" s="41">
        <f t="shared" si="147"/>
        <v>-1.968503937007874E-2</v>
      </c>
      <c r="O1169">
        <v>1996</v>
      </c>
      <c r="P1169">
        <v>3</v>
      </c>
      <c r="Q1169" s="1">
        <f t="shared" si="148"/>
        <v>35125</v>
      </c>
      <c r="R1169">
        <v>2.9369999999999998</v>
      </c>
      <c r="S1169">
        <f t="shared" si="149"/>
        <v>9.6358267716535426</v>
      </c>
      <c r="T1169">
        <f t="shared" si="150"/>
        <v>10.135826771653543</v>
      </c>
    </row>
    <row r="1170" spans="1:20" x14ac:dyDescent="0.25">
      <c r="A1170" s="38">
        <v>1995</v>
      </c>
      <c r="B1170">
        <v>4</v>
      </c>
      <c r="C1170" s="1">
        <f t="shared" si="143"/>
        <v>34790</v>
      </c>
      <c r="D1170" s="38">
        <v>0.01</v>
      </c>
      <c r="E1170">
        <v>1E-3</v>
      </c>
      <c r="F1170">
        <v>8.0000000000000002E-3</v>
      </c>
      <c r="G1170" s="52">
        <v>-6.0000000000000001E-3</v>
      </c>
      <c r="H1170" s="38">
        <f t="shared" si="144"/>
        <v>3.2808398950131233E-2</v>
      </c>
      <c r="I1170" s="41">
        <f t="shared" si="145"/>
        <v>3.2808398950131233E-3</v>
      </c>
      <c r="J1170" s="40">
        <f>'NOAA WLs'!$P$5+(D1170/0.3048)</f>
        <v>4.3328083989501307</v>
      </c>
      <c r="K1170" s="40">
        <f>'NOAA WLs'!$P$5+(E1170/0.3048)</f>
        <v>4.3032808398950131</v>
      </c>
      <c r="L1170" s="40">
        <f t="shared" si="146"/>
        <v>2.6246719160104987E-2</v>
      </c>
      <c r="M1170" s="41">
        <f t="shared" si="147"/>
        <v>-1.968503937007874E-2</v>
      </c>
      <c r="O1170">
        <v>1996</v>
      </c>
      <c r="P1170">
        <v>4</v>
      </c>
      <c r="Q1170" s="1">
        <f t="shared" si="148"/>
        <v>35156</v>
      </c>
      <c r="R1170">
        <v>3.0739999999999998</v>
      </c>
      <c r="S1170">
        <f t="shared" si="149"/>
        <v>10.08530183727034</v>
      </c>
      <c r="T1170">
        <f t="shared" si="150"/>
        <v>10.58530183727034</v>
      </c>
    </row>
    <row r="1171" spans="1:20" x14ac:dyDescent="0.25">
      <c r="A1171" s="38">
        <v>1995</v>
      </c>
      <c r="B1171">
        <v>5</v>
      </c>
      <c r="C1171" s="1">
        <f t="shared" si="143"/>
        <v>34820</v>
      </c>
      <c r="D1171" s="38">
        <v>1E-3</v>
      </c>
      <c r="E1171">
        <v>1E-3</v>
      </c>
      <c r="F1171">
        <v>8.0000000000000002E-3</v>
      </c>
      <c r="G1171" s="52">
        <v>-6.0000000000000001E-3</v>
      </c>
      <c r="H1171" s="38">
        <f t="shared" si="144"/>
        <v>3.2808398950131233E-3</v>
      </c>
      <c r="I1171" s="41">
        <f t="shared" si="145"/>
        <v>3.2808398950131233E-3</v>
      </c>
      <c r="J1171" s="40">
        <f>'NOAA WLs'!$P$5+(D1171/0.3048)</f>
        <v>4.3032808398950131</v>
      </c>
      <c r="K1171" s="40">
        <f>'NOAA WLs'!$P$5+(E1171/0.3048)</f>
        <v>4.3032808398950131</v>
      </c>
      <c r="L1171" s="40">
        <f t="shared" si="146"/>
        <v>2.6246719160104987E-2</v>
      </c>
      <c r="M1171" s="41">
        <f t="shared" si="147"/>
        <v>-1.968503937007874E-2</v>
      </c>
      <c r="O1171">
        <v>1996</v>
      </c>
      <c r="P1171">
        <v>5</v>
      </c>
      <c r="Q1171" s="1">
        <f t="shared" si="148"/>
        <v>35186</v>
      </c>
      <c r="R1171">
        <v>2.91</v>
      </c>
      <c r="S1171">
        <f t="shared" si="149"/>
        <v>9.5472440944881889</v>
      </c>
      <c r="T1171">
        <f t="shared" si="150"/>
        <v>10.047244094488189</v>
      </c>
    </row>
    <row r="1172" spans="1:20" x14ac:dyDescent="0.25">
      <c r="A1172" s="38">
        <v>1995</v>
      </c>
      <c r="B1172">
        <v>6</v>
      </c>
      <c r="C1172" s="1">
        <f t="shared" si="143"/>
        <v>34851</v>
      </c>
      <c r="D1172" s="38">
        <v>-1E-3</v>
      </c>
      <c r="E1172">
        <v>1E-3</v>
      </c>
      <c r="F1172">
        <v>8.0000000000000002E-3</v>
      </c>
      <c r="G1172" s="52">
        <v>-6.0000000000000001E-3</v>
      </c>
      <c r="H1172" s="38">
        <f t="shared" si="144"/>
        <v>-3.2808398950131233E-3</v>
      </c>
      <c r="I1172" s="41">
        <f t="shared" si="145"/>
        <v>3.2808398950131233E-3</v>
      </c>
      <c r="J1172" s="40">
        <f>'NOAA WLs'!$P$5+(D1172/0.3048)</f>
        <v>4.2967191601049866</v>
      </c>
      <c r="K1172" s="40">
        <f>'NOAA WLs'!$P$5+(E1172/0.3048)</f>
        <v>4.3032808398950131</v>
      </c>
      <c r="L1172" s="40">
        <f t="shared" si="146"/>
        <v>2.6246719160104987E-2</v>
      </c>
      <c r="M1172" s="41">
        <f t="shared" si="147"/>
        <v>-1.968503937007874E-2</v>
      </c>
      <c r="O1172">
        <v>1996</v>
      </c>
      <c r="P1172">
        <v>6</v>
      </c>
      <c r="Q1172" s="1">
        <f t="shared" si="148"/>
        <v>35217</v>
      </c>
      <c r="R1172">
        <v>2.9849999999999999</v>
      </c>
      <c r="S1172">
        <f t="shared" si="149"/>
        <v>9.7933070866141723</v>
      </c>
      <c r="T1172">
        <f t="shared" si="150"/>
        <v>10.293307086614172</v>
      </c>
    </row>
    <row r="1173" spans="1:20" x14ac:dyDescent="0.25">
      <c r="A1173" s="38">
        <v>1995</v>
      </c>
      <c r="B1173">
        <v>7</v>
      </c>
      <c r="C1173" s="1">
        <f t="shared" si="143"/>
        <v>34881</v>
      </c>
      <c r="D1173" s="38">
        <v>3.2000000000000001E-2</v>
      </c>
      <c r="E1173">
        <v>1E-3</v>
      </c>
      <c r="F1173">
        <v>8.0000000000000002E-3</v>
      </c>
      <c r="G1173" s="52">
        <v>-6.0000000000000001E-3</v>
      </c>
      <c r="H1173" s="38">
        <f t="shared" si="144"/>
        <v>0.10498687664041995</v>
      </c>
      <c r="I1173" s="41">
        <f t="shared" si="145"/>
        <v>3.2808398950131233E-3</v>
      </c>
      <c r="J1173" s="40">
        <f>'NOAA WLs'!$P$5+(D1173/0.3048)</f>
        <v>4.4049868766404199</v>
      </c>
      <c r="K1173" s="40">
        <f>'NOAA WLs'!$P$5+(E1173/0.3048)</f>
        <v>4.3032808398950131</v>
      </c>
      <c r="L1173" s="40">
        <f t="shared" si="146"/>
        <v>2.6246719160104987E-2</v>
      </c>
      <c r="M1173" s="41">
        <f t="shared" si="147"/>
        <v>-1.968503937007874E-2</v>
      </c>
      <c r="O1173">
        <v>1996</v>
      </c>
      <c r="P1173">
        <v>7</v>
      </c>
      <c r="Q1173" s="1">
        <f t="shared" si="148"/>
        <v>35247</v>
      </c>
      <c r="R1173">
        <v>3.016</v>
      </c>
      <c r="S1173">
        <f t="shared" si="149"/>
        <v>9.8950131233595791</v>
      </c>
      <c r="T1173">
        <f t="shared" si="150"/>
        <v>10.395013123359579</v>
      </c>
    </row>
    <row r="1174" spans="1:20" x14ac:dyDescent="0.25">
      <c r="A1174" s="38">
        <v>1995</v>
      </c>
      <c r="B1174">
        <v>8</v>
      </c>
      <c r="C1174" s="1">
        <f t="shared" si="143"/>
        <v>34912</v>
      </c>
      <c r="D1174" s="38">
        <v>1.6E-2</v>
      </c>
      <c r="E1174">
        <v>2E-3</v>
      </c>
      <c r="F1174">
        <v>8.0000000000000002E-3</v>
      </c>
      <c r="G1174" s="52">
        <v>-5.0000000000000001E-3</v>
      </c>
      <c r="H1174" s="38">
        <f t="shared" si="144"/>
        <v>5.2493438320209973E-2</v>
      </c>
      <c r="I1174" s="41">
        <f t="shared" si="145"/>
        <v>6.5616797900262466E-3</v>
      </c>
      <c r="J1174" s="40">
        <f>'NOAA WLs'!$P$5+(D1174/0.3048)</f>
        <v>4.3524934383202094</v>
      </c>
      <c r="K1174" s="40">
        <f>'NOAA WLs'!$P$5+(E1174/0.3048)</f>
        <v>4.3065616797900264</v>
      </c>
      <c r="L1174" s="40">
        <f t="shared" si="146"/>
        <v>2.6246719160104987E-2</v>
      </c>
      <c r="M1174" s="41">
        <f t="shared" si="147"/>
        <v>-1.6404199475065617E-2</v>
      </c>
      <c r="O1174">
        <v>1996</v>
      </c>
      <c r="P1174">
        <v>8</v>
      </c>
      <c r="Q1174" s="1">
        <f t="shared" si="148"/>
        <v>35278</v>
      </c>
      <c r="R1174">
        <v>3.0289999999999999</v>
      </c>
      <c r="S1174">
        <f t="shared" si="149"/>
        <v>9.9376640419947506</v>
      </c>
      <c r="T1174">
        <f t="shared" si="150"/>
        <v>10.437664041994751</v>
      </c>
    </row>
    <row r="1175" spans="1:20" x14ac:dyDescent="0.25">
      <c r="A1175" s="38">
        <v>1995</v>
      </c>
      <c r="B1175">
        <v>9</v>
      </c>
      <c r="C1175" s="1">
        <f t="shared" si="143"/>
        <v>34943</v>
      </c>
      <c r="D1175" s="38">
        <v>1.6E-2</v>
      </c>
      <c r="E1175">
        <v>2E-3</v>
      </c>
      <c r="F1175">
        <v>8.9999999999999993E-3</v>
      </c>
      <c r="G1175" s="52">
        <v>-5.0000000000000001E-3</v>
      </c>
      <c r="H1175" s="38">
        <f t="shared" si="144"/>
        <v>5.2493438320209973E-2</v>
      </c>
      <c r="I1175" s="41">
        <f t="shared" si="145"/>
        <v>6.5616797900262466E-3</v>
      </c>
      <c r="J1175" s="40">
        <f>'NOAA WLs'!$P$5+(D1175/0.3048)</f>
        <v>4.3524934383202094</v>
      </c>
      <c r="K1175" s="40">
        <f>'NOAA WLs'!$P$5+(E1175/0.3048)</f>
        <v>4.3065616797900264</v>
      </c>
      <c r="L1175" s="40">
        <f t="shared" si="146"/>
        <v>2.9527559055118106E-2</v>
      </c>
      <c r="M1175" s="41">
        <f t="shared" si="147"/>
        <v>-1.6404199475065617E-2</v>
      </c>
      <c r="O1175">
        <v>1996</v>
      </c>
      <c r="P1175">
        <v>9</v>
      </c>
      <c r="Q1175" s="1">
        <f t="shared" si="148"/>
        <v>35309</v>
      </c>
      <c r="R1175">
        <v>2.8260000000000001</v>
      </c>
      <c r="S1175">
        <f t="shared" si="149"/>
        <v>9.271653543307087</v>
      </c>
      <c r="T1175">
        <f t="shared" si="150"/>
        <v>9.771653543307087</v>
      </c>
    </row>
    <row r="1176" spans="1:20" x14ac:dyDescent="0.25">
      <c r="A1176" s="38">
        <v>1995</v>
      </c>
      <c r="B1176">
        <v>10</v>
      </c>
      <c r="C1176" s="1">
        <f t="shared" si="143"/>
        <v>34973</v>
      </c>
      <c r="D1176" s="38">
        <v>-4.1000000000000002E-2</v>
      </c>
      <c r="E1176">
        <v>2E-3</v>
      </c>
      <c r="F1176">
        <v>8.9999999999999993E-3</v>
      </c>
      <c r="G1176" s="52">
        <v>-5.0000000000000001E-3</v>
      </c>
      <c r="H1176" s="38">
        <f t="shared" si="144"/>
        <v>-0.13451443569553806</v>
      </c>
      <c r="I1176" s="41">
        <f t="shared" si="145"/>
        <v>6.5616797900262466E-3</v>
      </c>
      <c r="J1176" s="40">
        <f>'NOAA WLs'!$P$5+(D1176/0.3048)</f>
        <v>4.1654855643044622</v>
      </c>
      <c r="K1176" s="40">
        <f>'NOAA WLs'!$P$5+(E1176/0.3048)</f>
        <v>4.3065616797900264</v>
      </c>
      <c r="L1176" s="40">
        <f t="shared" si="146"/>
        <v>2.9527559055118106E-2</v>
      </c>
      <c r="M1176" s="41">
        <f t="shared" si="147"/>
        <v>-1.6404199475065617E-2</v>
      </c>
      <c r="O1176">
        <v>1996</v>
      </c>
      <c r="P1176">
        <v>10</v>
      </c>
      <c r="Q1176" s="1">
        <f t="shared" si="148"/>
        <v>35339</v>
      </c>
      <c r="R1176">
        <v>3.0489999999999999</v>
      </c>
      <c r="S1176">
        <f t="shared" si="149"/>
        <v>10.003280839895012</v>
      </c>
      <c r="T1176">
        <f t="shared" si="150"/>
        <v>10.503280839895012</v>
      </c>
    </row>
    <row r="1177" spans="1:20" x14ac:dyDescent="0.25">
      <c r="A1177" s="38">
        <v>1995</v>
      </c>
      <c r="B1177">
        <v>11</v>
      </c>
      <c r="C1177" s="1">
        <f t="shared" si="143"/>
        <v>35004</v>
      </c>
      <c r="D1177" s="38">
        <v>1.6E-2</v>
      </c>
      <c r="E1177">
        <v>2E-3</v>
      </c>
      <c r="F1177">
        <v>8.9999999999999993E-3</v>
      </c>
      <c r="G1177" s="52">
        <v>-5.0000000000000001E-3</v>
      </c>
      <c r="H1177" s="38">
        <f t="shared" si="144"/>
        <v>5.2493438320209973E-2</v>
      </c>
      <c r="I1177" s="41">
        <f t="shared" si="145"/>
        <v>6.5616797900262466E-3</v>
      </c>
      <c r="J1177" s="40">
        <f>'NOAA WLs'!$P$5+(D1177/0.3048)</f>
        <v>4.3524934383202094</v>
      </c>
      <c r="K1177" s="40">
        <f>'NOAA WLs'!$P$5+(E1177/0.3048)</f>
        <v>4.3065616797900264</v>
      </c>
      <c r="L1177" s="40">
        <f t="shared" si="146"/>
        <v>2.9527559055118106E-2</v>
      </c>
      <c r="M1177" s="41">
        <f t="shared" si="147"/>
        <v>-1.6404199475065617E-2</v>
      </c>
      <c r="O1177">
        <v>1996</v>
      </c>
      <c r="P1177">
        <v>11</v>
      </c>
      <c r="Q1177" s="1">
        <f t="shared" si="148"/>
        <v>35370</v>
      </c>
      <c r="R1177">
        <v>3.202</v>
      </c>
      <c r="S1177">
        <f t="shared" si="149"/>
        <v>10.50524934383202</v>
      </c>
      <c r="T1177">
        <f t="shared" si="150"/>
        <v>11.00524934383202</v>
      </c>
    </row>
    <row r="1178" spans="1:20" x14ac:dyDescent="0.25">
      <c r="A1178" s="38">
        <v>1995</v>
      </c>
      <c r="B1178">
        <v>12</v>
      </c>
      <c r="C1178" s="1">
        <f t="shared" si="143"/>
        <v>35034</v>
      </c>
      <c r="D1178" s="38">
        <v>9.7000000000000003E-2</v>
      </c>
      <c r="E1178">
        <v>2E-3</v>
      </c>
      <c r="F1178">
        <v>8.9999999999999993E-3</v>
      </c>
      <c r="G1178" s="52">
        <v>-5.0000000000000001E-3</v>
      </c>
      <c r="H1178" s="38">
        <f t="shared" si="144"/>
        <v>0.31824146981627294</v>
      </c>
      <c r="I1178" s="41">
        <f t="shared" si="145"/>
        <v>6.5616797900262466E-3</v>
      </c>
      <c r="J1178" s="40">
        <f>'NOAA WLs'!$P$5+(D1178/0.3048)</f>
        <v>4.6182414698162724</v>
      </c>
      <c r="K1178" s="40">
        <f>'NOAA WLs'!$P$5+(E1178/0.3048)</f>
        <v>4.3065616797900264</v>
      </c>
      <c r="L1178" s="40">
        <f t="shared" si="146"/>
        <v>2.9527559055118106E-2</v>
      </c>
      <c r="M1178" s="41">
        <f t="shared" si="147"/>
        <v>-1.6404199475065617E-2</v>
      </c>
      <c r="O1178">
        <v>1996</v>
      </c>
      <c r="P1178">
        <v>12</v>
      </c>
      <c r="Q1178" s="1">
        <f t="shared" si="148"/>
        <v>35400</v>
      </c>
      <c r="R1178">
        <v>3.29</v>
      </c>
      <c r="S1178">
        <f t="shared" si="149"/>
        <v>10.793963254593175</v>
      </c>
      <c r="T1178">
        <f t="shared" si="150"/>
        <v>11.293963254593175</v>
      </c>
    </row>
    <row r="1179" spans="1:20" x14ac:dyDescent="0.25">
      <c r="A1179" s="38">
        <v>1996</v>
      </c>
      <c r="B1179">
        <v>1</v>
      </c>
      <c r="C1179" s="1">
        <f t="shared" ref="C1179:C1242" si="151">DATE(A1179,B1179,1)</f>
        <v>35065</v>
      </c>
      <c r="D1179" s="38">
        <v>1.2E-2</v>
      </c>
      <c r="E1179">
        <v>2E-3</v>
      </c>
      <c r="F1179">
        <v>8.9999999999999993E-3</v>
      </c>
      <c r="G1179" s="52">
        <v>-5.0000000000000001E-3</v>
      </c>
      <c r="H1179" s="38">
        <f t="shared" si="144"/>
        <v>3.937007874015748E-2</v>
      </c>
      <c r="I1179" s="41">
        <f t="shared" si="145"/>
        <v>6.5616797900262466E-3</v>
      </c>
      <c r="J1179" s="40">
        <f>'NOAA WLs'!$P$5+(D1179/0.3048)</f>
        <v>4.3393700787401572</v>
      </c>
      <c r="K1179" s="40">
        <f>'NOAA WLs'!$P$5+(E1179/0.3048)</f>
        <v>4.3065616797900264</v>
      </c>
      <c r="L1179" s="40">
        <f t="shared" si="146"/>
        <v>2.9527559055118106E-2</v>
      </c>
      <c r="M1179" s="41">
        <f t="shared" si="147"/>
        <v>-1.6404199475065617E-2</v>
      </c>
      <c r="O1179">
        <v>1997</v>
      </c>
      <c r="P1179">
        <v>1</v>
      </c>
      <c r="Q1179" s="1">
        <f t="shared" si="148"/>
        <v>35431</v>
      </c>
      <c r="R1179">
        <v>3.5550000000000002</v>
      </c>
      <c r="S1179">
        <f t="shared" si="149"/>
        <v>11.663385826771654</v>
      </c>
      <c r="T1179">
        <f t="shared" si="150"/>
        <v>12.163385826771654</v>
      </c>
    </row>
    <row r="1180" spans="1:20" x14ac:dyDescent="0.25">
      <c r="A1180" s="38">
        <v>1996</v>
      </c>
      <c r="B1180">
        <v>2</v>
      </c>
      <c r="C1180" s="1">
        <f t="shared" si="151"/>
        <v>35096</v>
      </c>
      <c r="D1180" s="38">
        <v>0.1</v>
      </c>
      <c r="E1180">
        <v>3.0000000000000001E-3</v>
      </c>
      <c r="F1180">
        <v>0.01</v>
      </c>
      <c r="G1180" s="52">
        <v>-4.0000000000000001E-3</v>
      </c>
      <c r="H1180" s="38">
        <f t="shared" si="144"/>
        <v>0.32808398950131235</v>
      </c>
      <c r="I1180" s="41">
        <f t="shared" si="145"/>
        <v>9.8425196850393699E-3</v>
      </c>
      <c r="J1180" s="40">
        <f>'NOAA WLs'!$P$5+(D1180/0.3048)</f>
        <v>4.6280839895013122</v>
      </c>
      <c r="K1180" s="40">
        <f>'NOAA WLs'!$P$5+(E1180/0.3048)</f>
        <v>4.3098425196850396</v>
      </c>
      <c r="L1180" s="40">
        <f t="shared" si="146"/>
        <v>3.2808398950131233E-2</v>
      </c>
      <c r="M1180" s="41">
        <f t="shared" si="147"/>
        <v>-1.3123359580052493E-2</v>
      </c>
      <c r="O1180">
        <v>1997</v>
      </c>
      <c r="P1180">
        <v>2</v>
      </c>
      <c r="Q1180" s="1">
        <f t="shared" si="148"/>
        <v>35462</v>
      </c>
      <c r="R1180">
        <v>3.15</v>
      </c>
      <c r="S1180">
        <f t="shared" si="149"/>
        <v>10.334645669291337</v>
      </c>
      <c r="T1180">
        <f t="shared" si="150"/>
        <v>10.834645669291337</v>
      </c>
    </row>
    <row r="1181" spans="1:20" x14ac:dyDescent="0.25">
      <c r="A1181" s="38">
        <v>1996</v>
      </c>
      <c r="B1181">
        <v>3</v>
      </c>
      <c r="C1181" s="1">
        <f t="shared" si="151"/>
        <v>35125</v>
      </c>
      <c r="D1181" s="38">
        <v>-3.7999999999999999E-2</v>
      </c>
      <c r="E1181">
        <v>3.0000000000000001E-3</v>
      </c>
      <c r="F1181">
        <v>0.01</v>
      </c>
      <c r="G1181" s="52">
        <v>-4.0000000000000001E-3</v>
      </c>
      <c r="H1181" s="38">
        <f t="shared" si="144"/>
        <v>-0.12467191601049868</v>
      </c>
      <c r="I1181" s="41">
        <f t="shared" si="145"/>
        <v>9.8425196850393699E-3</v>
      </c>
      <c r="J1181" s="40">
        <f>'NOAA WLs'!$P$5+(D1181/0.3048)</f>
        <v>4.1753280839895011</v>
      </c>
      <c r="K1181" s="40">
        <f>'NOAA WLs'!$P$5+(E1181/0.3048)</f>
        <v>4.3098425196850396</v>
      </c>
      <c r="L1181" s="40">
        <f t="shared" si="146"/>
        <v>3.2808398950131233E-2</v>
      </c>
      <c r="M1181" s="41">
        <f t="shared" si="147"/>
        <v>-1.3123359580052493E-2</v>
      </c>
      <c r="O1181">
        <v>1997</v>
      </c>
      <c r="P1181">
        <v>3</v>
      </c>
      <c r="Q1181" s="1">
        <f t="shared" si="148"/>
        <v>35490</v>
      </c>
      <c r="R1181">
        <v>3.0739999999999998</v>
      </c>
      <c r="S1181">
        <f t="shared" si="149"/>
        <v>10.08530183727034</v>
      </c>
      <c r="T1181">
        <f t="shared" si="150"/>
        <v>10.58530183727034</v>
      </c>
    </row>
    <row r="1182" spans="1:20" x14ac:dyDescent="0.25">
      <c r="A1182" s="38">
        <v>1996</v>
      </c>
      <c r="B1182">
        <v>4</v>
      </c>
      <c r="C1182" s="1">
        <f t="shared" si="151"/>
        <v>35156</v>
      </c>
      <c r="D1182" s="38">
        <v>8.5999999999999993E-2</v>
      </c>
      <c r="E1182">
        <v>3.0000000000000001E-3</v>
      </c>
      <c r="F1182">
        <v>0.01</v>
      </c>
      <c r="G1182" s="52">
        <v>-4.0000000000000001E-3</v>
      </c>
      <c r="H1182" s="38">
        <f t="shared" si="144"/>
        <v>0.28215223097112857</v>
      </c>
      <c r="I1182" s="41">
        <f t="shared" si="145"/>
        <v>9.8425196850393699E-3</v>
      </c>
      <c r="J1182" s="40">
        <f>'NOAA WLs'!$P$5+(D1182/0.3048)</f>
        <v>4.5821522309711282</v>
      </c>
      <c r="K1182" s="40">
        <f>'NOAA WLs'!$P$5+(E1182/0.3048)</f>
        <v>4.3098425196850396</v>
      </c>
      <c r="L1182" s="40">
        <f t="shared" si="146"/>
        <v>3.2808398950131233E-2</v>
      </c>
      <c r="M1182" s="41">
        <f t="shared" si="147"/>
        <v>-1.3123359580052493E-2</v>
      </c>
      <c r="O1182">
        <v>1997</v>
      </c>
      <c r="P1182">
        <v>4</v>
      </c>
      <c r="Q1182" s="1">
        <f t="shared" si="148"/>
        <v>35521</v>
      </c>
      <c r="R1182">
        <v>2.8959999999999999</v>
      </c>
      <c r="S1182">
        <f t="shared" si="149"/>
        <v>9.501312335958005</v>
      </c>
      <c r="T1182">
        <f t="shared" si="150"/>
        <v>10.001312335958005</v>
      </c>
    </row>
    <row r="1183" spans="1:20" x14ac:dyDescent="0.25">
      <c r="A1183" s="38">
        <v>1996</v>
      </c>
      <c r="B1183">
        <v>5</v>
      </c>
      <c r="C1183" s="1">
        <f t="shared" si="151"/>
        <v>35186</v>
      </c>
      <c r="D1183" s="38">
        <v>5.0000000000000001E-3</v>
      </c>
      <c r="E1183">
        <v>3.0000000000000001E-3</v>
      </c>
      <c r="F1183">
        <v>0.01</v>
      </c>
      <c r="G1183" s="52">
        <v>-4.0000000000000001E-3</v>
      </c>
      <c r="H1183" s="38">
        <f t="shared" si="144"/>
        <v>1.6404199475065617E-2</v>
      </c>
      <c r="I1183" s="41">
        <f t="shared" si="145"/>
        <v>9.8425196850393699E-3</v>
      </c>
      <c r="J1183" s="40">
        <f>'NOAA WLs'!$P$5+(D1183/0.3048)</f>
        <v>4.3164041994750653</v>
      </c>
      <c r="K1183" s="40">
        <f>'NOAA WLs'!$P$5+(E1183/0.3048)</f>
        <v>4.3098425196850396</v>
      </c>
      <c r="L1183" s="40">
        <f t="shared" si="146"/>
        <v>3.2808398950131233E-2</v>
      </c>
      <c r="M1183" s="41">
        <f t="shared" si="147"/>
        <v>-1.3123359580052493E-2</v>
      </c>
      <c r="O1183">
        <v>1997</v>
      </c>
      <c r="P1183">
        <v>5</v>
      </c>
      <c r="Q1183" s="1">
        <f t="shared" si="148"/>
        <v>35551</v>
      </c>
      <c r="R1183">
        <v>3.1139999999999999</v>
      </c>
      <c r="S1183">
        <f t="shared" si="149"/>
        <v>10.216535433070865</v>
      </c>
      <c r="T1183">
        <f t="shared" si="150"/>
        <v>10.716535433070865</v>
      </c>
    </row>
    <row r="1184" spans="1:20" x14ac:dyDescent="0.25">
      <c r="A1184" s="38">
        <v>1996</v>
      </c>
      <c r="B1184">
        <v>6</v>
      </c>
      <c r="C1184" s="1">
        <f t="shared" si="151"/>
        <v>35217</v>
      </c>
      <c r="D1184" s="38">
        <v>-0.05</v>
      </c>
      <c r="E1184">
        <v>3.0000000000000001E-3</v>
      </c>
      <c r="F1184">
        <v>0.01</v>
      </c>
      <c r="G1184" s="52">
        <v>-4.0000000000000001E-3</v>
      </c>
      <c r="H1184" s="38">
        <f t="shared" si="144"/>
        <v>-0.16404199475065617</v>
      </c>
      <c r="I1184" s="41">
        <f t="shared" si="145"/>
        <v>9.8425196850393699E-3</v>
      </c>
      <c r="J1184" s="40">
        <f>'NOAA WLs'!$P$5+(D1184/0.3048)</f>
        <v>4.1359580052493436</v>
      </c>
      <c r="K1184" s="40">
        <f>'NOAA WLs'!$P$5+(E1184/0.3048)</f>
        <v>4.3098425196850396</v>
      </c>
      <c r="L1184" s="40">
        <f t="shared" si="146"/>
        <v>3.2808398950131233E-2</v>
      </c>
      <c r="M1184" s="41">
        <f t="shared" si="147"/>
        <v>-1.3123359580052493E-2</v>
      </c>
      <c r="O1184">
        <v>1997</v>
      </c>
      <c r="P1184">
        <v>6</v>
      </c>
      <c r="Q1184" s="1">
        <f t="shared" si="148"/>
        <v>35582</v>
      </c>
      <c r="R1184">
        <v>3.0449999999999999</v>
      </c>
      <c r="S1184">
        <f t="shared" si="149"/>
        <v>9.9901574803149593</v>
      </c>
      <c r="T1184">
        <f t="shared" si="150"/>
        <v>10.490157480314959</v>
      </c>
    </row>
    <row r="1185" spans="1:20" x14ac:dyDescent="0.25">
      <c r="A1185" s="38">
        <v>1996</v>
      </c>
      <c r="B1185">
        <v>7</v>
      </c>
      <c r="C1185" s="1">
        <f t="shared" si="151"/>
        <v>35247</v>
      </c>
      <c r="D1185" s="38">
        <v>-8.9999999999999993E-3</v>
      </c>
      <c r="E1185">
        <v>3.0000000000000001E-3</v>
      </c>
      <c r="F1185">
        <v>0.01</v>
      </c>
      <c r="G1185" s="52">
        <v>-4.0000000000000001E-3</v>
      </c>
      <c r="H1185" s="38">
        <f t="shared" si="144"/>
        <v>-2.9527559055118106E-2</v>
      </c>
      <c r="I1185" s="41">
        <f t="shared" si="145"/>
        <v>9.8425196850393699E-3</v>
      </c>
      <c r="J1185" s="40">
        <f>'NOAA WLs'!$P$5+(D1185/0.3048)</f>
        <v>4.2704724409448813</v>
      </c>
      <c r="K1185" s="40">
        <f>'NOAA WLs'!$P$5+(E1185/0.3048)</f>
        <v>4.3098425196850396</v>
      </c>
      <c r="L1185" s="40">
        <f t="shared" si="146"/>
        <v>3.2808398950131233E-2</v>
      </c>
      <c r="M1185" s="41">
        <f t="shared" si="147"/>
        <v>-1.3123359580052493E-2</v>
      </c>
      <c r="O1185">
        <v>1997</v>
      </c>
      <c r="P1185">
        <v>7</v>
      </c>
      <c r="Q1185" s="1">
        <f t="shared" si="148"/>
        <v>35612</v>
      </c>
      <c r="R1185">
        <v>3.044</v>
      </c>
      <c r="S1185">
        <f t="shared" si="149"/>
        <v>9.9868766404199469</v>
      </c>
      <c r="T1185">
        <f t="shared" si="150"/>
        <v>10.486876640419947</v>
      </c>
    </row>
    <row r="1186" spans="1:20" x14ac:dyDescent="0.25">
      <c r="A1186" s="38">
        <v>1996</v>
      </c>
      <c r="B1186">
        <v>8</v>
      </c>
      <c r="C1186" s="1">
        <f t="shared" si="151"/>
        <v>35278</v>
      </c>
      <c r="D1186" s="38">
        <v>-0.02</v>
      </c>
      <c r="E1186">
        <v>4.0000000000000001E-3</v>
      </c>
      <c r="F1186">
        <v>1.0999999999999999E-2</v>
      </c>
      <c r="G1186" s="52">
        <v>-3.0000000000000001E-3</v>
      </c>
      <c r="H1186" s="38">
        <f t="shared" si="144"/>
        <v>-6.5616797900262466E-2</v>
      </c>
      <c r="I1186" s="41">
        <f t="shared" si="145"/>
        <v>1.3123359580052493E-2</v>
      </c>
      <c r="J1186" s="40">
        <f>'NOAA WLs'!$P$5+(D1186/0.3048)</f>
        <v>4.2343832020997372</v>
      </c>
      <c r="K1186" s="40">
        <f>'NOAA WLs'!$P$5+(E1186/0.3048)</f>
        <v>4.313123359580052</v>
      </c>
      <c r="L1186" s="40">
        <f t="shared" si="146"/>
        <v>3.6089238845144353E-2</v>
      </c>
      <c r="M1186" s="41">
        <f t="shared" si="147"/>
        <v>-9.8425196850393699E-3</v>
      </c>
      <c r="O1186">
        <v>1997</v>
      </c>
      <c r="P1186">
        <v>8</v>
      </c>
      <c r="Q1186" s="1">
        <f t="shared" si="148"/>
        <v>35643</v>
      </c>
      <c r="R1186">
        <v>3.08</v>
      </c>
      <c r="S1186">
        <f t="shared" si="149"/>
        <v>10.104986876640419</v>
      </c>
      <c r="T1186">
        <f t="shared" si="150"/>
        <v>10.604986876640419</v>
      </c>
    </row>
    <row r="1187" spans="1:20" x14ac:dyDescent="0.25">
      <c r="A1187" s="38">
        <v>1996</v>
      </c>
      <c r="B1187">
        <v>9</v>
      </c>
      <c r="C1187" s="1">
        <f t="shared" si="151"/>
        <v>35309</v>
      </c>
      <c r="D1187" s="38">
        <v>-2.4E-2</v>
      </c>
      <c r="E1187">
        <v>4.0000000000000001E-3</v>
      </c>
      <c r="F1187">
        <v>1.0999999999999999E-2</v>
      </c>
      <c r="G1187" s="52">
        <v>-3.0000000000000001E-3</v>
      </c>
      <c r="H1187" s="38">
        <f t="shared" si="144"/>
        <v>-7.874015748031496E-2</v>
      </c>
      <c r="I1187" s="41">
        <f t="shared" si="145"/>
        <v>1.3123359580052493E-2</v>
      </c>
      <c r="J1187" s="40">
        <f>'NOAA WLs'!$P$5+(D1187/0.3048)</f>
        <v>4.221259842519685</v>
      </c>
      <c r="K1187" s="40">
        <f>'NOAA WLs'!$P$5+(E1187/0.3048)</f>
        <v>4.313123359580052</v>
      </c>
      <c r="L1187" s="40">
        <f t="shared" si="146"/>
        <v>3.6089238845144353E-2</v>
      </c>
      <c r="M1187" s="41">
        <f t="shared" si="147"/>
        <v>-9.8425196850393699E-3</v>
      </c>
      <c r="O1187">
        <v>1997</v>
      </c>
      <c r="P1187">
        <v>9</v>
      </c>
      <c r="Q1187" s="1">
        <f t="shared" si="148"/>
        <v>35674</v>
      </c>
      <c r="R1187">
        <v>3.2050000000000001</v>
      </c>
      <c r="S1187">
        <f t="shared" si="149"/>
        <v>10.51509186351706</v>
      </c>
      <c r="T1187">
        <f t="shared" si="150"/>
        <v>11.01509186351706</v>
      </c>
    </row>
    <row r="1188" spans="1:20" x14ac:dyDescent="0.25">
      <c r="A1188" s="38">
        <v>1996</v>
      </c>
      <c r="B1188">
        <v>10</v>
      </c>
      <c r="C1188" s="1">
        <f t="shared" si="151"/>
        <v>35339</v>
      </c>
      <c r="D1188" s="38">
        <v>-7.0000000000000001E-3</v>
      </c>
      <c r="E1188">
        <v>4.0000000000000001E-3</v>
      </c>
      <c r="F1188">
        <v>1.0999999999999999E-2</v>
      </c>
      <c r="G1188" s="52">
        <v>-3.0000000000000001E-3</v>
      </c>
      <c r="H1188" s="38">
        <f t="shared" si="144"/>
        <v>-2.2965879265091863E-2</v>
      </c>
      <c r="I1188" s="41">
        <f t="shared" si="145"/>
        <v>1.3123359580052493E-2</v>
      </c>
      <c r="J1188" s="40">
        <f>'NOAA WLs'!$P$5+(D1188/0.3048)</f>
        <v>4.2770341207349079</v>
      </c>
      <c r="K1188" s="40">
        <f>'NOAA WLs'!$P$5+(E1188/0.3048)</f>
        <v>4.313123359580052</v>
      </c>
      <c r="L1188" s="40">
        <f t="shared" si="146"/>
        <v>3.6089238845144353E-2</v>
      </c>
      <c r="M1188" s="41">
        <f t="shared" si="147"/>
        <v>-9.8425196850393699E-3</v>
      </c>
      <c r="O1188">
        <v>1997</v>
      </c>
      <c r="P1188">
        <v>10</v>
      </c>
      <c r="Q1188" s="1">
        <f t="shared" si="148"/>
        <v>35704</v>
      </c>
      <c r="R1188">
        <v>3.0129999999999999</v>
      </c>
      <c r="S1188">
        <f t="shared" si="149"/>
        <v>9.8851706036745401</v>
      </c>
      <c r="T1188">
        <f t="shared" si="150"/>
        <v>10.38517060367454</v>
      </c>
    </row>
    <row r="1189" spans="1:20" x14ac:dyDescent="0.25">
      <c r="A1189" s="38">
        <v>1996</v>
      </c>
      <c r="B1189">
        <v>11</v>
      </c>
      <c r="C1189" s="1">
        <f t="shared" si="151"/>
        <v>35370</v>
      </c>
      <c r="D1189" s="38">
        <v>-6.3E-2</v>
      </c>
      <c r="E1189">
        <v>4.0000000000000001E-3</v>
      </c>
      <c r="F1189">
        <v>1.0999999999999999E-2</v>
      </c>
      <c r="G1189" s="52">
        <v>-3.0000000000000001E-3</v>
      </c>
      <c r="H1189" s="38">
        <f t="shared" si="144"/>
        <v>-0.20669291338582677</v>
      </c>
      <c r="I1189" s="41">
        <f t="shared" si="145"/>
        <v>1.3123359580052493E-2</v>
      </c>
      <c r="J1189" s="40">
        <f>'NOAA WLs'!$P$5+(D1189/0.3048)</f>
        <v>4.093307086614173</v>
      </c>
      <c r="K1189" s="40">
        <f>'NOAA WLs'!$P$5+(E1189/0.3048)</f>
        <v>4.313123359580052</v>
      </c>
      <c r="L1189" s="40">
        <f t="shared" si="146"/>
        <v>3.6089238845144353E-2</v>
      </c>
      <c r="M1189" s="41">
        <f t="shared" si="147"/>
        <v>-9.8425196850393699E-3</v>
      </c>
      <c r="O1189">
        <v>1997</v>
      </c>
      <c r="P1189">
        <v>11</v>
      </c>
      <c r="Q1189" s="1">
        <f t="shared" si="148"/>
        <v>35735</v>
      </c>
      <c r="R1189">
        <v>3.3069999999999999</v>
      </c>
      <c r="S1189">
        <f t="shared" si="149"/>
        <v>10.849737532808398</v>
      </c>
      <c r="T1189">
        <f t="shared" si="150"/>
        <v>11.349737532808398</v>
      </c>
    </row>
    <row r="1190" spans="1:20" x14ac:dyDescent="0.25">
      <c r="A1190" s="38">
        <v>1996</v>
      </c>
      <c r="B1190">
        <v>12</v>
      </c>
      <c r="C1190" s="1">
        <f t="shared" si="151"/>
        <v>35400</v>
      </c>
      <c r="D1190" s="38">
        <v>6.4000000000000001E-2</v>
      </c>
      <c r="E1190">
        <v>4.0000000000000001E-3</v>
      </c>
      <c r="F1190">
        <v>1.0999999999999999E-2</v>
      </c>
      <c r="G1190" s="52">
        <v>-3.0000000000000001E-3</v>
      </c>
      <c r="H1190" s="38">
        <f t="shared" si="144"/>
        <v>0.20997375328083989</v>
      </c>
      <c r="I1190" s="41">
        <f t="shared" si="145"/>
        <v>1.3123359580052493E-2</v>
      </c>
      <c r="J1190" s="40">
        <f>'NOAA WLs'!$P$5+(D1190/0.3048)</f>
        <v>4.5099737532808399</v>
      </c>
      <c r="K1190" s="40">
        <f>'NOAA WLs'!$P$5+(E1190/0.3048)</f>
        <v>4.313123359580052</v>
      </c>
      <c r="L1190" s="40">
        <f t="shared" si="146"/>
        <v>3.6089238845144353E-2</v>
      </c>
      <c r="M1190" s="41">
        <f t="shared" si="147"/>
        <v>-9.8425196850393699E-3</v>
      </c>
      <c r="O1190">
        <v>1997</v>
      </c>
      <c r="P1190">
        <v>12</v>
      </c>
      <c r="Q1190" s="1">
        <f t="shared" si="148"/>
        <v>35765</v>
      </c>
      <c r="R1190">
        <v>3.5209999999999999</v>
      </c>
      <c r="S1190">
        <f t="shared" si="149"/>
        <v>11.551837270341206</v>
      </c>
      <c r="T1190">
        <f t="shared" si="150"/>
        <v>12.051837270341206</v>
      </c>
    </row>
    <row r="1191" spans="1:20" x14ac:dyDescent="0.25">
      <c r="A1191" s="38">
        <v>1997</v>
      </c>
      <c r="B1191">
        <v>1</v>
      </c>
      <c r="C1191" s="1">
        <f t="shared" si="151"/>
        <v>35431</v>
      </c>
      <c r="D1191" s="38">
        <v>5.6000000000000001E-2</v>
      </c>
      <c r="E1191">
        <v>4.0000000000000001E-3</v>
      </c>
      <c r="F1191">
        <v>1.0999999999999999E-2</v>
      </c>
      <c r="G1191" s="52">
        <v>-3.0000000000000001E-3</v>
      </c>
      <c r="H1191" s="38">
        <f t="shared" si="144"/>
        <v>0.18372703412073491</v>
      </c>
      <c r="I1191" s="41">
        <f t="shared" si="145"/>
        <v>1.3123359580052493E-2</v>
      </c>
      <c r="J1191" s="40">
        <f>'NOAA WLs'!$P$5+(D1191/0.3048)</f>
        <v>4.4837270341207347</v>
      </c>
      <c r="K1191" s="40">
        <f>'NOAA WLs'!$P$5+(E1191/0.3048)</f>
        <v>4.313123359580052</v>
      </c>
      <c r="L1191" s="40">
        <f t="shared" si="146"/>
        <v>3.6089238845144353E-2</v>
      </c>
      <c r="M1191" s="41">
        <f t="shared" si="147"/>
        <v>-9.8425196850393699E-3</v>
      </c>
      <c r="O1191">
        <v>1998</v>
      </c>
      <c r="P1191">
        <v>1</v>
      </c>
      <c r="Q1191" s="1">
        <f t="shared" si="148"/>
        <v>35796</v>
      </c>
      <c r="R1191">
        <v>3.4849999999999999</v>
      </c>
      <c r="S1191">
        <f t="shared" si="149"/>
        <v>11.433727034120734</v>
      </c>
      <c r="T1191">
        <f t="shared" si="150"/>
        <v>11.933727034120734</v>
      </c>
    </row>
    <row r="1192" spans="1:20" x14ac:dyDescent="0.25">
      <c r="A1192" s="38">
        <v>1997</v>
      </c>
      <c r="B1192">
        <v>2</v>
      </c>
      <c r="C1192" s="1">
        <f t="shared" si="151"/>
        <v>35462</v>
      </c>
      <c r="D1192" s="38">
        <v>-8.3000000000000004E-2</v>
      </c>
      <c r="E1192">
        <v>5.0000000000000001E-3</v>
      </c>
      <c r="F1192">
        <v>1.2E-2</v>
      </c>
      <c r="G1192" s="52">
        <v>-2E-3</v>
      </c>
      <c r="H1192" s="38">
        <f t="shared" si="144"/>
        <v>-0.27230971128608922</v>
      </c>
      <c r="I1192" s="41">
        <f t="shared" si="145"/>
        <v>1.6404199475065617E-2</v>
      </c>
      <c r="J1192" s="40">
        <f>'NOAA WLs'!$P$5+(D1192/0.3048)</f>
        <v>4.0276902887139103</v>
      </c>
      <c r="K1192" s="40">
        <f>'NOAA WLs'!$P$5+(E1192/0.3048)</f>
        <v>4.3164041994750653</v>
      </c>
      <c r="L1192" s="40">
        <f t="shared" si="146"/>
        <v>3.937007874015748E-2</v>
      </c>
      <c r="M1192" s="41">
        <f t="shared" si="147"/>
        <v>-6.5616797900262466E-3</v>
      </c>
      <c r="O1192">
        <v>1998</v>
      </c>
      <c r="P1192">
        <v>2</v>
      </c>
      <c r="Q1192" s="1">
        <f t="shared" si="148"/>
        <v>35827</v>
      </c>
      <c r="R1192">
        <v>3.444</v>
      </c>
      <c r="S1192">
        <f t="shared" si="149"/>
        <v>11.299212598425196</v>
      </c>
      <c r="T1192">
        <f t="shared" si="150"/>
        <v>11.799212598425196</v>
      </c>
    </row>
    <row r="1193" spans="1:20" x14ac:dyDescent="0.25">
      <c r="A1193" s="38">
        <v>1997</v>
      </c>
      <c r="B1193">
        <v>3</v>
      </c>
      <c r="C1193" s="1">
        <f t="shared" si="151"/>
        <v>35490</v>
      </c>
      <c r="D1193" s="38">
        <v>1.4999999999999999E-2</v>
      </c>
      <c r="E1193">
        <v>5.0000000000000001E-3</v>
      </c>
      <c r="F1193">
        <v>1.2E-2</v>
      </c>
      <c r="G1193" s="52">
        <v>-2E-3</v>
      </c>
      <c r="H1193" s="38">
        <f t="shared" si="144"/>
        <v>4.9212598425196846E-2</v>
      </c>
      <c r="I1193" s="41">
        <f t="shared" si="145"/>
        <v>1.6404199475065617E-2</v>
      </c>
      <c r="J1193" s="40">
        <f>'NOAA WLs'!$P$5+(D1193/0.3048)</f>
        <v>4.349212598425197</v>
      </c>
      <c r="K1193" s="40">
        <f>'NOAA WLs'!$P$5+(E1193/0.3048)</f>
        <v>4.3164041994750653</v>
      </c>
      <c r="L1193" s="40">
        <f t="shared" si="146"/>
        <v>3.937007874015748E-2</v>
      </c>
      <c r="M1193" s="41">
        <f t="shared" si="147"/>
        <v>-6.5616797900262466E-3</v>
      </c>
      <c r="O1193">
        <v>1998</v>
      </c>
      <c r="P1193">
        <v>3</v>
      </c>
      <c r="Q1193" s="1">
        <f t="shared" si="148"/>
        <v>35855</v>
      </c>
      <c r="R1193">
        <v>3.1360000000000001</v>
      </c>
      <c r="S1193">
        <f t="shared" si="149"/>
        <v>10.288713910761155</v>
      </c>
      <c r="T1193">
        <f t="shared" si="150"/>
        <v>10.788713910761155</v>
      </c>
    </row>
    <row r="1194" spans="1:20" x14ac:dyDescent="0.25">
      <c r="A1194" s="38">
        <v>1997</v>
      </c>
      <c r="B1194">
        <v>4</v>
      </c>
      <c r="C1194" s="1">
        <f t="shared" si="151"/>
        <v>35521</v>
      </c>
      <c r="D1194" s="38">
        <v>-1.7999999999999999E-2</v>
      </c>
      <c r="E1194">
        <v>5.0000000000000001E-3</v>
      </c>
      <c r="F1194">
        <v>1.2E-2</v>
      </c>
      <c r="G1194" s="52">
        <v>-2E-3</v>
      </c>
      <c r="H1194" s="38">
        <f t="shared" si="144"/>
        <v>-5.9055118110236213E-2</v>
      </c>
      <c r="I1194" s="41">
        <f t="shared" si="145"/>
        <v>1.6404199475065617E-2</v>
      </c>
      <c r="J1194" s="40">
        <f>'NOAA WLs'!$P$5+(D1194/0.3048)</f>
        <v>4.2409448818897637</v>
      </c>
      <c r="K1194" s="40">
        <f>'NOAA WLs'!$P$5+(E1194/0.3048)</f>
        <v>4.3164041994750653</v>
      </c>
      <c r="L1194" s="40">
        <f t="shared" si="146"/>
        <v>3.937007874015748E-2</v>
      </c>
      <c r="M1194" s="41">
        <f t="shared" si="147"/>
        <v>-6.5616797900262466E-3</v>
      </c>
      <c r="O1194">
        <v>1998</v>
      </c>
      <c r="P1194">
        <v>4</v>
      </c>
      <c r="Q1194" s="1">
        <f t="shared" si="148"/>
        <v>35886</v>
      </c>
      <c r="R1194">
        <v>2.9020000000000001</v>
      </c>
      <c r="S1194">
        <f t="shared" si="149"/>
        <v>9.5209973753280845</v>
      </c>
      <c r="T1194">
        <f t="shared" si="150"/>
        <v>10.020997375328085</v>
      </c>
    </row>
    <row r="1195" spans="1:20" x14ac:dyDescent="0.25">
      <c r="A1195" s="38">
        <v>1997</v>
      </c>
      <c r="B1195">
        <v>5</v>
      </c>
      <c r="C1195" s="1">
        <f t="shared" si="151"/>
        <v>35551</v>
      </c>
      <c r="D1195" s="38">
        <v>5.8999999999999997E-2</v>
      </c>
      <c r="E1195">
        <v>5.0000000000000001E-3</v>
      </c>
      <c r="F1195">
        <v>1.2E-2</v>
      </c>
      <c r="G1195" s="52">
        <v>-2E-3</v>
      </c>
      <c r="H1195" s="38">
        <f t="shared" si="144"/>
        <v>0.19356955380577426</v>
      </c>
      <c r="I1195" s="41">
        <f t="shared" si="145"/>
        <v>1.6404199475065617E-2</v>
      </c>
      <c r="J1195" s="40">
        <f>'NOAA WLs'!$P$5+(D1195/0.3048)</f>
        <v>4.4935695538057745</v>
      </c>
      <c r="K1195" s="40">
        <f>'NOAA WLs'!$P$5+(E1195/0.3048)</f>
        <v>4.3164041994750653</v>
      </c>
      <c r="L1195" s="40">
        <f t="shared" si="146"/>
        <v>3.937007874015748E-2</v>
      </c>
      <c r="M1195" s="41">
        <f t="shared" si="147"/>
        <v>-6.5616797900262466E-3</v>
      </c>
      <c r="O1195">
        <v>1998</v>
      </c>
      <c r="P1195">
        <v>5</v>
      </c>
      <c r="Q1195" s="1">
        <f t="shared" si="148"/>
        <v>35916</v>
      </c>
      <c r="R1195">
        <v>3.0009999999999999</v>
      </c>
      <c r="S1195">
        <f t="shared" si="149"/>
        <v>9.8458005249343827</v>
      </c>
      <c r="T1195">
        <f t="shared" si="150"/>
        <v>10.345800524934383</v>
      </c>
    </row>
    <row r="1196" spans="1:20" x14ac:dyDescent="0.25">
      <c r="A1196" s="38">
        <v>1997</v>
      </c>
      <c r="B1196">
        <v>6</v>
      </c>
      <c r="C1196" s="1">
        <f t="shared" si="151"/>
        <v>35582</v>
      </c>
      <c r="D1196" s="38">
        <v>9.4E-2</v>
      </c>
      <c r="E1196">
        <v>5.0000000000000001E-3</v>
      </c>
      <c r="F1196">
        <v>1.2E-2</v>
      </c>
      <c r="G1196" s="52">
        <v>-2E-3</v>
      </c>
      <c r="H1196" s="38">
        <f t="shared" si="144"/>
        <v>0.30839895013123358</v>
      </c>
      <c r="I1196" s="41">
        <f t="shared" si="145"/>
        <v>1.6404199475065617E-2</v>
      </c>
      <c r="J1196" s="40">
        <f>'NOAA WLs'!$P$5+(D1196/0.3048)</f>
        <v>4.6083989501312335</v>
      </c>
      <c r="K1196" s="40">
        <f>'NOAA WLs'!$P$5+(E1196/0.3048)</f>
        <v>4.3164041994750653</v>
      </c>
      <c r="L1196" s="40">
        <f t="shared" si="146"/>
        <v>3.937007874015748E-2</v>
      </c>
      <c r="M1196" s="41">
        <f t="shared" si="147"/>
        <v>-6.5616797900262466E-3</v>
      </c>
      <c r="O1196">
        <v>1998</v>
      </c>
      <c r="P1196">
        <v>6</v>
      </c>
      <c r="Q1196" s="1">
        <f t="shared" si="148"/>
        <v>35947</v>
      </c>
      <c r="R1196">
        <v>2.94</v>
      </c>
      <c r="S1196">
        <f t="shared" si="149"/>
        <v>9.6456692913385815</v>
      </c>
      <c r="T1196">
        <f t="shared" si="150"/>
        <v>10.145669291338582</v>
      </c>
    </row>
    <row r="1197" spans="1:20" x14ac:dyDescent="0.25">
      <c r="A1197" s="38">
        <v>1997</v>
      </c>
      <c r="B1197">
        <v>7</v>
      </c>
      <c r="C1197" s="1">
        <f t="shared" si="151"/>
        <v>35612</v>
      </c>
      <c r="D1197" s="38">
        <v>4.9000000000000002E-2</v>
      </c>
      <c r="E1197">
        <v>5.0000000000000001E-3</v>
      </c>
      <c r="F1197">
        <v>1.2999999999999999E-2</v>
      </c>
      <c r="G1197" s="52">
        <v>-2E-3</v>
      </c>
      <c r="H1197" s="38">
        <f t="shared" si="144"/>
        <v>0.16076115485564305</v>
      </c>
      <c r="I1197" s="41">
        <f t="shared" si="145"/>
        <v>1.6404199475065617E-2</v>
      </c>
      <c r="J1197" s="40">
        <f>'NOAA WLs'!$P$5+(D1197/0.3048)</f>
        <v>4.4607611548556427</v>
      </c>
      <c r="K1197" s="40">
        <f>'NOAA WLs'!$P$5+(E1197/0.3048)</f>
        <v>4.3164041994750653</v>
      </c>
      <c r="L1197" s="40">
        <f t="shared" si="146"/>
        <v>4.26509186351706E-2</v>
      </c>
      <c r="M1197" s="41">
        <f t="shared" si="147"/>
        <v>-6.5616797900262466E-3</v>
      </c>
      <c r="O1197">
        <v>1998</v>
      </c>
      <c r="P1197">
        <v>7</v>
      </c>
      <c r="Q1197" s="1">
        <f t="shared" si="148"/>
        <v>35977</v>
      </c>
      <c r="R1197">
        <v>2.99</v>
      </c>
      <c r="S1197">
        <f t="shared" si="149"/>
        <v>9.8097112860892395</v>
      </c>
      <c r="T1197">
        <f t="shared" si="150"/>
        <v>10.309711286089239</v>
      </c>
    </row>
    <row r="1198" spans="1:20" x14ac:dyDescent="0.25">
      <c r="A1198" s="38">
        <v>1997</v>
      </c>
      <c r="B1198">
        <v>8</v>
      </c>
      <c r="C1198" s="1">
        <f t="shared" si="151"/>
        <v>35643</v>
      </c>
      <c r="D1198" s="38">
        <v>0.108</v>
      </c>
      <c r="E1198">
        <v>6.0000000000000001E-3</v>
      </c>
      <c r="F1198">
        <v>1.2999999999999999E-2</v>
      </c>
      <c r="G1198" s="52">
        <v>-1E-3</v>
      </c>
      <c r="H1198" s="38">
        <f t="shared" si="144"/>
        <v>0.3543307086614173</v>
      </c>
      <c r="I1198" s="41">
        <f t="shared" si="145"/>
        <v>1.968503937007874E-2</v>
      </c>
      <c r="J1198" s="40">
        <f>'NOAA WLs'!$P$5+(D1198/0.3048)</f>
        <v>4.6543307086614174</v>
      </c>
      <c r="K1198" s="40">
        <f>'NOAA WLs'!$P$5+(E1198/0.3048)</f>
        <v>4.3196850393700785</v>
      </c>
      <c r="L1198" s="40">
        <f t="shared" si="146"/>
        <v>4.26509186351706E-2</v>
      </c>
      <c r="M1198" s="41">
        <f t="shared" si="147"/>
        <v>-3.2808398950131233E-3</v>
      </c>
      <c r="O1198">
        <v>1998</v>
      </c>
      <c r="P1198">
        <v>8</v>
      </c>
      <c r="Q1198" s="1">
        <f t="shared" si="148"/>
        <v>36008</v>
      </c>
      <c r="R1198">
        <v>2.8889999999999998</v>
      </c>
      <c r="S1198">
        <f t="shared" si="149"/>
        <v>9.478346456692913</v>
      </c>
      <c r="T1198">
        <f t="shared" si="150"/>
        <v>9.978346456692913</v>
      </c>
    </row>
    <row r="1199" spans="1:20" x14ac:dyDescent="0.25">
      <c r="A1199" s="38">
        <v>1997</v>
      </c>
      <c r="B1199">
        <v>9</v>
      </c>
      <c r="C1199" s="1">
        <f t="shared" si="151"/>
        <v>35674</v>
      </c>
      <c r="D1199" s="38">
        <v>0.12</v>
      </c>
      <c r="E1199">
        <v>6.0000000000000001E-3</v>
      </c>
      <c r="F1199">
        <v>1.2999999999999999E-2</v>
      </c>
      <c r="G1199" s="52">
        <v>-1E-3</v>
      </c>
      <c r="H1199" s="38">
        <f t="shared" si="144"/>
        <v>0.39370078740157477</v>
      </c>
      <c r="I1199" s="41">
        <f t="shared" si="145"/>
        <v>1.968503937007874E-2</v>
      </c>
      <c r="J1199" s="40">
        <f>'NOAA WLs'!$P$5+(D1199/0.3048)</f>
        <v>4.6937007874015748</v>
      </c>
      <c r="K1199" s="40">
        <f>'NOAA WLs'!$P$5+(E1199/0.3048)</f>
        <v>4.3196850393700785</v>
      </c>
      <c r="L1199" s="40">
        <f t="shared" si="146"/>
        <v>4.26509186351706E-2</v>
      </c>
      <c r="M1199" s="41">
        <f t="shared" si="147"/>
        <v>-3.2808398950131233E-3</v>
      </c>
      <c r="O1199">
        <v>1998</v>
      </c>
      <c r="P1199">
        <v>9</v>
      </c>
      <c r="Q1199" s="1">
        <f t="shared" si="148"/>
        <v>36039</v>
      </c>
      <c r="R1199">
        <v>3.008</v>
      </c>
      <c r="S1199">
        <f t="shared" si="149"/>
        <v>9.8687664041994747</v>
      </c>
      <c r="T1199">
        <f t="shared" si="150"/>
        <v>10.368766404199475</v>
      </c>
    </row>
    <row r="1200" spans="1:20" x14ac:dyDescent="0.25">
      <c r="A1200" s="38">
        <v>1997</v>
      </c>
      <c r="B1200">
        <v>10</v>
      </c>
      <c r="C1200" s="1">
        <f t="shared" si="151"/>
        <v>35704</v>
      </c>
      <c r="D1200" s="38">
        <v>0.156</v>
      </c>
      <c r="E1200">
        <v>6.0000000000000001E-3</v>
      </c>
      <c r="F1200">
        <v>1.2999999999999999E-2</v>
      </c>
      <c r="G1200" s="52">
        <v>-1E-3</v>
      </c>
      <c r="H1200" s="38">
        <f t="shared" si="144"/>
        <v>0.51181102362204722</v>
      </c>
      <c r="I1200" s="41">
        <f t="shared" si="145"/>
        <v>1.968503937007874E-2</v>
      </c>
      <c r="J1200" s="40">
        <f>'NOAA WLs'!$P$5+(D1200/0.3048)</f>
        <v>4.811811023622047</v>
      </c>
      <c r="K1200" s="40">
        <f>'NOAA WLs'!$P$5+(E1200/0.3048)</f>
        <v>4.3196850393700785</v>
      </c>
      <c r="L1200" s="40">
        <f t="shared" si="146"/>
        <v>4.26509186351706E-2</v>
      </c>
      <c r="M1200" s="41">
        <f t="shared" si="147"/>
        <v>-3.2808398950131233E-3</v>
      </c>
      <c r="O1200">
        <v>1998</v>
      </c>
      <c r="P1200">
        <v>10</v>
      </c>
      <c r="Q1200" s="1">
        <f t="shared" si="148"/>
        <v>36069</v>
      </c>
      <c r="R1200">
        <v>3.0209999999999999</v>
      </c>
      <c r="S1200">
        <f t="shared" si="149"/>
        <v>9.9114173228346445</v>
      </c>
      <c r="T1200">
        <f t="shared" si="150"/>
        <v>10.411417322834644</v>
      </c>
    </row>
    <row r="1201" spans="1:20" x14ac:dyDescent="0.25">
      <c r="A1201" s="38">
        <v>1997</v>
      </c>
      <c r="B1201">
        <v>11</v>
      </c>
      <c r="C1201" s="1">
        <f t="shared" si="151"/>
        <v>35735</v>
      </c>
      <c r="D1201" s="38">
        <v>0.20499999999999999</v>
      </c>
      <c r="E1201">
        <v>6.0000000000000001E-3</v>
      </c>
      <c r="F1201">
        <v>1.2999999999999999E-2</v>
      </c>
      <c r="G1201" s="52">
        <v>-1E-3</v>
      </c>
      <c r="H1201" s="38">
        <f t="shared" si="144"/>
        <v>0.67257217847769024</v>
      </c>
      <c r="I1201" s="41">
        <f t="shared" si="145"/>
        <v>1.968503937007874E-2</v>
      </c>
      <c r="J1201" s="40">
        <f>'NOAA WLs'!$P$5+(D1201/0.3048)</f>
        <v>4.97257217847769</v>
      </c>
      <c r="K1201" s="40">
        <f>'NOAA WLs'!$P$5+(E1201/0.3048)</f>
        <v>4.3196850393700785</v>
      </c>
      <c r="L1201" s="40">
        <f t="shared" si="146"/>
        <v>4.26509186351706E-2</v>
      </c>
      <c r="M1201" s="41">
        <f t="shared" si="147"/>
        <v>-3.2808398950131233E-3</v>
      </c>
      <c r="O1201">
        <v>1998</v>
      </c>
      <c r="P1201">
        <v>11</v>
      </c>
      <c r="Q1201" s="1">
        <f t="shared" si="148"/>
        <v>36100</v>
      </c>
      <c r="R1201">
        <v>3.2759999999999998</v>
      </c>
      <c r="S1201">
        <f t="shared" si="149"/>
        <v>10.748031496062991</v>
      </c>
      <c r="T1201">
        <f t="shared" si="150"/>
        <v>11.248031496062991</v>
      </c>
    </row>
    <row r="1202" spans="1:20" x14ac:dyDescent="0.25">
      <c r="A1202" s="38">
        <v>1997</v>
      </c>
      <c r="B1202">
        <v>12</v>
      </c>
      <c r="C1202" s="1">
        <f t="shared" si="151"/>
        <v>35765</v>
      </c>
      <c r="D1202" s="38">
        <v>9.0999999999999998E-2</v>
      </c>
      <c r="E1202">
        <v>6.0000000000000001E-3</v>
      </c>
      <c r="F1202">
        <v>1.2999999999999999E-2</v>
      </c>
      <c r="G1202" s="52">
        <v>-1E-3</v>
      </c>
      <c r="H1202" s="38">
        <f t="shared" si="144"/>
        <v>0.29855643044619418</v>
      </c>
      <c r="I1202" s="41">
        <f t="shared" si="145"/>
        <v>1.968503937007874E-2</v>
      </c>
      <c r="J1202" s="40">
        <f>'NOAA WLs'!$P$5+(D1202/0.3048)</f>
        <v>4.5985564304461937</v>
      </c>
      <c r="K1202" s="40">
        <f>'NOAA WLs'!$P$5+(E1202/0.3048)</f>
        <v>4.3196850393700785</v>
      </c>
      <c r="L1202" s="40">
        <f t="shared" si="146"/>
        <v>4.26509186351706E-2</v>
      </c>
      <c r="M1202" s="41">
        <f t="shared" si="147"/>
        <v>-3.2808398950131233E-3</v>
      </c>
      <c r="O1202">
        <v>1998</v>
      </c>
      <c r="P1202">
        <v>12</v>
      </c>
      <c r="Q1202" s="1">
        <f t="shared" si="148"/>
        <v>36130</v>
      </c>
      <c r="R1202">
        <v>3.3929999999999998</v>
      </c>
      <c r="S1202">
        <f t="shared" si="149"/>
        <v>11.131889763779526</v>
      </c>
      <c r="T1202">
        <f t="shared" si="150"/>
        <v>11.631889763779526</v>
      </c>
    </row>
    <row r="1203" spans="1:20" x14ac:dyDescent="0.25">
      <c r="A1203" s="38">
        <v>1998</v>
      </c>
      <c r="B1203">
        <v>1</v>
      </c>
      <c r="C1203" s="1">
        <f t="shared" si="151"/>
        <v>35796</v>
      </c>
      <c r="D1203" s="38">
        <v>0.25800000000000001</v>
      </c>
      <c r="E1203">
        <v>7.0000000000000001E-3</v>
      </c>
      <c r="F1203">
        <v>1.4E-2</v>
      </c>
      <c r="G1203" s="52">
        <v>-1E-3</v>
      </c>
      <c r="H1203" s="38">
        <f t="shared" si="144"/>
        <v>0.84645669291338577</v>
      </c>
      <c r="I1203" s="41">
        <f t="shared" si="145"/>
        <v>2.2965879265091863E-2</v>
      </c>
      <c r="J1203" s="40">
        <f>'NOAA WLs'!$P$5+(D1203/0.3048)</f>
        <v>5.1464566929133859</v>
      </c>
      <c r="K1203" s="40">
        <f>'NOAA WLs'!$P$5+(E1203/0.3048)</f>
        <v>4.3229658792650918</v>
      </c>
      <c r="L1203" s="40">
        <f t="shared" si="146"/>
        <v>4.5931758530183726E-2</v>
      </c>
      <c r="M1203" s="41">
        <f t="shared" si="147"/>
        <v>-3.2808398950131233E-3</v>
      </c>
      <c r="O1203">
        <v>1999</v>
      </c>
      <c r="P1203">
        <v>1</v>
      </c>
      <c r="Q1203" s="1">
        <f t="shared" si="148"/>
        <v>36161</v>
      </c>
      <c r="R1203">
        <v>3.3</v>
      </c>
      <c r="S1203">
        <f t="shared" si="149"/>
        <v>10.826771653543306</v>
      </c>
      <c r="T1203">
        <f t="shared" si="150"/>
        <v>11.326771653543306</v>
      </c>
    </row>
    <row r="1204" spans="1:20" x14ac:dyDescent="0.25">
      <c r="A1204" s="38">
        <v>1998</v>
      </c>
      <c r="B1204">
        <v>2</v>
      </c>
      <c r="C1204" s="1">
        <f t="shared" si="151"/>
        <v>35827</v>
      </c>
      <c r="D1204" s="38">
        <v>0.28699999999999998</v>
      </c>
      <c r="E1204">
        <v>7.0000000000000001E-3</v>
      </c>
      <c r="F1204">
        <v>1.4E-2</v>
      </c>
      <c r="G1204" s="52">
        <v>0</v>
      </c>
      <c r="H1204" s="38">
        <f t="shared" si="144"/>
        <v>0.94160104986876625</v>
      </c>
      <c r="I1204" s="41">
        <f t="shared" si="145"/>
        <v>2.2965879265091863E-2</v>
      </c>
      <c r="J1204" s="40">
        <f>'NOAA WLs'!$P$5+(D1204/0.3048)</f>
        <v>5.2416010498687662</v>
      </c>
      <c r="K1204" s="40">
        <f>'NOAA WLs'!$P$5+(E1204/0.3048)</f>
        <v>4.3229658792650918</v>
      </c>
      <c r="L1204" s="40">
        <f t="shared" si="146"/>
        <v>4.5931758530183726E-2</v>
      </c>
      <c r="M1204" s="41">
        <f t="shared" si="147"/>
        <v>0</v>
      </c>
      <c r="O1204">
        <v>1999</v>
      </c>
      <c r="P1204">
        <v>2</v>
      </c>
      <c r="Q1204" s="1">
        <f t="shared" si="148"/>
        <v>36192</v>
      </c>
      <c r="R1204">
        <v>3.1659999999999999</v>
      </c>
      <c r="S1204">
        <f t="shared" si="149"/>
        <v>10.387139107611548</v>
      </c>
      <c r="T1204">
        <f t="shared" si="150"/>
        <v>10.887139107611548</v>
      </c>
    </row>
    <row r="1205" spans="1:20" x14ac:dyDescent="0.25">
      <c r="A1205" s="38">
        <v>1998</v>
      </c>
      <c r="B1205">
        <v>3</v>
      </c>
      <c r="C1205" s="1">
        <f t="shared" si="151"/>
        <v>35855</v>
      </c>
      <c r="D1205" s="38">
        <v>4.1000000000000002E-2</v>
      </c>
      <c r="E1205">
        <v>7.0000000000000001E-3</v>
      </c>
      <c r="F1205">
        <v>1.4E-2</v>
      </c>
      <c r="G1205" s="52">
        <v>0</v>
      </c>
      <c r="H1205" s="38">
        <f t="shared" si="144"/>
        <v>0.13451443569553806</v>
      </c>
      <c r="I1205" s="41">
        <f t="shared" si="145"/>
        <v>2.2965879265091863E-2</v>
      </c>
      <c r="J1205" s="40">
        <f>'NOAA WLs'!$P$5+(D1205/0.3048)</f>
        <v>4.4345144356955375</v>
      </c>
      <c r="K1205" s="40">
        <f>'NOAA WLs'!$P$5+(E1205/0.3048)</f>
        <v>4.3229658792650918</v>
      </c>
      <c r="L1205" s="40">
        <f t="shared" si="146"/>
        <v>4.5931758530183726E-2</v>
      </c>
      <c r="M1205" s="41">
        <f t="shared" si="147"/>
        <v>0</v>
      </c>
      <c r="O1205">
        <v>1999</v>
      </c>
      <c r="P1205">
        <v>3</v>
      </c>
      <c r="Q1205" s="1">
        <f t="shared" si="148"/>
        <v>36220</v>
      </c>
      <c r="R1205">
        <v>3.2450000000000001</v>
      </c>
      <c r="S1205">
        <f t="shared" si="149"/>
        <v>10.646325459317586</v>
      </c>
      <c r="T1205">
        <f t="shared" si="150"/>
        <v>11.146325459317586</v>
      </c>
    </row>
    <row r="1206" spans="1:20" x14ac:dyDescent="0.25">
      <c r="A1206" s="38">
        <v>1998</v>
      </c>
      <c r="B1206">
        <v>4</v>
      </c>
      <c r="C1206" s="1">
        <f t="shared" si="151"/>
        <v>35886</v>
      </c>
      <c r="D1206" s="38">
        <v>0.01</v>
      </c>
      <c r="E1206">
        <v>7.0000000000000001E-3</v>
      </c>
      <c r="F1206">
        <v>1.4E-2</v>
      </c>
      <c r="G1206" s="52">
        <v>0</v>
      </c>
      <c r="H1206" s="38">
        <f t="shared" si="144"/>
        <v>3.2808398950131233E-2</v>
      </c>
      <c r="I1206" s="41">
        <f t="shared" si="145"/>
        <v>2.2965879265091863E-2</v>
      </c>
      <c r="J1206" s="40">
        <f>'NOAA WLs'!$P$5+(D1206/0.3048)</f>
        <v>4.3328083989501307</v>
      </c>
      <c r="K1206" s="40">
        <f>'NOAA WLs'!$P$5+(E1206/0.3048)</f>
        <v>4.3229658792650918</v>
      </c>
      <c r="L1206" s="40">
        <f t="shared" si="146"/>
        <v>4.5931758530183726E-2</v>
      </c>
      <c r="M1206" s="41">
        <f t="shared" si="147"/>
        <v>0</v>
      </c>
      <c r="O1206">
        <v>1999</v>
      </c>
      <c r="P1206">
        <v>4</v>
      </c>
      <c r="Q1206" s="1">
        <f t="shared" si="148"/>
        <v>36251</v>
      </c>
      <c r="R1206">
        <v>2.9449999999999998</v>
      </c>
      <c r="S1206">
        <f t="shared" si="149"/>
        <v>9.662073490813647</v>
      </c>
      <c r="T1206">
        <f t="shared" si="150"/>
        <v>10.162073490813647</v>
      </c>
    </row>
    <row r="1207" spans="1:20" x14ac:dyDescent="0.25">
      <c r="A1207" s="38">
        <v>1998</v>
      </c>
      <c r="B1207">
        <v>5</v>
      </c>
      <c r="C1207" s="1">
        <f t="shared" si="151"/>
        <v>35916</v>
      </c>
      <c r="D1207" s="38">
        <v>6.2E-2</v>
      </c>
      <c r="E1207">
        <v>7.0000000000000001E-3</v>
      </c>
      <c r="F1207">
        <v>1.4E-2</v>
      </c>
      <c r="G1207" s="52">
        <v>0</v>
      </c>
      <c r="H1207" s="38">
        <f t="shared" si="144"/>
        <v>0.20341207349081364</v>
      </c>
      <c r="I1207" s="41">
        <f t="shared" si="145"/>
        <v>2.2965879265091863E-2</v>
      </c>
      <c r="J1207" s="40">
        <f>'NOAA WLs'!$P$5+(D1207/0.3048)</f>
        <v>4.5034120734908134</v>
      </c>
      <c r="K1207" s="40">
        <f>'NOAA WLs'!$P$5+(E1207/0.3048)</f>
        <v>4.3229658792650918</v>
      </c>
      <c r="L1207" s="40">
        <f t="shared" si="146"/>
        <v>4.5931758530183726E-2</v>
      </c>
      <c r="M1207" s="41">
        <f t="shared" si="147"/>
        <v>0</v>
      </c>
      <c r="O1207">
        <v>1999</v>
      </c>
      <c r="P1207">
        <v>5</v>
      </c>
      <c r="Q1207" s="1">
        <f t="shared" si="148"/>
        <v>36281</v>
      </c>
      <c r="R1207">
        <v>2.9350000000000001</v>
      </c>
      <c r="S1207">
        <f t="shared" si="149"/>
        <v>9.6292650918635161</v>
      </c>
      <c r="T1207">
        <f t="shared" si="150"/>
        <v>10.129265091863516</v>
      </c>
    </row>
    <row r="1208" spans="1:20" x14ac:dyDescent="0.25">
      <c r="A1208" s="38">
        <v>1998</v>
      </c>
      <c r="B1208">
        <v>6</v>
      </c>
      <c r="C1208" s="1">
        <f t="shared" si="151"/>
        <v>35947</v>
      </c>
      <c r="D1208" s="38">
        <v>2.5999999999999999E-2</v>
      </c>
      <c r="E1208">
        <v>7.0000000000000001E-3</v>
      </c>
      <c r="F1208">
        <v>1.4999999999999999E-2</v>
      </c>
      <c r="G1208" s="52">
        <v>0</v>
      </c>
      <c r="H1208" s="38">
        <f t="shared" si="144"/>
        <v>8.5301837270341199E-2</v>
      </c>
      <c r="I1208" s="41">
        <f t="shared" si="145"/>
        <v>2.2965879265091863E-2</v>
      </c>
      <c r="J1208" s="40">
        <f>'NOAA WLs'!$P$5+(D1208/0.3048)</f>
        <v>4.3853018372703412</v>
      </c>
      <c r="K1208" s="40">
        <f>'NOAA WLs'!$P$5+(E1208/0.3048)</f>
        <v>4.3229658792650918</v>
      </c>
      <c r="L1208" s="40">
        <f t="shared" si="146"/>
        <v>4.9212598425196846E-2</v>
      </c>
      <c r="M1208" s="41">
        <f t="shared" si="147"/>
        <v>0</v>
      </c>
      <c r="O1208">
        <v>1999</v>
      </c>
      <c r="P1208">
        <v>6</v>
      </c>
      <c r="Q1208" s="1">
        <f t="shared" si="148"/>
        <v>36312</v>
      </c>
      <c r="R1208">
        <v>3.0190000000000001</v>
      </c>
      <c r="S1208">
        <f t="shared" si="149"/>
        <v>9.9048556430446197</v>
      </c>
      <c r="T1208">
        <f t="shared" si="150"/>
        <v>10.40485564304462</v>
      </c>
    </row>
    <row r="1209" spans="1:20" x14ac:dyDescent="0.25">
      <c r="A1209" s="38">
        <v>1998</v>
      </c>
      <c r="B1209">
        <v>7</v>
      </c>
      <c r="C1209" s="1">
        <f t="shared" si="151"/>
        <v>35977</v>
      </c>
      <c r="D1209" s="38">
        <v>1.9E-2</v>
      </c>
      <c r="E1209">
        <v>8.0000000000000002E-3</v>
      </c>
      <c r="F1209">
        <v>1.4999999999999999E-2</v>
      </c>
      <c r="G1209" s="52">
        <v>0</v>
      </c>
      <c r="H1209" s="38">
        <f t="shared" si="144"/>
        <v>6.2335958005249339E-2</v>
      </c>
      <c r="I1209" s="41">
        <f t="shared" si="145"/>
        <v>2.6246719160104987E-2</v>
      </c>
      <c r="J1209" s="40">
        <f>'NOAA WLs'!$P$5+(D1209/0.3048)</f>
        <v>4.3623359580052492</v>
      </c>
      <c r="K1209" s="40">
        <f>'NOAA WLs'!$P$5+(E1209/0.3048)</f>
        <v>4.3262467191601051</v>
      </c>
      <c r="L1209" s="40">
        <f t="shared" si="146"/>
        <v>4.9212598425196846E-2</v>
      </c>
      <c r="M1209" s="41">
        <f t="shared" si="147"/>
        <v>0</v>
      </c>
      <c r="O1209">
        <v>1999</v>
      </c>
      <c r="P1209">
        <v>7</v>
      </c>
      <c r="Q1209" s="1">
        <f t="shared" si="148"/>
        <v>36342</v>
      </c>
      <c r="R1209">
        <v>2.91</v>
      </c>
      <c r="S1209">
        <f t="shared" si="149"/>
        <v>9.5472440944881889</v>
      </c>
      <c r="T1209">
        <f t="shared" si="150"/>
        <v>10.047244094488189</v>
      </c>
    </row>
    <row r="1210" spans="1:20" x14ac:dyDescent="0.25">
      <c r="A1210" s="38">
        <v>1998</v>
      </c>
      <c r="B1210">
        <v>8</v>
      </c>
      <c r="C1210" s="1">
        <f t="shared" si="151"/>
        <v>36008</v>
      </c>
      <c r="D1210" s="38">
        <v>-1.2E-2</v>
      </c>
      <c r="E1210">
        <v>8.0000000000000002E-3</v>
      </c>
      <c r="F1210">
        <v>1.4999999999999999E-2</v>
      </c>
      <c r="G1210" s="52">
        <v>1E-3</v>
      </c>
      <c r="H1210" s="38">
        <f t="shared" si="144"/>
        <v>-3.937007874015748E-2</v>
      </c>
      <c r="I1210" s="41">
        <f t="shared" si="145"/>
        <v>2.6246719160104987E-2</v>
      </c>
      <c r="J1210" s="40">
        <f>'NOAA WLs'!$P$5+(D1210/0.3048)</f>
        <v>4.2606299212598424</v>
      </c>
      <c r="K1210" s="40">
        <f>'NOAA WLs'!$P$5+(E1210/0.3048)</f>
        <v>4.3262467191601051</v>
      </c>
      <c r="L1210" s="40">
        <f t="shared" si="146"/>
        <v>4.9212598425196846E-2</v>
      </c>
      <c r="M1210" s="41">
        <f t="shared" si="147"/>
        <v>3.2808398950131233E-3</v>
      </c>
      <c r="O1210">
        <v>1999</v>
      </c>
      <c r="P1210">
        <v>8</v>
      </c>
      <c r="Q1210" s="1">
        <f t="shared" si="148"/>
        <v>36373</v>
      </c>
      <c r="R1210">
        <v>2.8769999999999998</v>
      </c>
      <c r="S1210">
        <f t="shared" si="149"/>
        <v>9.4389763779527556</v>
      </c>
      <c r="T1210">
        <f t="shared" si="150"/>
        <v>9.9389763779527556</v>
      </c>
    </row>
    <row r="1211" spans="1:20" x14ac:dyDescent="0.25">
      <c r="A1211" s="38">
        <v>1998</v>
      </c>
      <c r="B1211">
        <v>9</v>
      </c>
      <c r="C1211" s="1">
        <f t="shared" si="151"/>
        <v>36039</v>
      </c>
      <c r="D1211" s="38">
        <v>3.0000000000000001E-3</v>
      </c>
      <c r="E1211">
        <v>8.0000000000000002E-3</v>
      </c>
      <c r="F1211">
        <v>1.4999999999999999E-2</v>
      </c>
      <c r="G1211" s="52">
        <v>1E-3</v>
      </c>
      <c r="H1211" s="38">
        <f t="shared" si="144"/>
        <v>9.8425196850393699E-3</v>
      </c>
      <c r="I1211" s="41">
        <f t="shared" si="145"/>
        <v>2.6246719160104987E-2</v>
      </c>
      <c r="J1211" s="40">
        <f>'NOAA WLs'!$P$5+(D1211/0.3048)</f>
        <v>4.3098425196850396</v>
      </c>
      <c r="K1211" s="40">
        <f>'NOAA WLs'!$P$5+(E1211/0.3048)</f>
        <v>4.3262467191601051</v>
      </c>
      <c r="L1211" s="40">
        <f t="shared" si="146"/>
        <v>4.9212598425196846E-2</v>
      </c>
      <c r="M1211" s="41">
        <f t="shared" si="147"/>
        <v>3.2808398950131233E-3</v>
      </c>
      <c r="O1211">
        <v>1999</v>
      </c>
      <c r="P1211">
        <v>9</v>
      </c>
      <c r="Q1211" s="1">
        <f t="shared" si="148"/>
        <v>36404</v>
      </c>
      <c r="R1211">
        <v>2.855</v>
      </c>
      <c r="S1211">
        <f t="shared" si="149"/>
        <v>9.3667979002624673</v>
      </c>
      <c r="T1211">
        <f t="shared" si="150"/>
        <v>9.8667979002624673</v>
      </c>
    </row>
    <row r="1212" spans="1:20" x14ac:dyDescent="0.25">
      <c r="A1212" s="38">
        <v>1998</v>
      </c>
      <c r="B1212">
        <v>10</v>
      </c>
      <c r="C1212" s="1">
        <f t="shared" si="151"/>
        <v>36069</v>
      </c>
      <c r="D1212" s="38">
        <v>-2.8000000000000001E-2</v>
      </c>
      <c r="E1212">
        <v>8.0000000000000002E-3</v>
      </c>
      <c r="F1212">
        <v>1.4999999999999999E-2</v>
      </c>
      <c r="G1212" s="52">
        <v>1E-3</v>
      </c>
      <c r="H1212" s="38">
        <f t="shared" si="144"/>
        <v>-9.1863517060367453E-2</v>
      </c>
      <c r="I1212" s="41">
        <f t="shared" si="145"/>
        <v>2.6246719160104987E-2</v>
      </c>
      <c r="J1212" s="40">
        <f>'NOAA WLs'!$P$5+(D1212/0.3048)</f>
        <v>4.2081364829396319</v>
      </c>
      <c r="K1212" s="40">
        <f>'NOAA WLs'!$P$5+(E1212/0.3048)</f>
        <v>4.3262467191601051</v>
      </c>
      <c r="L1212" s="40">
        <f t="shared" si="146"/>
        <v>4.9212598425196846E-2</v>
      </c>
      <c r="M1212" s="41">
        <f t="shared" si="147"/>
        <v>3.2808398950131233E-3</v>
      </c>
      <c r="O1212">
        <v>1999</v>
      </c>
      <c r="P1212">
        <v>10</v>
      </c>
      <c r="Q1212" s="1">
        <f t="shared" si="148"/>
        <v>36434</v>
      </c>
      <c r="R1212">
        <v>3.1219999999999999</v>
      </c>
      <c r="S1212">
        <f t="shared" si="149"/>
        <v>10.242782152230971</v>
      </c>
      <c r="T1212">
        <f t="shared" si="150"/>
        <v>10.742782152230971</v>
      </c>
    </row>
    <row r="1213" spans="1:20" x14ac:dyDescent="0.25">
      <c r="A1213" s="38">
        <v>1998</v>
      </c>
      <c r="B1213">
        <v>11</v>
      </c>
      <c r="C1213" s="1">
        <f t="shared" si="151"/>
        <v>36100</v>
      </c>
      <c r="D1213" s="38">
        <v>0.114</v>
      </c>
      <c r="E1213">
        <v>8.0000000000000002E-3</v>
      </c>
      <c r="F1213">
        <v>1.4999999999999999E-2</v>
      </c>
      <c r="G1213" s="52">
        <v>1E-3</v>
      </c>
      <c r="H1213" s="38">
        <f t="shared" si="144"/>
        <v>0.37401574803149606</v>
      </c>
      <c r="I1213" s="41">
        <f t="shared" si="145"/>
        <v>2.6246719160104987E-2</v>
      </c>
      <c r="J1213" s="40">
        <f>'NOAA WLs'!$P$5+(D1213/0.3048)</f>
        <v>4.6740157480314961</v>
      </c>
      <c r="K1213" s="40">
        <f>'NOAA WLs'!$P$5+(E1213/0.3048)</f>
        <v>4.3262467191601051</v>
      </c>
      <c r="L1213" s="40">
        <f t="shared" si="146"/>
        <v>4.9212598425196846E-2</v>
      </c>
      <c r="M1213" s="41">
        <f t="shared" si="147"/>
        <v>3.2808398950131233E-3</v>
      </c>
      <c r="O1213">
        <v>1999</v>
      </c>
      <c r="P1213">
        <v>11</v>
      </c>
      <c r="Q1213" s="1">
        <f t="shared" si="148"/>
        <v>36465</v>
      </c>
      <c r="R1213">
        <v>3.1480000000000001</v>
      </c>
      <c r="S1213">
        <f t="shared" si="149"/>
        <v>10.328083989501312</v>
      </c>
      <c r="T1213">
        <f t="shared" si="150"/>
        <v>10.828083989501312</v>
      </c>
    </row>
    <row r="1214" spans="1:20" x14ac:dyDescent="0.25">
      <c r="A1214" s="38">
        <v>1998</v>
      </c>
      <c r="B1214">
        <v>12</v>
      </c>
      <c r="C1214" s="1">
        <f t="shared" si="151"/>
        <v>36130</v>
      </c>
      <c r="D1214" s="38">
        <v>-5.6000000000000001E-2</v>
      </c>
      <c r="E1214">
        <v>8.0000000000000002E-3</v>
      </c>
      <c r="F1214">
        <v>1.6E-2</v>
      </c>
      <c r="G1214" s="52">
        <v>1E-3</v>
      </c>
      <c r="H1214" s="38">
        <f t="shared" si="144"/>
        <v>-0.18372703412073491</v>
      </c>
      <c r="I1214" s="41">
        <f t="shared" si="145"/>
        <v>2.6246719160104987E-2</v>
      </c>
      <c r="J1214" s="40">
        <f>'NOAA WLs'!$P$5+(D1214/0.3048)</f>
        <v>4.1162729658792649</v>
      </c>
      <c r="K1214" s="40">
        <f>'NOAA WLs'!$P$5+(E1214/0.3048)</f>
        <v>4.3262467191601051</v>
      </c>
      <c r="L1214" s="40">
        <f t="shared" si="146"/>
        <v>5.2493438320209973E-2</v>
      </c>
      <c r="M1214" s="41">
        <f t="shared" si="147"/>
        <v>3.2808398950131233E-3</v>
      </c>
      <c r="O1214">
        <v>1999</v>
      </c>
      <c r="P1214">
        <v>12</v>
      </c>
      <c r="Q1214" s="1">
        <f t="shared" si="148"/>
        <v>36495</v>
      </c>
      <c r="R1214">
        <v>3.0840000000000001</v>
      </c>
      <c r="S1214">
        <f t="shared" si="149"/>
        <v>10.118110236220472</v>
      </c>
      <c r="T1214">
        <f t="shared" si="150"/>
        <v>10.618110236220472</v>
      </c>
    </row>
    <row r="1215" spans="1:20" x14ac:dyDescent="0.25">
      <c r="A1215" s="38">
        <v>1999</v>
      </c>
      <c r="B1215">
        <v>1</v>
      </c>
      <c r="C1215" s="1">
        <f t="shared" si="151"/>
        <v>36161</v>
      </c>
      <c r="D1215" s="38">
        <v>-1.6E-2</v>
      </c>
      <c r="E1215">
        <v>8.9999999999999993E-3</v>
      </c>
      <c r="F1215">
        <v>1.6E-2</v>
      </c>
      <c r="G1215" s="52">
        <v>1E-3</v>
      </c>
      <c r="H1215" s="38">
        <f t="shared" si="144"/>
        <v>-5.2493438320209973E-2</v>
      </c>
      <c r="I1215" s="41">
        <f t="shared" si="145"/>
        <v>2.9527559055118106E-2</v>
      </c>
      <c r="J1215" s="40">
        <f>'NOAA WLs'!$P$5+(D1215/0.3048)</f>
        <v>4.2475065616797902</v>
      </c>
      <c r="K1215" s="40">
        <f>'NOAA WLs'!$P$5+(E1215/0.3048)</f>
        <v>4.3295275590551183</v>
      </c>
      <c r="L1215" s="40">
        <f t="shared" si="146"/>
        <v>5.2493438320209973E-2</v>
      </c>
      <c r="M1215" s="41">
        <f t="shared" si="147"/>
        <v>3.2808398950131233E-3</v>
      </c>
      <c r="O1215">
        <v>2000</v>
      </c>
      <c r="P1215">
        <v>1</v>
      </c>
      <c r="Q1215" s="1">
        <f t="shared" si="148"/>
        <v>36526</v>
      </c>
      <c r="R1215">
        <v>3.1960000000000002</v>
      </c>
      <c r="S1215">
        <f t="shared" si="149"/>
        <v>10.485564304461942</v>
      </c>
      <c r="T1215">
        <f t="shared" si="150"/>
        <v>10.985564304461942</v>
      </c>
    </row>
    <row r="1216" spans="1:20" x14ac:dyDescent="0.25">
      <c r="A1216" s="38">
        <v>1999</v>
      </c>
      <c r="B1216">
        <v>2</v>
      </c>
      <c r="C1216" s="1">
        <f t="shared" si="151"/>
        <v>36192</v>
      </c>
      <c r="D1216" s="38">
        <v>0.16600000000000001</v>
      </c>
      <c r="E1216">
        <v>8.9999999999999993E-3</v>
      </c>
      <c r="F1216">
        <v>1.6E-2</v>
      </c>
      <c r="G1216" s="52">
        <v>1E-3</v>
      </c>
      <c r="H1216" s="38">
        <f t="shared" si="144"/>
        <v>0.54461942257217844</v>
      </c>
      <c r="I1216" s="41">
        <f t="shared" si="145"/>
        <v>2.9527559055118106E-2</v>
      </c>
      <c r="J1216" s="40">
        <f>'NOAA WLs'!$P$5+(D1216/0.3048)</f>
        <v>4.8446194225721779</v>
      </c>
      <c r="K1216" s="40">
        <f>'NOAA WLs'!$P$5+(E1216/0.3048)</f>
        <v>4.3295275590551183</v>
      </c>
      <c r="L1216" s="40">
        <f t="shared" si="146"/>
        <v>5.2493438320209973E-2</v>
      </c>
      <c r="M1216" s="41">
        <f t="shared" si="147"/>
        <v>3.2808398950131233E-3</v>
      </c>
      <c r="O1216">
        <v>2000</v>
      </c>
      <c r="P1216">
        <v>2</v>
      </c>
      <c r="Q1216" s="1">
        <f t="shared" si="148"/>
        <v>36557</v>
      </c>
      <c r="R1216">
        <v>3.1819999999999999</v>
      </c>
      <c r="S1216">
        <f t="shared" si="149"/>
        <v>10.439632545931758</v>
      </c>
      <c r="T1216">
        <f t="shared" si="150"/>
        <v>10.939632545931758</v>
      </c>
    </row>
    <row r="1217" spans="1:20" x14ac:dyDescent="0.25">
      <c r="A1217" s="38">
        <v>1999</v>
      </c>
      <c r="B1217">
        <v>3</v>
      </c>
      <c r="C1217" s="1">
        <f t="shared" si="151"/>
        <v>36220</v>
      </c>
      <c r="D1217" s="38">
        <v>0.111</v>
      </c>
      <c r="E1217">
        <v>8.9999999999999993E-3</v>
      </c>
      <c r="F1217">
        <v>1.6E-2</v>
      </c>
      <c r="G1217" s="52">
        <v>2E-3</v>
      </c>
      <c r="H1217" s="38">
        <f t="shared" si="144"/>
        <v>0.36417322834645666</v>
      </c>
      <c r="I1217" s="41">
        <f t="shared" si="145"/>
        <v>2.9527559055118106E-2</v>
      </c>
      <c r="J1217" s="40">
        <f>'NOAA WLs'!$P$5+(D1217/0.3048)</f>
        <v>4.6641732283464563</v>
      </c>
      <c r="K1217" s="40">
        <f>'NOAA WLs'!$P$5+(E1217/0.3048)</f>
        <v>4.3295275590551183</v>
      </c>
      <c r="L1217" s="40">
        <f t="shared" si="146"/>
        <v>5.2493438320209973E-2</v>
      </c>
      <c r="M1217" s="41">
        <f t="shared" si="147"/>
        <v>6.5616797900262466E-3</v>
      </c>
      <c r="O1217">
        <v>2000</v>
      </c>
      <c r="P1217">
        <v>3</v>
      </c>
      <c r="Q1217" s="1">
        <f t="shared" si="148"/>
        <v>36586</v>
      </c>
      <c r="R1217">
        <v>2.847</v>
      </c>
      <c r="S1217">
        <f t="shared" si="149"/>
        <v>9.3405511811023612</v>
      </c>
      <c r="T1217">
        <f t="shared" si="150"/>
        <v>9.8405511811023612</v>
      </c>
    </row>
    <row r="1218" spans="1:20" x14ac:dyDescent="0.25">
      <c r="A1218" s="38">
        <v>1999</v>
      </c>
      <c r="B1218">
        <v>4</v>
      </c>
      <c r="C1218" s="1">
        <f t="shared" si="151"/>
        <v>36251</v>
      </c>
      <c r="D1218" s="38">
        <v>-5.8999999999999997E-2</v>
      </c>
      <c r="E1218">
        <v>8.9999999999999993E-3</v>
      </c>
      <c r="F1218">
        <v>1.6E-2</v>
      </c>
      <c r="G1218" s="52">
        <v>2E-3</v>
      </c>
      <c r="H1218" s="38">
        <f t="shared" si="144"/>
        <v>-0.19356955380577426</v>
      </c>
      <c r="I1218" s="41">
        <f t="shared" si="145"/>
        <v>2.9527559055118106E-2</v>
      </c>
      <c r="J1218" s="40">
        <f>'NOAA WLs'!$P$5+(D1218/0.3048)</f>
        <v>4.1064304461942251</v>
      </c>
      <c r="K1218" s="40">
        <f>'NOAA WLs'!$P$5+(E1218/0.3048)</f>
        <v>4.3295275590551183</v>
      </c>
      <c r="L1218" s="40">
        <f t="shared" si="146"/>
        <v>5.2493438320209973E-2</v>
      </c>
      <c r="M1218" s="41">
        <f t="shared" si="147"/>
        <v>6.5616797900262466E-3</v>
      </c>
      <c r="O1218">
        <v>2000</v>
      </c>
      <c r="P1218">
        <v>4</v>
      </c>
      <c r="Q1218" s="1">
        <f t="shared" si="148"/>
        <v>36617</v>
      </c>
      <c r="R1218">
        <v>2.8889999999999998</v>
      </c>
      <c r="S1218">
        <f t="shared" si="149"/>
        <v>9.478346456692913</v>
      </c>
      <c r="T1218">
        <f t="shared" si="150"/>
        <v>9.978346456692913</v>
      </c>
    </row>
    <row r="1219" spans="1:20" x14ac:dyDescent="0.25">
      <c r="A1219" s="38">
        <v>1999</v>
      </c>
      <c r="B1219">
        <v>5</v>
      </c>
      <c r="C1219" s="1">
        <f t="shared" si="151"/>
        <v>36281</v>
      </c>
      <c r="D1219" s="38">
        <v>-4.1000000000000002E-2</v>
      </c>
      <c r="E1219">
        <v>8.9999999999999993E-3</v>
      </c>
      <c r="F1219">
        <v>1.7000000000000001E-2</v>
      </c>
      <c r="G1219" s="52">
        <v>2E-3</v>
      </c>
      <c r="H1219" s="38">
        <f t="shared" si="144"/>
        <v>-0.13451443569553806</v>
      </c>
      <c r="I1219" s="41">
        <f t="shared" si="145"/>
        <v>2.9527559055118106E-2</v>
      </c>
      <c r="J1219" s="40">
        <f>'NOAA WLs'!$P$5+(D1219/0.3048)</f>
        <v>4.1654855643044622</v>
      </c>
      <c r="K1219" s="40">
        <f>'NOAA WLs'!$P$5+(E1219/0.3048)</f>
        <v>4.3295275590551183</v>
      </c>
      <c r="L1219" s="40">
        <f t="shared" si="146"/>
        <v>5.57742782152231E-2</v>
      </c>
      <c r="M1219" s="41">
        <f t="shared" si="147"/>
        <v>6.5616797900262466E-3</v>
      </c>
      <c r="O1219">
        <v>2000</v>
      </c>
      <c r="P1219">
        <v>5</v>
      </c>
      <c r="Q1219" s="1">
        <f t="shared" si="148"/>
        <v>36647</v>
      </c>
      <c r="R1219">
        <v>2.94</v>
      </c>
      <c r="S1219">
        <f t="shared" si="149"/>
        <v>9.6456692913385815</v>
      </c>
      <c r="T1219">
        <f t="shared" si="150"/>
        <v>10.145669291338582</v>
      </c>
    </row>
    <row r="1220" spans="1:20" x14ac:dyDescent="0.25">
      <c r="A1220" s="38">
        <v>1999</v>
      </c>
      <c r="B1220">
        <v>6</v>
      </c>
      <c r="C1220" s="1">
        <f t="shared" si="151"/>
        <v>36312</v>
      </c>
      <c r="D1220" s="38">
        <v>-4.0000000000000001E-3</v>
      </c>
      <c r="E1220">
        <v>8.9999999999999993E-3</v>
      </c>
      <c r="F1220">
        <v>1.7000000000000001E-2</v>
      </c>
      <c r="G1220" s="52">
        <v>2E-3</v>
      </c>
      <c r="H1220" s="38">
        <f t="shared" si="144"/>
        <v>-1.3123359580052493E-2</v>
      </c>
      <c r="I1220" s="41">
        <f t="shared" si="145"/>
        <v>2.9527559055118106E-2</v>
      </c>
      <c r="J1220" s="40">
        <f>'NOAA WLs'!$P$5+(D1220/0.3048)</f>
        <v>4.2868766404199476</v>
      </c>
      <c r="K1220" s="40">
        <f>'NOAA WLs'!$P$5+(E1220/0.3048)</f>
        <v>4.3295275590551183</v>
      </c>
      <c r="L1220" s="40">
        <f t="shared" si="146"/>
        <v>5.57742782152231E-2</v>
      </c>
      <c r="M1220" s="41">
        <f t="shared" si="147"/>
        <v>6.5616797900262466E-3</v>
      </c>
      <c r="O1220">
        <v>2000</v>
      </c>
      <c r="P1220">
        <v>6</v>
      </c>
      <c r="Q1220" s="1">
        <f t="shared" si="148"/>
        <v>36678</v>
      </c>
      <c r="R1220">
        <v>3.0179999999999998</v>
      </c>
      <c r="S1220">
        <f t="shared" si="149"/>
        <v>9.9015748031496056</v>
      </c>
      <c r="T1220">
        <f t="shared" si="150"/>
        <v>10.401574803149606</v>
      </c>
    </row>
    <row r="1221" spans="1:20" x14ac:dyDescent="0.25">
      <c r="A1221" s="38">
        <v>1999</v>
      </c>
      <c r="B1221">
        <v>7</v>
      </c>
      <c r="C1221" s="1">
        <f t="shared" si="151"/>
        <v>36342</v>
      </c>
      <c r="D1221" s="38">
        <v>-1E-3</v>
      </c>
      <c r="E1221">
        <v>0.01</v>
      </c>
      <c r="F1221">
        <v>1.7000000000000001E-2</v>
      </c>
      <c r="G1221" s="52">
        <v>2E-3</v>
      </c>
      <c r="H1221" s="38">
        <f t="shared" si="144"/>
        <v>-3.2808398950131233E-3</v>
      </c>
      <c r="I1221" s="41">
        <f t="shared" si="145"/>
        <v>3.2808398950131233E-2</v>
      </c>
      <c r="J1221" s="40">
        <f>'NOAA WLs'!$P$5+(D1221/0.3048)</f>
        <v>4.2967191601049866</v>
      </c>
      <c r="K1221" s="40">
        <f>'NOAA WLs'!$P$5+(E1221/0.3048)</f>
        <v>4.3328083989501307</v>
      </c>
      <c r="L1221" s="40">
        <f t="shared" si="146"/>
        <v>5.57742782152231E-2</v>
      </c>
      <c r="M1221" s="41">
        <f t="shared" si="147"/>
        <v>6.5616797900262466E-3</v>
      </c>
      <c r="O1221">
        <v>2000</v>
      </c>
      <c r="P1221">
        <v>7</v>
      </c>
      <c r="Q1221" s="1">
        <f t="shared" si="148"/>
        <v>36708</v>
      </c>
      <c r="R1221">
        <v>3</v>
      </c>
      <c r="S1221">
        <f t="shared" si="149"/>
        <v>9.8425196850393704</v>
      </c>
      <c r="T1221">
        <f t="shared" si="150"/>
        <v>10.34251968503937</v>
      </c>
    </row>
    <row r="1222" spans="1:20" x14ac:dyDescent="0.25">
      <c r="A1222" s="38">
        <v>1999</v>
      </c>
      <c r="B1222">
        <v>8</v>
      </c>
      <c r="C1222" s="1">
        <f t="shared" si="151"/>
        <v>36373</v>
      </c>
      <c r="D1222" s="38">
        <v>1.0999999999999999E-2</v>
      </c>
      <c r="E1222">
        <v>0.01</v>
      </c>
      <c r="F1222">
        <v>1.7000000000000001E-2</v>
      </c>
      <c r="G1222" s="52">
        <v>2E-3</v>
      </c>
      <c r="H1222" s="38">
        <f t="shared" si="144"/>
        <v>3.6089238845144353E-2</v>
      </c>
      <c r="I1222" s="41">
        <f t="shared" si="145"/>
        <v>3.2808398950131233E-2</v>
      </c>
      <c r="J1222" s="40">
        <f>'NOAA WLs'!$P$5+(D1222/0.3048)</f>
        <v>4.336089238845144</v>
      </c>
      <c r="K1222" s="40">
        <f>'NOAA WLs'!$P$5+(E1222/0.3048)</f>
        <v>4.3328083989501307</v>
      </c>
      <c r="L1222" s="40">
        <f t="shared" si="146"/>
        <v>5.57742782152231E-2</v>
      </c>
      <c r="M1222" s="41">
        <f t="shared" si="147"/>
        <v>6.5616797900262466E-3</v>
      </c>
      <c r="O1222">
        <v>2000</v>
      </c>
      <c r="P1222">
        <v>8</v>
      </c>
      <c r="Q1222" s="1">
        <f t="shared" si="148"/>
        <v>36739</v>
      </c>
      <c r="R1222">
        <v>2.988</v>
      </c>
      <c r="S1222">
        <f t="shared" si="149"/>
        <v>9.8031496062992129</v>
      </c>
      <c r="T1222">
        <f t="shared" si="150"/>
        <v>10.303149606299213</v>
      </c>
    </row>
    <row r="1223" spans="1:20" x14ac:dyDescent="0.25">
      <c r="A1223" s="38">
        <v>1999</v>
      </c>
      <c r="B1223">
        <v>9</v>
      </c>
      <c r="C1223" s="1">
        <f t="shared" si="151"/>
        <v>36404</v>
      </c>
      <c r="D1223" s="38">
        <v>-4.9000000000000002E-2</v>
      </c>
      <c r="E1223">
        <v>0.01</v>
      </c>
      <c r="F1223">
        <v>1.7000000000000001E-2</v>
      </c>
      <c r="G1223" s="52">
        <v>3.0000000000000001E-3</v>
      </c>
      <c r="H1223" s="38">
        <f t="shared" si="144"/>
        <v>-0.16076115485564305</v>
      </c>
      <c r="I1223" s="41">
        <f t="shared" si="145"/>
        <v>3.2808398950131233E-2</v>
      </c>
      <c r="J1223" s="40">
        <f>'NOAA WLs'!$P$5+(D1223/0.3048)</f>
        <v>4.1392388451443569</v>
      </c>
      <c r="K1223" s="40">
        <f>'NOAA WLs'!$P$5+(E1223/0.3048)</f>
        <v>4.3328083989501307</v>
      </c>
      <c r="L1223" s="40">
        <f t="shared" si="146"/>
        <v>5.57742782152231E-2</v>
      </c>
      <c r="M1223" s="41">
        <f t="shared" si="147"/>
        <v>9.8425196850393699E-3</v>
      </c>
      <c r="O1223">
        <v>2000</v>
      </c>
      <c r="P1223">
        <v>9</v>
      </c>
      <c r="Q1223" s="1">
        <f t="shared" si="148"/>
        <v>36770</v>
      </c>
      <c r="R1223">
        <v>2.9540000000000002</v>
      </c>
      <c r="S1223">
        <f t="shared" si="149"/>
        <v>9.6916010498687672</v>
      </c>
      <c r="T1223">
        <f t="shared" si="150"/>
        <v>10.191601049868767</v>
      </c>
    </row>
    <row r="1224" spans="1:20" x14ac:dyDescent="0.25">
      <c r="A1224" s="38">
        <v>1999</v>
      </c>
      <c r="B1224">
        <v>10</v>
      </c>
      <c r="C1224" s="1">
        <f t="shared" si="151"/>
        <v>36434</v>
      </c>
      <c r="D1224" s="38">
        <v>-7.5999999999999998E-2</v>
      </c>
      <c r="E1224">
        <v>0.01</v>
      </c>
      <c r="F1224">
        <v>1.7000000000000001E-2</v>
      </c>
      <c r="G1224" s="52">
        <v>3.0000000000000001E-3</v>
      </c>
      <c r="H1224" s="38">
        <f t="shared" si="144"/>
        <v>-0.24934383202099736</v>
      </c>
      <c r="I1224" s="41">
        <f t="shared" si="145"/>
        <v>3.2808398950131233E-2</v>
      </c>
      <c r="J1224" s="40">
        <f>'NOAA WLs'!$P$5+(D1224/0.3048)</f>
        <v>4.0506561679790023</v>
      </c>
      <c r="K1224" s="40">
        <f>'NOAA WLs'!$P$5+(E1224/0.3048)</f>
        <v>4.3328083989501307</v>
      </c>
      <c r="L1224" s="40">
        <f t="shared" si="146"/>
        <v>5.57742782152231E-2</v>
      </c>
      <c r="M1224" s="41">
        <f t="shared" si="147"/>
        <v>9.8425196850393699E-3</v>
      </c>
      <c r="O1224">
        <v>2000</v>
      </c>
      <c r="P1224">
        <v>10</v>
      </c>
      <c r="Q1224" s="1">
        <f t="shared" si="148"/>
        <v>36800</v>
      </c>
      <c r="R1224">
        <v>2.97</v>
      </c>
      <c r="S1224">
        <f t="shared" si="149"/>
        <v>9.7440944881889759</v>
      </c>
      <c r="T1224">
        <f t="shared" si="150"/>
        <v>10.244094488188976</v>
      </c>
    </row>
    <row r="1225" spans="1:20" x14ac:dyDescent="0.25">
      <c r="A1225" s="38">
        <v>1999</v>
      </c>
      <c r="B1225">
        <v>11</v>
      </c>
      <c r="C1225" s="1">
        <f t="shared" si="151"/>
        <v>36465</v>
      </c>
      <c r="D1225" s="38">
        <v>4.5999999999999999E-2</v>
      </c>
      <c r="E1225">
        <v>0.01</v>
      </c>
      <c r="F1225">
        <v>1.7999999999999999E-2</v>
      </c>
      <c r="G1225" s="52">
        <v>3.0000000000000001E-3</v>
      </c>
      <c r="H1225" s="38">
        <f t="shared" si="144"/>
        <v>0.15091863517060367</v>
      </c>
      <c r="I1225" s="41">
        <f t="shared" si="145"/>
        <v>3.2808398950131233E-2</v>
      </c>
      <c r="J1225" s="40">
        <f>'NOAA WLs'!$P$5+(D1225/0.3048)</f>
        <v>4.4509186351706038</v>
      </c>
      <c r="K1225" s="40">
        <f>'NOAA WLs'!$P$5+(E1225/0.3048)</f>
        <v>4.3328083989501307</v>
      </c>
      <c r="L1225" s="40">
        <f t="shared" si="146"/>
        <v>5.9055118110236213E-2</v>
      </c>
      <c r="M1225" s="41">
        <f t="shared" si="147"/>
        <v>9.8425196850393699E-3</v>
      </c>
      <c r="O1225">
        <v>2000</v>
      </c>
      <c r="P1225">
        <v>11</v>
      </c>
      <c r="Q1225" s="1">
        <f t="shared" si="148"/>
        <v>36831</v>
      </c>
      <c r="R1225">
        <v>3.0419999999999998</v>
      </c>
      <c r="S1225">
        <f t="shared" si="149"/>
        <v>9.9803149606299204</v>
      </c>
      <c r="T1225">
        <f t="shared" si="150"/>
        <v>10.48031496062992</v>
      </c>
    </row>
    <row r="1226" spans="1:20" x14ac:dyDescent="0.25">
      <c r="A1226" s="38">
        <v>1999</v>
      </c>
      <c r="B1226">
        <v>12</v>
      </c>
      <c r="C1226" s="1">
        <f t="shared" si="151"/>
        <v>36495</v>
      </c>
      <c r="D1226" s="38">
        <v>-8.4000000000000005E-2</v>
      </c>
      <c r="E1226">
        <v>0.01</v>
      </c>
      <c r="F1226">
        <v>1.7999999999999999E-2</v>
      </c>
      <c r="G1226" s="52">
        <v>3.0000000000000001E-3</v>
      </c>
      <c r="H1226" s="38">
        <f t="shared" si="144"/>
        <v>-0.27559055118110237</v>
      </c>
      <c r="I1226" s="41">
        <f t="shared" si="145"/>
        <v>3.2808398950131233E-2</v>
      </c>
      <c r="J1226" s="40">
        <f>'NOAA WLs'!$P$5+(D1226/0.3048)</f>
        <v>4.0244094488188971</v>
      </c>
      <c r="K1226" s="40">
        <f>'NOAA WLs'!$P$5+(E1226/0.3048)</f>
        <v>4.3328083989501307</v>
      </c>
      <c r="L1226" s="40">
        <f t="shared" si="146"/>
        <v>5.9055118110236213E-2</v>
      </c>
      <c r="M1226" s="41">
        <f t="shared" si="147"/>
        <v>9.8425196850393699E-3</v>
      </c>
      <c r="O1226">
        <v>2000</v>
      </c>
      <c r="P1226">
        <v>12</v>
      </c>
      <c r="Q1226" s="1">
        <f t="shared" si="148"/>
        <v>36861</v>
      </c>
      <c r="R1226">
        <v>3.137</v>
      </c>
      <c r="S1226">
        <f t="shared" si="149"/>
        <v>10.291994750656167</v>
      </c>
      <c r="T1226">
        <f t="shared" si="150"/>
        <v>10.791994750656167</v>
      </c>
    </row>
    <row r="1227" spans="1:20" x14ac:dyDescent="0.25">
      <c r="A1227" s="38">
        <v>2000</v>
      </c>
      <c r="B1227">
        <v>1</v>
      </c>
      <c r="C1227" s="1">
        <f t="shared" si="151"/>
        <v>36526</v>
      </c>
      <c r="D1227" s="38">
        <v>-3.5999999999999997E-2</v>
      </c>
      <c r="E1227">
        <v>1.0999999999999999E-2</v>
      </c>
      <c r="F1227">
        <v>1.7999999999999999E-2</v>
      </c>
      <c r="G1227" s="52">
        <v>3.0000000000000001E-3</v>
      </c>
      <c r="H1227" s="38">
        <f t="shared" si="144"/>
        <v>-0.11811023622047243</v>
      </c>
      <c r="I1227" s="41">
        <f t="shared" si="145"/>
        <v>3.6089238845144353E-2</v>
      </c>
      <c r="J1227" s="40">
        <f>'NOAA WLs'!$P$5+(D1227/0.3048)</f>
        <v>4.1818897637795276</v>
      </c>
      <c r="K1227" s="40">
        <f>'NOAA WLs'!$P$5+(E1227/0.3048)</f>
        <v>4.336089238845144</v>
      </c>
      <c r="L1227" s="40">
        <f t="shared" si="146"/>
        <v>5.9055118110236213E-2</v>
      </c>
      <c r="M1227" s="41">
        <f t="shared" si="147"/>
        <v>9.8425196850393699E-3</v>
      </c>
      <c r="O1227">
        <v>2001</v>
      </c>
      <c r="P1227">
        <v>1</v>
      </c>
      <c r="Q1227" s="1">
        <f t="shared" si="148"/>
        <v>36892</v>
      </c>
      <c r="R1227">
        <v>3.2530000000000001</v>
      </c>
      <c r="S1227">
        <f t="shared" si="149"/>
        <v>10.67257217847769</v>
      </c>
      <c r="T1227">
        <f t="shared" si="150"/>
        <v>11.17257217847769</v>
      </c>
    </row>
    <row r="1228" spans="1:20" x14ac:dyDescent="0.25">
      <c r="A1228" s="38">
        <v>2000</v>
      </c>
      <c r="B1228">
        <v>2</v>
      </c>
      <c r="C1228" s="1">
        <f t="shared" si="151"/>
        <v>36557</v>
      </c>
      <c r="D1228" s="38">
        <v>6.6000000000000003E-2</v>
      </c>
      <c r="E1228">
        <v>1.0999999999999999E-2</v>
      </c>
      <c r="F1228">
        <v>1.7999999999999999E-2</v>
      </c>
      <c r="G1228" s="52">
        <v>3.0000000000000001E-3</v>
      </c>
      <c r="H1228" s="38">
        <f t="shared" si="144"/>
        <v>0.21653543307086615</v>
      </c>
      <c r="I1228" s="41">
        <f t="shared" si="145"/>
        <v>3.6089238845144353E-2</v>
      </c>
      <c r="J1228" s="40">
        <f>'NOAA WLs'!$P$5+(D1228/0.3048)</f>
        <v>4.5165354330708656</v>
      </c>
      <c r="K1228" s="40">
        <f>'NOAA WLs'!$P$5+(E1228/0.3048)</f>
        <v>4.336089238845144</v>
      </c>
      <c r="L1228" s="40">
        <f t="shared" si="146"/>
        <v>5.9055118110236213E-2</v>
      </c>
      <c r="M1228" s="41">
        <f t="shared" si="147"/>
        <v>9.8425196850393699E-3</v>
      </c>
      <c r="O1228">
        <v>2001</v>
      </c>
      <c r="P1228">
        <v>2</v>
      </c>
      <c r="Q1228" s="1">
        <f t="shared" si="148"/>
        <v>36923</v>
      </c>
      <c r="R1228">
        <v>3.0139999999999998</v>
      </c>
      <c r="S1228">
        <f t="shared" si="149"/>
        <v>9.8884514435695525</v>
      </c>
      <c r="T1228">
        <f t="shared" si="150"/>
        <v>10.388451443569553</v>
      </c>
    </row>
    <row r="1229" spans="1:20" x14ac:dyDescent="0.25">
      <c r="A1229" s="38">
        <v>2000</v>
      </c>
      <c r="B1229">
        <v>3</v>
      </c>
      <c r="C1229" s="1">
        <f t="shared" si="151"/>
        <v>36586</v>
      </c>
      <c r="D1229" s="38">
        <v>-6.0999999999999999E-2</v>
      </c>
      <c r="E1229">
        <v>1.0999999999999999E-2</v>
      </c>
      <c r="F1229">
        <v>1.7999999999999999E-2</v>
      </c>
      <c r="G1229" s="52">
        <v>4.0000000000000001E-3</v>
      </c>
      <c r="H1229" s="38">
        <f t="shared" si="144"/>
        <v>-0.20013123359580051</v>
      </c>
      <c r="I1229" s="41">
        <f t="shared" si="145"/>
        <v>3.6089238845144353E-2</v>
      </c>
      <c r="J1229" s="40">
        <f>'NOAA WLs'!$P$5+(D1229/0.3048)</f>
        <v>4.0998687664041995</v>
      </c>
      <c r="K1229" s="40">
        <f>'NOAA WLs'!$P$5+(E1229/0.3048)</f>
        <v>4.336089238845144</v>
      </c>
      <c r="L1229" s="40">
        <f t="shared" si="146"/>
        <v>5.9055118110236213E-2</v>
      </c>
      <c r="M1229" s="41">
        <f t="shared" si="147"/>
        <v>1.3123359580052493E-2</v>
      </c>
      <c r="O1229">
        <v>2001</v>
      </c>
      <c r="P1229">
        <v>3</v>
      </c>
      <c r="Q1229" s="1">
        <f t="shared" si="148"/>
        <v>36951</v>
      </c>
      <c r="R1229">
        <v>2.95</v>
      </c>
      <c r="S1229">
        <f t="shared" si="149"/>
        <v>9.6784776902887142</v>
      </c>
      <c r="T1229">
        <f t="shared" si="150"/>
        <v>10.178477690288714</v>
      </c>
    </row>
    <row r="1230" spans="1:20" x14ac:dyDescent="0.25">
      <c r="A1230" s="38">
        <v>2000</v>
      </c>
      <c r="B1230">
        <v>4</v>
      </c>
      <c r="C1230" s="1">
        <f t="shared" si="151"/>
        <v>36617</v>
      </c>
      <c r="D1230" s="38">
        <v>-2.9000000000000001E-2</v>
      </c>
      <c r="E1230">
        <v>1.0999999999999999E-2</v>
      </c>
      <c r="F1230">
        <v>1.9E-2</v>
      </c>
      <c r="G1230" s="52">
        <v>4.0000000000000001E-3</v>
      </c>
      <c r="H1230" s="38">
        <f t="shared" si="144"/>
        <v>-9.514435695538058E-2</v>
      </c>
      <c r="I1230" s="41">
        <f t="shared" si="145"/>
        <v>3.6089238845144353E-2</v>
      </c>
      <c r="J1230" s="40">
        <f>'NOAA WLs'!$P$5+(D1230/0.3048)</f>
        <v>4.2048556430446196</v>
      </c>
      <c r="K1230" s="40">
        <f>'NOAA WLs'!$P$5+(E1230/0.3048)</f>
        <v>4.336089238845144</v>
      </c>
      <c r="L1230" s="40">
        <f t="shared" si="146"/>
        <v>6.2335958005249339E-2</v>
      </c>
      <c r="M1230" s="41">
        <f t="shared" si="147"/>
        <v>1.3123359580052493E-2</v>
      </c>
      <c r="O1230">
        <v>2001</v>
      </c>
      <c r="P1230">
        <v>4</v>
      </c>
      <c r="Q1230" s="1">
        <f t="shared" si="148"/>
        <v>36982</v>
      </c>
      <c r="R1230">
        <v>2.8370000000000002</v>
      </c>
      <c r="S1230">
        <f t="shared" si="149"/>
        <v>9.3077427821522303</v>
      </c>
      <c r="T1230">
        <f t="shared" si="150"/>
        <v>9.8077427821522303</v>
      </c>
    </row>
    <row r="1231" spans="1:20" x14ac:dyDescent="0.25">
      <c r="A1231" s="38">
        <v>2000</v>
      </c>
      <c r="B1231">
        <v>5</v>
      </c>
      <c r="C1231" s="1">
        <f t="shared" si="151"/>
        <v>36647</v>
      </c>
      <c r="D1231" s="38">
        <v>2.8000000000000001E-2</v>
      </c>
      <c r="E1231">
        <v>1.0999999999999999E-2</v>
      </c>
      <c r="F1231">
        <v>1.9E-2</v>
      </c>
      <c r="G1231" s="52">
        <v>4.0000000000000001E-3</v>
      </c>
      <c r="H1231" s="38">
        <f t="shared" ref="H1231:H1294" si="152">D1231/0.3048</f>
        <v>9.1863517060367453E-2</v>
      </c>
      <c r="I1231" s="41">
        <f t="shared" ref="I1231:I1294" si="153">E1231/0.3048</f>
        <v>3.6089238845144353E-2</v>
      </c>
      <c r="J1231" s="40">
        <f>'NOAA WLs'!$P$5+(D1231/0.3048)</f>
        <v>4.3918635170603677</v>
      </c>
      <c r="K1231" s="40">
        <f>'NOAA WLs'!$P$5+(E1231/0.3048)</f>
        <v>4.336089238845144</v>
      </c>
      <c r="L1231" s="40">
        <f t="shared" ref="L1231:L1294" si="154">F1231/0.3048</f>
        <v>6.2335958005249339E-2</v>
      </c>
      <c r="M1231" s="41">
        <f t="shared" ref="M1231:M1294" si="155">G1231/0.3048</f>
        <v>1.3123359580052493E-2</v>
      </c>
      <c r="O1231">
        <v>2001</v>
      </c>
      <c r="P1231">
        <v>5</v>
      </c>
      <c r="Q1231" s="1">
        <f t="shared" ref="Q1231:Q1294" si="156">DATE(O1231,P1231,1)</f>
        <v>37012</v>
      </c>
      <c r="R1231">
        <v>2.94</v>
      </c>
      <c r="S1231">
        <f t="shared" ref="S1231:S1294" si="157">R1231/0.3048</f>
        <v>9.6456692913385815</v>
      </c>
      <c r="T1231">
        <f t="shared" si="150"/>
        <v>10.145669291338582</v>
      </c>
    </row>
    <row r="1232" spans="1:20" x14ac:dyDescent="0.25">
      <c r="A1232" s="38">
        <v>2000</v>
      </c>
      <c r="B1232">
        <v>6</v>
      </c>
      <c r="C1232" s="1">
        <f t="shared" si="151"/>
        <v>36678</v>
      </c>
      <c r="D1232" s="38">
        <v>1.2999999999999999E-2</v>
      </c>
      <c r="E1232">
        <v>1.0999999999999999E-2</v>
      </c>
      <c r="F1232">
        <v>1.9E-2</v>
      </c>
      <c r="G1232" s="52">
        <v>4.0000000000000001E-3</v>
      </c>
      <c r="H1232" s="38">
        <f t="shared" si="152"/>
        <v>4.26509186351706E-2</v>
      </c>
      <c r="I1232" s="41">
        <f t="shared" si="153"/>
        <v>3.6089238845144353E-2</v>
      </c>
      <c r="J1232" s="40">
        <f>'NOAA WLs'!$P$5+(D1232/0.3048)</f>
        <v>4.3426509186351705</v>
      </c>
      <c r="K1232" s="40">
        <f>'NOAA WLs'!$P$5+(E1232/0.3048)</f>
        <v>4.336089238845144</v>
      </c>
      <c r="L1232" s="40">
        <f t="shared" si="154"/>
        <v>6.2335958005249339E-2</v>
      </c>
      <c r="M1232" s="41">
        <f t="shared" si="155"/>
        <v>1.3123359580052493E-2</v>
      </c>
      <c r="O1232">
        <v>2001</v>
      </c>
      <c r="P1232">
        <v>6</v>
      </c>
      <c r="Q1232" s="1">
        <f t="shared" si="156"/>
        <v>37043</v>
      </c>
      <c r="R1232">
        <v>3.0539999999999998</v>
      </c>
      <c r="S1232">
        <f t="shared" si="157"/>
        <v>10.019685039370078</v>
      </c>
      <c r="T1232">
        <f t="shared" ref="T1232:T1295" si="158">S1232+0.5</f>
        <v>10.519685039370078</v>
      </c>
    </row>
    <row r="1233" spans="1:20" x14ac:dyDescent="0.25">
      <c r="A1233" s="38">
        <v>2000</v>
      </c>
      <c r="B1233">
        <v>7</v>
      </c>
      <c r="C1233" s="1">
        <f t="shared" si="151"/>
        <v>36708</v>
      </c>
      <c r="D1233" s="38">
        <v>6.0000000000000001E-3</v>
      </c>
      <c r="E1233">
        <v>1.2E-2</v>
      </c>
      <c r="F1233">
        <v>1.9E-2</v>
      </c>
      <c r="G1233" s="52">
        <v>4.0000000000000001E-3</v>
      </c>
      <c r="H1233" s="38">
        <f t="shared" si="152"/>
        <v>1.968503937007874E-2</v>
      </c>
      <c r="I1233" s="41">
        <f t="shared" si="153"/>
        <v>3.937007874015748E-2</v>
      </c>
      <c r="J1233" s="40">
        <f>'NOAA WLs'!$P$5+(D1233/0.3048)</f>
        <v>4.3196850393700785</v>
      </c>
      <c r="K1233" s="40">
        <f>'NOAA WLs'!$P$5+(E1233/0.3048)</f>
        <v>4.3393700787401572</v>
      </c>
      <c r="L1233" s="40">
        <f t="shared" si="154"/>
        <v>6.2335958005249339E-2</v>
      </c>
      <c r="M1233" s="41">
        <f t="shared" si="155"/>
        <v>1.3123359580052493E-2</v>
      </c>
      <c r="O1233">
        <v>2001</v>
      </c>
      <c r="P1233">
        <v>7</v>
      </c>
      <c r="Q1233" s="1">
        <f t="shared" si="156"/>
        <v>37073</v>
      </c>
      <c r="R1233">
        <v>2.97</v>
      </c>
      <c r="S1233">
        <f t="shared" si="157"/>
        <v>9.7440944881889759</v>
      </c>
      <c r="T1233">
        <f t="shared" si="158"/>
        <v>10.244094488188976</v>
      </c>
    </row>
    <row r="1234" spans="1:20" x14ac:dyDescent="0.25">
      <c r="A1234" s="38">
        <v>2000</v>
      </c>
      <c r="B1234">
        <v>8</v>
      </c>
      <c r="C1234" s="1">
        <f t="shared" si="151"/>
        <v>36739</v>
      </c>
      <c r="D1234" s="38">
        <v>-2.1999999999999999E-2</v>
      </c>
      <c r="E1234">
        <v>1.2E-2</v>
      </c>
      <c r="F1234">
        <v>1.9E-2</v>
      </c>
      <c r="G1234" s="52">
        <v>4.0000000000000001E-3</v>
      </c>
      <c r="H1234" s="38">
        <f t="shared" si="152"/>
        <v>-7.2178477690288706E-2</v>
      </c>
      <c r="I1234" s="41">
        <f t="shared" si="153"/>
        <v>3.937007874015748E-2</v>
      </c>
      <c r="J1234" s="40">
        <f>'NOAA WLs'!$P$5+(D1234/0.3048)</f>
        <v>4.2278215223097115</v>
      </c>
      <c r="K1234" s="40">
        <f>'NOAA WLs'!$P$5+(E1234/0.3048)</f>
        <v>4.3393700787401572</v>
      </c>
      <c r="L1234" s="40">
        <f t="shared" si="154"/>
        <v>6.2335958005249339E-2</v>
      </c>
      <c r="M1234" s="41">
        <f t="shared" si="155"/>
        <v>1.3123359580052493E-2</v>
      </c>
      <c r="O1234">
        <v>2001</v>
      </c>
      <c r="P1234">
        <v>8</v>
      </c>
      <c r="Q1234" s="1">
        <f t="shared" si="156"/>
        <v>37104</v>
      </c>
      <c r="R1234">
        <v>2.992</v>
      </c>
      <c r="S1234">
        <f t="shared" si="157"/>
        <v>9.8162729658792642</v>
      </c>
      <c r="T1234">
        <f t="shared" si="158"/>
        <v>10.316272965879264</v>
      </c>
    </row>
    <row r="1235" spans="1:20" x14ac:dyDescent="0.25">
      <c r="A1235" s="38">
        <v>2000</v>
      </c>
      <c r="B1235">
        <v>9</v>
      </c>
      <c r="C1235" s="1">
        <f t="shared" si="151"/>
        <v>36770</v>
      </c>
      <c r="D1235" s="38">
        <v>-1.4E-2</v>
      </c>
      <c r="E1235">
        <v>1.2E-2</v>
      </c>
      <c r="F1235">
        <v>1.9E-2</v>
      </c>
      <c r="G1235" s="52">
        <v>5.0000000000000001E-3</v>
      </c>
      <c r="H1235" s="38">
        <f t="shared" si="152"/>
        <v>-4.5931758530183726E-2</v>
      </c>
      <c r="I1235" s="41">
        <f t="shared" si="153"/>
        <v>3.937007874015748E-2</v>
      </c>
      <c r="J1235" s="40">
        <f>'NOAA WLs'!$P$5+(D1235/0.3048)</f>
        <v>4.2540682414698159</v>
      </c>
      <c r="K1235" s="40">
        <f>'NOAA WLs'!$P$5+(E1235/0.3048)</f>
        <v>4.3393700787401572</v>
      </c>
      <c r="L1235" s="40">
        <f t="shared" si="154"/>
        <v>6.2335958005249339E-2</v>
      </c>
      <c r="M1235" s="41">
        <f t="shared" si="155"/>
        <v>1.6404199475065617E-2</v>
      </c>
      <c r="O1235">
        <v>2001</v>
      </c>
      <c r="P1235">
        <v>9</v>
      </c>
      <c r="Q1235" s="1">
        <f t="shared" si="156"/>
        <v>37135</v>
      </c>
      <c r="R1235">
        <v>2.859</v>
      </c>
      <c r="S1235">
        <f t="shared" si="157"/>
        <v>9.3799212598425186</v>
      </c>
      <c r="T1235">
        <f t="shared" si="158"/>
        <v>9.8799212598425186</v>
      </c>
    </row>
    <row r="1236" spans="1:20" x14ac:dyDescent="0.25">
      <c r="A1236" s="38">
        <v>2000</v>
      </c>
      <c r="B1236">
        <v>10</v>
      </c>
      <c r="C1236" s="1">
        <f t="shared" si="151"/>
        <v>36800</v>
      </c>
      <c r="D1236" s="38">
        <v>6.0000000000000001E-3</v>
      </c>
      <c r="E1236">
        <v>1.2E-2</v>
      </c>
      <c r="F1236">
        <v>0.02</v>
      </c>
      <c r="G1236" s="52">
        <v>5.0000000000000001E-3</v>
      </c>
      <c r="H1236" s="38">
        <f t="shared" si="152"/>
        <v>1.968503937007874E-2</v>
      </c>
      <c r="I1236" s="41">
        <f t="shared" si="153"/>
        <v>3.937007874015748E-2</v>
      </c>
      <c r="J1236" s="40">
        <f>'NOAA WLs'!$P$5+(D1236/0.3048)</f>
        <v>4.3196850393700785</v>
      </c>
      <c r="K1236" s="40">
        <f>'NOAA WLs'!$P$5+(E1236/0.3048)</f>
        <v>4.3393700787401572</v>
      </c>
      <c r="L1236" s="40">
        <f t="shared" si="154"/>
        <v>6.5616797900262466E-2</v>
      </c>
      <c r="M1236" s="41">
        <f t="shared" si="155"/>
        <v>1.6404199475065617E-2</v>
      </c>
      <c r="O1236">
        <v>2001</v>
      </c>
      <c r="P1236">
        <v>10</v>
      </c>
      <c r="Q1236" s="1">
        <f t="shared" si="156"/>
        <v>37165</v>
      </c>
      <c r="R1236">
        <v>2.8879999999999999</v>
      </c>
      <c r="S1236">
        <f t="shared" si="157"/>
        <v>9.4750656167978988</v>
      </c>
      <c r="T1236">
        <f t="shared" si="158"/>
        <v>9.9750656167978988</v>
      </c>
    </row>
    <row r="1237" spans="1:20" x14ac:dyDescent="0.25">
      <c r="A1237" s="38">
        <v>2000</v>
      </c>
      <c r="B1237">
        <v>11</v>
      </c>
      <c r="C1237" s="1">
        <f t="shared" si="151"/>
        <v>36831</v>
      </c>
      <c r="D1237" s="38">
        <v>-0.11600000000000001</v>
      </c>
      <c r="E1237">
        <v>1.2E-2</v>
      </c>
      <c r="F1237">
        <v>0.02</v>
      </c>
      <c r="G1237" s="52">
        <v>5.0000000000000001E-3</v>
      </c>
      <c r="H1237" s="38">
        <f t="shared" si="152"/>
        <v>-0.38057742782152232</v>
      </c>
      <c r="I1237" s="41">
        <f t="shared" si="153"/>
        <v>3.937007874015748E-2</v>
      </c>
      <c r="J1237" s="40">
        <f>'NOAA WLs'!$P$5+(D1237/0.3048)</f>
        <v>3.9194225721784774</v>
      </c>
      <c r="K1237" s="40">
        <f>'NOAA WLs'!$P$5+(E1237/0.3048)</f>
        <v>4.3393700787401572</v>
      </c>
      <c r="L1237" s="40">
        <f t="shared" si="154"/>
        <v>6.5616797900262466E-2</v>
      </c>
      <c r="M1237" s="41">
        <f t="shared" si="155"/>
        <v>1.6404199475065617E-2</v>
      </c>
      <c r="O1237">
        <v>2001</v>
      </c>
      <c r="P1237">
        <v>11</v>
      </c>
      <c r="Q1237" s="1">
        <f t="shared" si="156"/>
        <v>37196</v>
      </c>
      <c r="R1237">
        <v>3.278</v>
      </c>
      <c r="S1237">
        <f t="shared" si="157"/>
        <v>10.754593175853017</v>
      </c>
      <c r="T1237">
        <f t="shared" si="158"/>
        <v>11.254593175853017</v>
      </c>
    </row>
    <row r="1238" spans="1:20" x14ac:dyDescent="0.25">
      <c r="A1238" s="38">
        <v>2000</v>
      </c>
      <c r="B1238">
        <v>12</v>
      </c>
      <c r="C1238" s="1">
        <f t="shared" si="151"/>
        <v>36861</v>
      </c>
      <c r="D1238" s="38">
        <v>-0.11600000000000001</v>
      </c>
      <c r="E1238">
        <v>1.2999999999999999E-2</v>
      </c>
      <c r="F1238">
        <v>0.02</v>
      </c>
      <c r="G1238" s="52">
        <v>5.0000000000000001E-3</v>
      </c>
      <c r="H1238" s="38">
        <f t="shared" si="152"/>
        <v>-0.38057742782152232</v>
      </c>
      <c r="I1238" s="41">
        <f t="shared" si="153"/>
        <v>4.26509186351706E-2</v>
      </c>
      <c r="J1238" s="40">
        <f>'NOAA WLs'!$P$5+(D1238/0.3048)</f>
        <v>3.9194225721784774</v>
      </c>
      <c r="K1238" s="40">
        <f>'NOAA WLs'!$P$5+(E1238/0.3048)</f>
        <v>4.3426509186351705</v>
      </c>
      <c r="L1238" s="40">
        <f t="shared" si="154"/>
        <v>6.5616797900262466E-2</v>
      </c>
      <c r="M1238" s="41">
        <f t="shared" si="155"/>
        <v>1.6404199475065617E-2</v>
      </c>
      <c r="O1238">
        <v>2001</v>
      </c>
      <c r="P1238">
        <v>12</v>
      </c>
      <c r="Q1238" s="1">
        <f t="shared" si="156"/>
        <v>37226</v>
      </c>
      <c r="R1238">
        <v>3.2690000000000001</v>
      </c>
      <c r="S1238">
        <f t="shared" si="157"/>
        <v>10.725065616797901</v>
      </c>
      <c r="T1238">
        <f t="shared" si="158"/>
        <v>11.225065616797901</v>
      </c>
    </row>
    <row r="1239" spans="1:20" x14ac:dyDescent="0.25">
      <c r="A1239" s="38">
        <v>2001</v>
      </c>
      <c r="B1239">
        <v>1</v>
      </c>
      <c r="C1239" s="1">
        <f t="shared" si="151"/>
        <v>36892</v>
      </c>
      <c r="D1239" s="38">
        <v>-7.9000000000000001E-2</v>
      </c>
      <c r="E1239">
        <v>1.2999999999999999E-2</v>
      </c>
      <c r="F1239">
        <v>0.02</v>
      </c>
      <c r="G1239" s="52">
        <v>5.0000000000000001E-3</v>
      </c>
      <c r="H1239" s="38">
        <f t="shared" si="152"/>
        <v>-0.25918635170603671</v>
      </c>
      <c r="I1239" s="41">
        <f t="shared" si="153"/>
        <v>4.26509186351706E-2</v>
      </c>
      <c r="J1239" s="40">
        <f>'NOAA WLs'!$P$5+(D1239/0.3048)</f>
        <v>4.0408136482939634</v>
      </c>
      <c r="K1239" s="40">
        <f>'NOAA WLs'!$P$5+(E1239/0.3048)</f>
        <v>4.3426509186351705</v>
      </c>
      <c r="L1239" s="40">
        <f t="shared" si="154"/>
        <v>6.5616797900262466E-2</v>
      </c>
      <c r="M1239" s="41">
        <f t="shared" si="155"/>
        <v>1.6404199475065617E-2</v>
      </c>
      <c r="O1239">
        <v>2002</v>
      </c>
      <c r="P1239">
        <v>1</v>
      </c>
      <c r="Q1239" s="1">
        <f t="shared" si="156"/>
        <v>37257</v>
      </c>
      <c r="R1239">
        <v>3.3410000000000002</v>
      </c>
      <c r="S1239">
        <f t="shared" si="157"/>
        <v>10.961286089238845</v>
      </c>
      <c r="T1239">
        <f t="shared" si="158"/>
        <v>11.461286089238845</v>
      </c>
    </row>
    <row r="1240" spans="1:20" x14ac:dyDescent="0.25">
      <c r="A1240" s="38">
        <v>2001</v>
      </c>
      <c r="B1240">
        <v>2</v>
      </c>
      <c r="C1240" s="1">
        <f t="shared" si="151"/>
        <v>36923</v>
      </c>
      <c r="D1240" s="38">
        <v>-0.111</v>
      </c>
      <c r="E1240">
        <v>1.2999999999999999E-2</v>
      </c>
      <c r="F1240">
        <v>0.02</v>
      </c>
      <c r="G1240" s="52">
        <v>5.0000000000000001E-3</v>
      </c>
      <c r="H1240" s="38">
        <f t="shared" si="152"/>
        <v>-0.36417322834645666</v>
      </c>
      <c r="I1240" s="41">
        <f t="shared" si="153"/>
        <v>4.26509186351706E-2</v>
      </c>
      <c r="J1240" s="40">
        <f>'NOAA WLs'!$P$5+(D1240/0.3048)</f>
        <v>3.9358267716535433</v>
      </c>
      <c r="K1240" s="40">
        <f>'NOAA WLs'!$P$5+(E1240/0.3048)</f>
        <v>4.3426509186351705</v>
      </c>
      <c r="L1240" s="40">
        <f t="shared" si="154"/>
        <v>6.5616797900262466E-2</v>
      </c>
      <c r="M1240" s="41">
        <f t="shared" si="155"/>
        <v>1.6404199475065617E-2</v>
      </c>
      <c r="O1240">
        <v>2002</v>
      </c>
      <c r="P1240">
        <v>2</v>
      </c>
      <c r="Q1240" s="1">
        <f t="shared" si="156"/>
        <v>37288</v>
      </c>
      <c r="R1240">
        <v>3.125</v>
      </c>
      <c r="S1240">
        <f t="shared" si="157"/>
        <v>10.25262467191601</v>
      </c>
      <c r="T1240">
        <f t="shared" si="158"/>
        <v>10.75262467191601</v>
      </c>
    </row>
    <row r="1241" spans="1:20" x14ac:dyDescent="0.25">
      <c r="A1241" s="38">
        <v>2001</v>
      </c>
      <c r="B1241">
        <v>3</v>
      </c>
      <c r="C1241" s="1">
        <f t="shared" si="151"/>
        <v>36951</v>
      </c>
      <c r="D1241" s="38">
        <v>-7.2999999999999995E-2</v>
      </c>
      <c r="E1241">
        <v>1.2999999999999999E-2</v>
      </c>
      <c r="F1241">
        <v>2.1000000000000001E-2</v>
      </c>
      <c r="G1241" s="52">
        <v>6.0000000000000001E-3</v>
      </c>
      <c r="H1241" s="38">
        <f t="shared" si="152"/>
        <v>-0.23950131233595798</v>
      </c>
      <c r="I1241" s="41">
        <f t="shared" si="153"/>
        <v>4.26509186351706E-2</v>
      </c>
      <c r="J1241" s="40">
        <f>'NOAA WLs'!$P$5+(D1241/0.3048)</f>
        <v>4.0604986876640421</v>
      </c>
      <c r="K1241" s="40">
        <f>'NOAA WLs'!$P$5+(E1241/0.3048)</f>
        <v>4.3426509186351705</v>
      </c>
      <c r="L1241" s="40">
        <f t="shared" si="154"/>
        <v>6.8897637795275593E-2</v>
      </c>
      <c r="M1241" s="41">
        <f t="shared" si="155"/>
        <v>1.968503937007874E-2</v>
      </c>
      <c r="O1241">
        <v>2002</v>
      </c>
      <c r="P1241">
        <v>3</v>
      </c>
      <c r="Q1241" s="1">
        <f t="shared" si="156"/>
        <v>37316</v>
      </c>
      <c r="R1241">
        <v>2.9809999999999999</v>
      </c>
      <c r="S1241">
        <f t="shared" si="157"/>
        <v>9.7801837270341192</v>
      </c>
      <c r="T1241">
        <f t="shared" si="158"/>
        <v>10.280183727034119</v>
      </c>
    </row>
    <row r="1242" spans="1:20" x14ac:dyDescent="0.25">
      <c r="A1242" s="38">
        <v>2001</v>
      </c>
      <c r="B1242">
        <v>4</v>
      </c>
      <c r="C1242" s="1">
        <f t="shared" si="151"/>
        <v>36982</v>
      </c>
      <c r="D1242" s="38">
        <v>-5.8999999999999997E-2</v>
      </c>
      <c r="E1242">
        <v>1.2999999999999999E-2</v>
      </c>
      <c r="F1242">
        <v>2.1000000000000001E-2</v>
      </c>
      <c r="G1242" s="52">
        <v>6.0000000000000001E-3</v>
      </c>
      <c r="H1242" s="38">
        <f t="shared" si="152"/>
        <v>-0.19356955380577426</v>
      </c>
      <c r="I1242" s="41">
        <f t="shared" si="153"/>
        <v>4.26509186351706E-2</v>
      </c>
      <c r="J1242" s="40">
        <f>'NOAA WLs'!$P$5+(D1242/0.3048)</f>
        <v>4.1064304461942251</v>
      </c>
      <c r="K1242" s="40">
        <f>'NOAA WLs'!$P$5+(E1242/0.3048)</f>
        <v>4.3426509186351705</v>
      </c>
      <c r="L1242" s="40">
        <f t="shared" si="154"/>
        <v>6.8897637795275593E-2</v>
      </c>
      <c r="M1242" s="41">
        <f t="shared" si="155"/>
        <v>1.968503937007874E-2</v>
      </c>
      <c r="O1242">
        <v>2002</v>
      </c>
      <c r="P1242">
        <v>4</v>
      </c>
      <c r="Q1242" s="1">
        <f t="shared" si="156"/>
        <v>37347</v>
      </c>
      <c r="R1242">
        <v>3.004</v>
      </c>
      <c r="S1242">
        <f t="shared" si="157"/>
        <v>9.8556430446194216</v>
      </c>
      <c r="T1242">
        <f t="shared" si="158"/>
        <v>10.355643044619422</v>
      </c>
    </row>
    <row r="1243" spans="1:20" x14ac:dyDescent="0.25">
      <c r="A1243" s="38">
        <v>2001</v>
      </c>
      <c r="B1243">
        <v>5</v>
      </c>
      <c r="C1243" s="1">
        <f t="shared" ref="C1243:C1306" si="159">DATE(A1243,B1243,1)</f>
        <v>37012</v>
      </c>
      <c r="D1243" s="38">
        <v>-5.2999999999999999E-2</v>
      </c>
      <c r="E1243">
        <v>1.2999999999999999E-2</v>
      </c>
      <c r="F1243">
        <v>2.1000000000000001E-2</v>
      </c>
      <c r="G1243" s="52">
        <v>6.0000000000000001E-3</v>
      </c>
      <c r="H1243" s="38">
        <f t="shared" si="152"/>
        <v>-0.17388451443569553</v>
      </c>
      <c r="I1243" s="41">
        <f t="shared" si="153"/>
        <v>4.26509186351706E-2</v>
      </c>
      <c r="J1243" s="40">
        <f>'NOAA WLs'!$P$5+(D1243/0.3048)</f>
        <v>4.1261154855643039</v>
      </c>
      <c r="K1243" s="40">
        <f>'NOAA WLs'!$P$5+(E1243/0.3048)</f>
        <v>4.3426509186351705</v>
      </c>
      <c r="L1243" s="40">
        <f t="shared" si="154"/>
        <v>6.8897637795275593E-2</v>
      </c>
      <c r="M1243" s="41">
        <f t="shared" si="155"/>
        <v>1.968503937007874E-2</v>
      </c>
      <c r="O1243">
        <v>2002</v>
      </c>
      <c r="P1243">
        <v>5</v>
      </c>
      <c r="Q1243" s="1">
        <f t="shared" si="156"/>
        <v>37377</v>
      </c>
      <c r="R1243">
        <v>2.9940000000000002</v>
      </c>
      <c r="S1243">
        <f t="shared" si="157"/>
        <v>9.8228346456692908</v>
      </c>
      <c r="T1243">
        <f t="shared" si="158"/>
        <v>10.322834645669291</v>
      </c>
    </row>
    <row r="1244" spans="1:20" x14ac:dyDescent="0.25">
      <c r="A1244" s="38">
        <v>2001</v>
      </c>
      <c r="B1244">
        <v>6</v>
      </c>
      <c r="C1244" s="1">
        <f t="shared" si="159"/>
        <v>37043</v>
      </c>
      <c r="D1244" s="38">
        <v>-4.3999999999999997E-2</v>
      </c>
      <c r="E1244">
        <v>1.4E-2</v>
      </c>
      <c r="F1244">
        <v>2.1000000000000001E-2</v>
      </c>
      <c r="G1244" s="52">
        <v>6.0000000000000001E-3</v>
      </c>
      <c r="H1244" s="38">
        <f t="shared" si="152"/>
        <v>-0.14435695538057741</v>
      </c>
      <c r="I1244" s="41">
        <f t="shared" si="153"/>
        <v>4.5931758530183726E-2</v>
      </c>
      <c r="J1244" s="40">
        <f>'NOAA WLs'!$P$5+(D1244/0.3048)</f>
        <v>4.1556430446194224</v>
      </c>
      <c r="K1244" s="40">
        <f>'NOAA WLs'!$P$5+(E1244/0.3048)</f>
        <v>4.3459317585301838</v>
      </c>
      <c r="L1244" s="40">
        <f t="shared" si="154"/>
        <v>6.8897637795275593E-2</v>
      </c>
      <c r="M1244" s="41">
        <f t="shared" si="155"/>
        <v>1.968503937007874E-2</v>
      </c>
      <c r="O1244">
        <v>2002</v>
      </c>
      <c r="P1244">
        <v>6</v>
      </c>
      <c r="Q1244" s="1">
        <f t="shared" si="156"/>
        <v>37408</v>
      </c>
      <c r="R1244">
        <v>3.0150000000000001</v>
      </c>
      <c r="S1244">
        <f t="shared" si="157"/>
        <v>9.8917322834645667</v>
      </c>
      <c r="T1244">
        <f t="shared" si="158"/>
        <v>10.391732283464567</v>
      </c>
    </row>
    <row r="1245" spans="1:20" x14ac:dyDescent="0.25">
      <c r="A1245" s="38">
        <v>2001</v>
      </c>
      <c r="B1245">
        <v>7</v>
      </c>
      <c r="C1245" s="1">
        <f t="shared" si="159"/>
        <v>37073</v>
      </c>
      <c r="D1245" s="38">
        <v>-3.7999999999999999E-2</v>
      </c>
      <c r="E1245">
        <v>1.4E-2</v>
      </c>
      <c r="F1245">
        <v>2.1000000000000001E-2</v>
      </c>
      <c r="G1245" s="52">
        <v>6.0000000000000001E-3</v>
      </c>
      <c r="H1245" s="38">
        <f t="shared" si="152"/>
        <v>-0.12467191601049868</v>
      </c>
      <c r="I1245" s="41">
        <f t="shared" si="153"/>
        <v>4.5931758530183726E-2</v>
      </c>
      <c r="J1245" s="40">
        <f>'NOAA WLs'!$P$5+(D1245/0.3048)</f>
        <v>4.1753280839895011</v>
      </c>
      <c r="K1245" s="40">
        <f>'NOAA WLs'!$P$5+(E1245/0.3048)</f>
        <v>4.3459317585301838</v>
      </c>
      <c r="L1245" s="40">
        <f t="shared" si="154"/>
        <v>6.8897637795275593E-2</v>
      </c>
      <c r="M1245" s="41">
        <f t="shared" si="155"/>
        <v>1.968503937007874E-2</v>
      </c>
      <c r="O1245">
        <v>2002</v>
      </c>
      <c r="P1245">
        <v>7</v>
      </c>
      <c r="Q1245" s="1">
        <f t="shared" si="156"/>
        <v>37438</v>
      </c>
      <c r="R1245">
        <v>3.05</v>
      </c>
      <c r="S1245">
        <f t="shared" si="157"/>
        <v>10.006561679790025</v>
      </c>
      <c r="T1245">
        <f t="shared" si="158"/>
        <v>10.506561679790025</v>
      </c>
    </row>
    <row r="1246" spans="1:20" x14ac:dyDescent="0.25">
      <c r="A1246" s="38">
        <v>2001</v>
      </c>
      <c r="B1246">
        <v>8</v>
      </c>
      <c r="C1246" s="1">
        <f t="shared" si="159"/>
        <v>37104</v>
      </c>
      <c r="D1246" s="38">
        <v>2E-3</v>
      </c>
      <c r="E1246">
        <v>1.4E-2</v>
      </c>
      <c r="F1246">
        <v>2.1000000000000001E-2</v>
      </c>
      <c r="G1246" s="52">
        <v>6.0000000000000001E-3</v>
      </c>
      <c r="H1246" s="38">
        <f t="shared" si="152"/>
        <v>6.5616797900262466E-3</v>
      </c>
      <c r="I1246" s="41">
        <f t="shared" si="153"/>
        <v>4.5931758530183726E-2</v>
      </c>
      <c r="J1246" s="40">
        <f>'NOAA WLs'!$P$5+(D1246/0.3048)</f>
        <v>4.3065616797900264</v>
      </c>
      <c r="K1246" s="40">
        <f>'NOAA WLs'!$P$5+(E1246/0.3048)</f>
        <v>4.3459317585301838</v>
      </c>
      <c r="L1246" s="40">
        <f t="shared" si="154"/>
        <v>6.8897637795275593E-2</v>
      </c>
      <c r="M1246" s="41">
        <f t="shared" si="155"/>
        <v>1.968503937007874E-2</v>
      </c>
      <c r="O1246">
        <v>2002</v>
      </c>
      <c r="P1246">
        <v>8</v>
      </c>
      <c r="Q1246" s="1">
        <f t="shared" si="156"/>
        <v>37469</v>
      </c>
      <c r="R1246">
        <v>3.0219999999999998</v>
      </c>
      <c r="S1246">
        <f t="shared" si="157"/>
        <v>9.9146981627296569</v>
      </c>
      <c r="T1246">
        <f t="shared" si="158"/>
        <v>10.414698162729657</v>
      </c>
    </row>
    <row r="1247" spans="1:20" x14ac:dyDescent="0.25">
      <c r="A1247" s="38">
        <v>2001</v>
      </c>
      <c r="B1247">
        <v>9</v>
      </c>
      <c r="C1247" s="1">
        <f t="shared" si="159"/>
        <v>37135</v>
      </c>
      <c r="D1247" s="38">
        <v>-1.6E-2</v>
      </c>
      <c r="E1247">
        <v>1.4E-2</v>
      </c>
      <c r="F1247">
        <v>2.1999999999999999E-2</v>
      </c>
      <c r="G1247" s="52">
        <v>7.0000000000000001E-3</v>
      </c>
      <c r="H1247" s="38">
        <f t="shared" si="152"/>
        <v>-5.2493438320209973E-2</v>
      </c>
      <c r="I1247" s="41">
        <f t="shared" si="153"/>
        <v>4.5931758530183726E-2</v>
      </c>
      <c r="J1247" s="40">
        <f>'NOAA WLs'!$P$5+(D1247/0.3048)</f>
        <v>4.2475065616797902</v>
      </c>
      <c r="K1247" s="40">
        <f>'NOAA WLs'!$P$5+(E1247/0.3048)</f>
        <v>4.3459317585301838</v>
      </c>
      <c r="L1247" s="40">
        <f t="shared" si="154"/>
        <v>7.2178477690288706E-2</v>
      </c>
      <c r="M1247" s="41">
        <f t="shared" si="155"/>
        <v>2.2965879265091863E-2</v>
      </c>
      <c r="O1247">
        <v>2002</v>
      </c>
      <c r="P1247">
        <v>9</v>
      </c>
      <c r="Q1247" s="1">
        <f t="shared" si="156"/>
        <v>37500</v>
      </c>
      <c r="R1247">
        <v>2.9940000000000002</v>
      </c>
      <c r="S1247">
        <f t="shared" si="157"/>
        <v>9.8228346456692908</v>
      </c>
      <c r="T1247">
        <f t="shared" si="158"/>
        <v>10.322834645669291</v>
      </c>
    </row>
    <row r="1248" spans="1:20" x14ac:dyDescent="0.25">
      <c r="A1248" s="38">
        <v>2001</v>
      </c>
      <c r="B1248">
        <v>10</v>
      </c>
      <c r="C1248" s="1">
        <f t="shared" si="159"/>
        <v>37165</v>
      </c>
      <c r="D1248" s="38">
        <v>-4.2000000000000003E-2</v>
      </c>
      <c r="E1248">
        <v>1.4E-2</v>
      </c>
      <c r="F1248">
        <v>2.1999999999999999E-2</v>
      </c>
      <c r="G1248" s="52">
        <v>7.0000000000000001E-3</v>
      </c>
      <c r="H1248" s="38">
        <f t="shared" si="152"/>
        <v>-0.13779527559055119</v>
      </c>
      <c r="I1248" s="41">
        <f t="shared" si="153"/>
        <v>4.5931758530183726E-2</v>
      </c>
      <c r="J1248" s="40">
        <f>'NOAA WLs'!$P$5+(D1248/0.3048)</f>
        <v>4.1622047244094489</v>
      </c>
      <c r="K1248" s="40">
        <f>'NOAA WLs'!$P$5+(E1248/0.3048)</f>
        <v>4.3459317585301838</v>
      </c>
      <c r="L1248" s="40">
        <f t="shared" si="154"/>
        <v>7.2178477690288706E-2</v>
      </c>
      <c r="M1248" s="41">
        <f t="shared" si="155"/>
        <v>2.2965879265091863E-2</v>
      </c>
      <c r="O1248">
        <v>2002</v>
      </c>
      <c r="P1248">
        <v>10</v>
      </c>
      <c r="Q1248" s="1">
        <f t="shared" si="156"/>
        <v>37530</v>
      </c>
      <c r="R1248">
        <v>2.879</v>
      </c>
      <c r="S1248">
        <f t="shared" si="157"/>
        <v>9.4455380577427821</v>
      </c>
      <c r="T1248">
        <f t="shared" si="158"/>
        <v>9.9455380577427821</v>
      </c>
    </row>
    <row r="1249" spans="1:20" x14ac:dyDescent="0.25">
      <c r="A1249" s="38">
        <v>2001</v>
      </c>
      <c r="B1249">
        <v>11</v>
      </c>
      <c r="C1249" s="1">
        <f t="shared" si="159"/>
        <v>37196</v>
      </c>
      <c r="D1249" s="38">
        <v>5.8000000000000003E-2</v>
      </c>
      <c r="E1249">
        <v>1.4E-2</v>
      </c>
      <c r="F1249">
        <v>2.1999999999999999E-2</v>
      </c>
      <c r="G1249" s="52">
        <v>7.0000000000000001E-3</v>
      </c>
      <c r="H1249" s="38">
        <f t="shared" si="152"/>
        <v>0.19028871391076116</v>
      </c>
      <c r="I1249" s="41">
        <f t="shared" si="153"/>
        <v>4.5931758530183726E-2</v>
      </c>
      <c r="J1249" s="40">
        <f>'NOAA WLs'!$P$5+(D1249/0.3048)</f>
        <v>4.4902887139107612</v>
      </c>
      <c r="K1249" s="40">
        <f>'NOAA WLs'!$P$5+(E1249/0.3048)</f>
        <v>4.3459317585301838</v>
      </c>
      <c r="L1249" s="40">
        <f t="shared" si="154"/>
        <v>7.2178477690288706E-2</v>
      </c>
      <c r="M1249" s="41">
        <f t="shared" si="155"/>
        <v>2.2965879265091863E-2</v>
      </c>
      <c r="O1249">
        <v>2002</v>
      </c>
      <c r="P1249">
        <v>11</v>
      </c>
      <c r="Q1249" s="1">
        <f t="shared" si="156"/>
        <v>37561</v>
      </c>
      <c r="R1249">
        <v>3.3809999999999998</v>
      </c>
      <c r="S1249">
        <f t="shared" si="157"/>
        <v>11.092519685039369</v>
      </c>
      <c r="T1249">
        <f t="shared" si="158"/>
        <v>11.592519685039369</v>
      </c>
    </row>
    <row r="1250" spans="1:20" x14ac:dyDescent="0.25">
      <c r="A1250" s="38">
        <v>2001</v>
      </c>
      <c r="B1250">
        <v>12</v>
      </c>
      <c r="C1250" s="1">
        <f t="shared" si="159"/>
        <v>37226</v>
      </c>
      <c r="D1250" s="38">
        <v>0.03</v>
      </c>
      <c r="E1250">
        <v>1.4999999999999999E-2</v>
      </c>
      <c r="F1250">
        <v>2.1999999999999999E-2</v>
      </c>
      <c r="G1250" s="52">
        <v>7.0000000000000001E-3</v>
      </c>
      <c r="H1250" s="38">
        <f t="shared" si="152"/>
        <v>9.8425196850393692E-2</v>
      </c>
      <c r="I1250" s="41">
        <f t="shared" si="153"/>
        <v>4.9212598425196846E-2</v>
      </c>
      <c r="J1250" s="40">
        <f>'NOAA WLs'!$P$5+(D1250/0.3048)</f>
        <v>4.3984251968503933</v>
      </c>
      <c r="K1250" s="40">
        <f>'NOAA WLs'!$P$5+(E1250/0.3048)</f>
        <v>4.349212598425197</v>
      </c>
      <c r="L1250" s="40">
        <f t="shared" si="154"/>
        <v>7.2178477690288706E-2</v>
      </c>
      <c r="M1250" s="41">
        <f t="shared" si="155"/>
        <v>2.2965879265091863E-2</v>
      </c>
      <c r="O1250">
        <v>2002</v>
      </c>
      <c r="P1250">
        <v>12</v>
      </c>
      <c r="Q1250" s="1">
        <f t="shared" si="156"/>
        <v>37591</v>
      </c>
      <c r="R1250">
        <v>3.4079999999999999</v>
      </c>
      <c r="S1250">
        <f t="shared" si="157"/>
        <v>11.181102362204724</v>
      </c>
      <c r="T1250">
        <f t="shared" si="158"/>
        <v>11.681102362204724</v>
      </c>
    </row>
    <row r="1251" spans="1:20" x14ac:dyDescent="0.25">
      <c r="A1251" s="38">
        <v>2002</v>
      </c>
      <c r="B1251">
        <v>1</v>
      </c>
      <c r="C1251" s="1">
        <f t="shared" si="159"/>
        <v>37257</v>
      </c>
      <c r="D1251" s="38">
        <v>-2E-3</v>
      </c>
      <c r="E1251">
        <v>1.4999999999999999E-2</v>
      </c>
      <c r="F1251">
        <v>2.1999999999999999E-2</v>
      </c>
      <c r="G1251" s="52">
        <v>7.0000000000000001E-3</v>
      </c>
      <c r="H1251" s="38">
        <f t="shared" si="152"/>
        <v>-6.5616797900262466E-3</v>
      </c>
      <c r="I1251" s="41">
        <f t="shared" si="153"/>
        <v>4.9212598425196846E-2</v>
      </c>
      <c r="J1251" s="40">
        <f>'NOAA WLs'!$P$5+(D1251/0.3048)</f>
        <v>4.2934383202099733</v>
      </c>
      <c r="K1251" s="40">
        <f>'NOAA WLs'!$P$5+(E1251/0.3048)</f>
        <v>4.349212598425197</v>
      </c>
      <c r="L1251" s="40">
        <f t="shared" si="154"/>
        <v>7.2178477690288706E-2</v>
      </c>
      <c r="M1251" s="41">
        <f t="shared" si="155"/>
        <v>2.2965879265091863E-2</v>
      </c>
      <c r="O1251">
        <v>2003</v>
      </c>
      <c r="P1251">
        <v>1</v>
      </c>
      <c r="Q1251" s="1">
        <f t="shared" si="156"/>
        <v>37622</v>
      </c>
      <c r="R1251">
        <v>3.6190000000000002</v>
      </c>
      <c r="S1251">
        <f t="shared" si="157"/>
        <v>11.873359580052494</v>
      </c>
      <c r="T1251">
        <f t="shared" si="158"/>
        <v>12.373359580052494</v>
      </c>
    </row>
    <row r="1252" spans="1:20" x14ac:dyDescent="0.25">
      <c r="A1252" s="38">
        <v>2002</v>
      </c>
      <c r="B1252">
        <v>2</v>
      </c>
      <c r="C1252" s="1">
        <f t="shared" si="159"/>
        <v>37288</v>
      </c>
      <c r="D1252" s="38">
        <v>-4.9000000000000002E-2</v>
      </c>
      <c r="E1252">
        <v>1.4999999999999999E-2</v>
      </c>
      <c r="F1252">
        <v>2.1999999999999999E-2</v>
      </c>
      <c r="G1252" s="52">
        <v>7.0000000000000001E-3</v>
      </c>
      <c r="H1252" s="38">
        <f t="shared" si="152"/>
        <v>-0.16076115485564305</v>
      </c>
      <c r="I1252" s="41">
        <f t="shared" si="153"/>
        <v>4.9212598425196846E-2</v>
      </c>
      <c r="J1252" s="40">
        <f>'NOAA WLs'!$P$5+(D1252/0.3048)</f>
        <v>4.1392388451443569</v>
      </c>
      <c r="K1252" s="40">
        <f>'NOAA WLs'!$P$5+(E1252/0.3048)</f>
        <v>4.349212598425197</v>
      </c>
      <c r="L1252" s="40">
        <f t="shared" si="154"/>
        <v>7.2178477690288706E-2</v>
      </c>
      <c r="M1252" s="41">
        <f t="shared" si="155"/>
        <v>2.2965879265091863E-2</v>
      </c>
      <c r="O1252">
        <v>2003</v>
      </c>
      <c r="P1252">
        <v>2</v>
      </c>
      <c r="Q1252" s="1">
        <f t="shared" si="156"/>
        <v>37653</v>
      </c>
      <c r="R1252">
        <v>3.1070000000000002</v>
      </c>
      <c r="S1252">
        <f t="shared" si="157"/>
        <v>10.193569553805775</v>
      </c>
      <c r="T1252">
        <f t="shared" si="158"/>
        <v>10.693569553805775</v>
      </c>
    </row>
    <row r="1253" spans="1:20" x14ac:dyDescent="0.25">
      <c r="A1253" s="38">
        <v>2002</v>
      </c>
      <c r="B1253">
        <v>3</v>
      </c>
      <c r="C1253" s="1">
        <f t="shared" si="159"/>
        <v>37316</v>
      </c>
      <c r="D1253" s="38">
        <v>-4.3999999999999997E-2</v>
      </c>
      <c r="E1253">
        <v>1.4999999999999999E-2</v>
      </c>
      <c r="F1253">
        <v>2.3E-2</v>
      </c>
      <c r="G1253" s="52">
        <v>8.0000000000000002E-3</v>
      </c>
      <c r="H1253" s="38">
        <f t="shared" si="152"/>
        <v>-0.14435695538057741</v>
      </c>
      <c r="I1253" s="41">
        <f t="shared" si="153"/>
        <v>4.9212598425196846E-2</v>
      </c>
      <c r="J1253" s="40">
        <f>'NOAA WLs'!$P$5+(D1253/0.3048)</f>
        <v>4.1556430446194224</v>
      </c>
      <c r="K1253" s="40">
        <f>'NOAA WLs'!$P$5+(E1253/0.3048)</f>
        <v>4.349212598425197</v>
      </c>
      <c r="L1253" s="40">
        <f t="shared" si="154"/>
        <v>7.5459317585301833E-2</v>
      </c>
      <c r="M1253" s="41">
        <f t="shared" si="155"/>
        <v>2.6246719160104987E-2</v>
      </c>
      <c r="O1253">
        <v>2003</v>
      </c>
      <c r="P1253">
        <v>3</v>
      </c>
      <c r="Q1253" s="1">
        <f t="shared" si="156"/>
        <v>37681</v>
      </c>
      <c r="R1253">
        <v>3.3149999999999999</v>
      </c>
      <c r="S1253">
        <f t="shared" si="157"/>
        <v>10.875984251968504</v>
      </c>
      <c r="T1253">
        <f t="shared" si="158"/>
        <v>11.375984251968504</v>
      </c>
    </row>
    <row r="1254" spans="1:20" x14ac:dyDescent="0.25">
      <c r="A1254" s="38">
        <v>2002</v>
      </c>
      <c r="B1254">
        <v>4</v>
      </c>
      <c r="C1254" s="1">
        <f t="shared" si="159"/>
        <v>37347</v>
      </c>
      <c r="D1254" s="38">
        <v>-5.0999999999999997E-2</v>
      </c>
      <c r="E1254">
        <v>1.4999999999999999E-2</v>
      </c>
      <c r="F1254">
        <v>2.3E-2</v>
      </c>
      <c r="G1254" s="52">
        <v>8.0000000000000002E-3</v>
      </c>
      <c r="H1254" s="38">
        <f t="shared" si="152"/>
        <v>-0.16732283464566927</v>
      </c>
      <c r="I1254" s="41">
        <f t="shared" si="153"/>
        <v>4.9212598425196846E-2</v>
      </c>
      <c r="J1254" s="40">
        <f>'NOAA WLs'!$P$5+(D1254/0.3048)</f>
        <v>4.1326771653543304</v>
      </c>
      <c r="K1254" s="40">
        <f>'NOAA WLs'!$P$5+(E1254/0.3048)</f>
        <v>4.349212598425197</v>
      </c>
      <c r="L1254" s="40">
        <f t="shared" si="154"/>
        <v>7.5459317585301833E-2</v>
      </c>
      <c r="M1254" s="41">
        <f t="shared" si="155"/>
        <v>2.6246719160104987E-2</v>
      </c>
      <c r="O1254">
        <v>2003</v>
      </c>
      <c r="P1254">
        <v>4</v>
      </c>
      <c r="Q1254" s="1">
        <f t="shared" si="156"/>
        <v>37712</v>
      </c>
      <c r="R1254">
        <v>3.0819999999999999</v>
      </c>
      <c r="S1254">
        <f t="shared" si="157"/>
        <v>10.111548556430446</v>
      </c>
      <c r="T1254">
        <f t="shared" si="158"/>
        <v>10.611548556430446</v>
      </c>
    </row>
    <row r="1255" spans="1:20" x14ac:dyDescent="0.25">
      <c r="A1255" s="38">
        <v>2002</v>
      </c>
      <c r="B1255">
        <v>5</v>
      </c>
      <c r="C1255" s="1">
        <f t="shared" si="159"/>
        <v>37377</v>
      </c>
      <c r="D1255" s="38">
        <v>-4.5999999999999999E-2</v>
      </c>
      <c r="E1255">
        <v>1.4999999999999999E-2</v>
      </c>
      <c r="F1255">
        <v>2.3E-2</v>
      </c>
      <c r="G1255" s="52">
        <v>8.0000000000000002E-3</v>
      </c>
      <c r="H1255" s="38">
        <f t="shared" si="152"/>
        <v>-0.15091863517060367</v>
      </c>
      <c r="I1255" s="41">
        <f t="shared" si="153"/>
        <v>4.9212598425196846E-2</v>
      </c>
      <c r="J1255" s="40">
        <f>'NOAA WLs'!$P$5+(D1255/0.3048)</f>
        <v>4.1490813648293958</v>
      </c>
      <c r="K1255" s="40">
        <f>'NOAA WLs'!$P$5+(E1255/0.3048)</f>
        <v>4.349212598425197</v>
      </c>
      <c r="L1255" s="40">
        <f t="shared" si="154"/>
        <v>7.5459317585301833E-2</v>
      </c>
      <c r="M1255" s="41">
        <f t="shared" si="155"/>
        <v>2.6246719160104987E-2</v>
      </c>
      <c r="O1255">
        <v>2003</v>
      </c>
      <c r="P1255">
        <v>5</v>
      </c>
      <c r="Q1255" s="1">
        <f t="shared" si="156"/>
        <v>37742</v>
      </c>
      <c r="R1255">
        <v>2.9830000000000001</v>
      </c>
      <c r="S1255">
        <f t="shared" si="157"/>
        <v>9.7867454068241475</v>
      </c>
      <c r="T1255">
        <f t="shared" si="158"/>
        <v>10.286745406824148</v>
      </c>
    </row>
    <row r="1256" spans="1:20" x14ac:dyDescent="0.25">
      <c r="A1256" s="38">
        <v>2002</v>
      </c>
      <c r="B1256">
        <v>6</v>
      </c>
      <c r="C1256" s="1">
        <f t="shared" si="159"/>
        <v>37408</v>
      </c>
      <c r="D1256" s="38">
        <v>-2.1999999999999999E-2</v>
      </c>
      <c r="E1256">
        <v>1.6E-2</v>
      </c>
      <c r="F1256">
        <v>2.3E-2</v>
      </c>
      <c r="G1256" s="52">
        <v>8.0000000000000002E-3</v>
      </c>
      <c r="H1256" s="38">
        <f t="shared" si="152"/>
        <v>-7.2178477690288706E-2</v>
      </c>
      <c r="I1256" s="41">
        <f t="shared" si="153"/>
        <v>5.2493438320209973E-2</v>
      </c>
      <c r="J1256" s="40">
        <f>'NOAA WLs'!$P$5+(D1256/0.3048)</f>
        <v>4.2278215223097115</v>
      </c>
      <c r="K1256" s="40">
        <f>'NOAA WLs'!$P$5+(E1256/0.3048)</f>
        <v>4.3524934383202094</v>
      </c>
      <c r="L1256" s="40">
        <f t="shared" si="154"/>
        <v>7.5459317585301833E-2</v>
      </c>
      <c r="M1256" s="41">
        <f t="shared" si="155"/>
        <v>2.6246719160104987E-2</v>
      </c>
      <c r="O1256">
        <v>2003</v>
      </c>
      <c r="P1256">
        <v>6</v>
      </c>
      <c r="Q1256" s="1">
        <f t="shared" si="156"/>
        <v>37773</v>
      </c>
      <c r="R1256">
        <v>3.0019999999999998</v>
      </c>
      <c r="S1256">
        <f t="shared" si="157"/>
        <v>9.8490813648293951</v>
      </c>
      <c r="T1256">
        <f t="shared" si="158"/>
        <v>10.349081364829395</v>
      </c>
    </row>
    <row r="1257" spans="1:20" x14ac:dyDescent="0.25">
      <c r="A1257" s="38">
        <v>2002</v>
      </c>
      <c r="B1257">
        <v>7</v>
      </c>
      <c r="C1257" s="1">
        <f t="shared" si="159"/>
        <v>37438</v>
      </c>
      <c r="D1257" s="38">
        <v>3.0000000000000001E-3</v>
      </c>
      <c r="E1257">
        <v>1.6E-2</v>
      </c>
      <c r="F1257">
        <v>2.3E-2</v>
      </c>
      <c r="G1257" s="52">
        <v>8.0000000000000002E-3</v>
      </c>
      <c r="H1257" s="38">
        <f t="shared" si="152"/>
        <v>9.8425196850393699E-3</v>
      </c>
      <c r="I1257" s="41">
        <f t="shared" si="153"/>
        <v>5.2493438320209973E-2</v>
      </c>
      <c r="J1257" s="40">
        <f>'NOAA WLs'!$P$5+(D1257/0.3048)</f>
        <v>4.3098425196850396</v>
      </c>
      <c r="K1257" s="40">
        <f>'NOAA WLs'!$P$5+(E1257/0.3048)</f>
        <v>4.3524934383202094</v>
      </c>
      <c r="L1257" s="40">
        <f t="shared" si="154"/>
        <v>7.5459317585301833E-2</v>
      </c>
      <c r="M1257" s="41">
        <f t="shared" si="155"/>
        <v>2.6246719160104987E-2</v>
      </c>
      <c r="O1257">
        <v>2003</v>
      </c>
      <c r="P1257">
        <v>7</v>
      </c>
      <c r="Q1257" s="1">
        <f t="shared" si="156"/>
        <v>37803</v>
      </c>
      <c r="R1257">
        <v>2.9820000000000002</v>
      </c>
      <c r="S1257">
        <f t="shared" si="157"/>
        <v>9.7834645669291334</v>
      </c>
      <c r="T1257">
        <f t="shared" si="158"/>
        <v>10.283464566929133</v>
      </c>
    </row>
    <row r="1258" spans="1:20" x14ac:dyDescent="0.25">
      <c r="A1258" s="38">
        <v>2002</v>
      </c>
      <c r="B1258">
        <v>8</v>
      </c>
      <c r="C1258" s="1">
        <f t="shared" si="159"/>
        <v>37469</v>
      </c>
      <c r="D1258" s="38">
        <v>-6.0000000000000001E-3</v>
      </c>
      <c r="E1258">
        <v>1.6E-2</v>
      </c>
      <c r="F1258">
        <v>2.4E-2</v>
      </c>
      <c r="G1258" s="52">
        <v>8.0000000000000002E-3</v>
      </c>
      <c r="H1258" s="38">
        <f t="shared" si="152"/>
        <v>-1.968503937007874E-2</v>
      </c>
      <c r="I1258" s="41">
        <f t="shared" si="153"/>
        <v>5.2493438320209973E-2</v>
      </c>
      <c r="J1258" s="40">
        <f>'NOAA WLs'!$P$5+(D1258/0.3048)</f>
        <v>4.2803149606299211</v>
      </c>
      <c r="K1258" s="40">
        <f>'NOAA WLs'!$P$5+(E1258/0.3048)</f>
        <v>4.3524934383202094</v>
      </c>
      <c r="L1258" s="40">
        <f t="shared" si="154"/>
        <v>7.874015748031496E-2</v>
      </c>
      <c r="M1258" s="41">
        <f t="shared" si="155"/>
        <v>2.6246719160104987E-2</v>
      </c>
      <c r="O1258">
        <v>2003</v>
      </c>
      <c r="P1258">
        <v>8</v>
      </c>
      <c r="Q1258" s="1">
        <f t="shared" si="156"/>
        <v>37834</v>
      </c>
      <c r="R1258">
        <v>2.972</v>
      </c>
      <c r="S1258">
        <f t="shared" si="157"/>
        <v>9.7506561679790025</v>
      </c>
      <c r="T1258">
        <f t="shared" si="158"/>
        <v>10.250656167979002</v>
      </c>
    </row>
    <row r="1259" spans="1:20" x14ac:dyDescent="0.25">
      <c r="A1259" s="38">
        <v>2002</v>
      </c>
      <c r="B1259">
        <v>9</v>
      </c>
      <c r="C1259" s="1">
        <f t="shared" si="159"/>
        <v>37500</v>
      </c>
      <c r="D1259" s="38">
        <v>0.01</v>
      </c>
      <c r="E1259">
        <v>1.6E-2</v>
      </c>
      <c r="F1259">
        <v>2.4E-2</v>
      </c>
      <c r="G1259" s="52">
        <v>8.9999999999999993E-3</v>
      </c>
      <c r="H1259" s="38">
        <f t="shared" si="152"/>
        <v>3.2808398950131233E-2</v>
      </c>
      <c r="I1259" s="41">
        <f t="shared" si="153"/>
        <v>5.2493438320209973E-2</v>
      </c>
      <c r="J1259" s="40">
        <f>'NOAA WLs'!$P$5+(D1259/0.3048)</f>
        <v>4.3328083989501307</v>
      </c>
      <c r="K1259" s="40">
        <f>'NOAA WLs'!$P$5+(E1259/0.3048)</f>
        <v>4.3524934383202094</v>
      </c>
      <c r="L1259" s="40">
        <f t="shared" si="154"/>
        <v>7.874015748031496E-2</v>
      </c>
      <c r="M1259" s="41">
        <f t="shared" si="155"/>
        <v>2.9527559055118106E-2</v>
      </c>
      <c r="O1259">
        <v>2003</v>
      </c>
      <c r="P1259">
        <v>9</v>
      </c>
      <c r="Q1259" s="1">
        <f t="shared" si="156"/>
        <v>37865</v>
      </c>
      <c r="R1259">
        <v>3.0059999999999998</v>
      </c>
      <c r="S1259">
        <f t="shared" si="157"/>
        <v>9.8622047244094482</v>
      </c>
      <c r="T1259">
        <f t="shared" si="158"/>
        <v>10.362204724409448</v>
      </c>
    </row>
    <row r="1260" spans="1:20" x14ac:dyDescent="0.25">
      <c r="A1260" s="38">
        <v>2002</v>
      </c>
      <c r="B1260">
        <v>10</v>
      </c>
      <c r="C1260" s="1">
        <f t="shared" si="159"/>
        <v>37530</v>
      </c>
      <c r="D1260" s="38">
        <v>-8.1000000000000003E-2</v>
      </c>
      <c r="E1260">
        <v>1.6E-2</v>
      </c>
      <c r="F1260">
        <v>2.4E-2</v>
      </c>
      <c r="G1260" s="52">
        <v>8.9999999999999993E-3</v>
      </c>
      <c r="H1260" s="38">
        <f t="shared" si="152"/>
        <v>-0.26574803149606296</v>
      </c>
      <c r="I1260" s="41">
        <f t="shared" si="153"/>
        <v>5.2493438320209973E-2</v>
      </c>
      <c r="J1260" s="40">
        <f>'NOAA WLs'!$P$5+(D1260/0.3048)</f>
        <v>4.0342519685039369</v>
      </c>
      <c r="K1260" s="40">
        <f>'NOAA WLs'!$P$5+(E1260/0.3048)</f>
        <v>4.3524934383202094</v>
      </c>
      <c r="L1260" s="40">
        <f t="shared" si="154"/>
        <v>7.874015748031496E-2</v>
      </c>
      <c r="M1260" s="41">
        <f t="shared" si="155"/>
        <v>2.9527559055118106E-2</v>
      </c>
      <c r="O1260">
        <v>2003</v>
      </c>
      <c r="P1260">
        <v>10</v>
      </c>
      <c r="Q1260" s="1">
        <f t="shared" si="156"/>
        <v>37895</v>
      </c>
      <c r="R1260">
        <v>3.117</v>
      </c>
      <c r="S1260">
        <f t="shared" si="157"/>
        <v>10.226377952755906</v>
      </c>
      <c r="T1260">
        <f t="shared" si="158"/>
        <v>10.726377952755906</v>
      </c>
    </row>
    <row r="1261" spans="1:20" x14ac:dyDescent="0.25">
      <c r="A1261" s="38">
        <v>2002</v>
      </c>
      <c r="B1261">
        <v>11</v>
      </c>
      <c r="C1261" s="1">
        <f t="shared" si="159"/>
        <v>37561</v>
      </c>
      <c r="D1261" s="38">
        <v>1.9E-2</v>
      </c>
      <c r="E1261">
        <v>1.6E-2</v>
      </c>
      <c r="F1261">
        <v>2.4E-2</v>
      </c>
      <c r="G1261" s="52">
        <v>8.9999999999999993E-3</v>
      </c>
      <c r="H1261" s="38">
        <f t="shared" si="152"/>
        <v>6.2335958005249339E-2</v>
      </c>
      <c r="I1261" s="41">
        <f t="shared" si="153"/>
        <v>5.2493438320209973E-2</v>
      </c>
      <c r="J1261" s="40">
        <f>'NOAA WLs'!$P$5+(D1261/0.3048)</f>
        <v>4.3623359580052492</v>
      </c>
      <c r="K1261" s="40">
        <f>'NOAA WLs'!$P$5+(E1261/0.3048)</f>
        <v>4.3524934383202094</v>
      </c>
      <c r="L1261" s="40">
        <f t="shared" si="154"/>
        <v>7.874015748031496E-2</v>
      </c>
      <c r="M1261" s="41">
        <f t="shared" si="155"/>
        <v>2.9527559055118106E-2</v>
      </c>
      <c r="O1261">
        <v>2003</v>
      </c>
      <c r="P1261">
        <v>11</v>
      </c>
      <c r="Q1261" s="1">
        <f t="shared" si="156"/>
        <v>37926</v>
      </c>
      <c r="R1261">
        <v>3.1930000000000001</v>
      </c>
      <c r="S1261">
        <f t="shared" si="157"/>
        <v>10.475721784776903</v>
      </c>
      <c r="T1261">
        <f t="shared" si="158"/>
        <v>10.975721784776903</v>
      </c>
    </row>
    <row r="1262" spans="1:20" x14ac:dyDescent="0.25">
      <c r="A1262" s="38">
        <v>2002</v>
      </c>
      <c r="B1262">
        <v>12</v>
      </c>
      <c r="C1262" s="1">
        <f t="shared" si="159"/>
        <v>37591</v>
      </c>
      <c r="D1262" s="38">
        <v>0.158</v>
      </c>
      <c r="E1262">
        <v>1.7000000000000001E-2</v>
      </c>
      <c r="F1262">
        <v>2.4E-2</v>
      </c>
      <c r="G1262" s="52">
        <v>8.9999999999999993E-3</v>
      </c>
      <c r="H1262" s="38">
        <f t="shared" si="152"/>
        <v>0.51837270341207342</v>
      </c>
      <c r="I1262" s="41">
        <f t="shared" si="153"/>
        <v>5.57742782152231E-2</v>
      </c>
      <c r="J1262" s="40">
        <f>'NOAA WLs'!$P$5+(D1262/0.3048)</f>
        <v>4.8183727034120736</v>
      </c>
      <c r="K1262" s="40">
        <f>'NOAA WLs'!$P$5+(E1262/0.3048)</f>
        <v>4.3557742782152227</v>
      </c>
      <c r="L1262" s="40">
        <f t="shared" si="154"/>
        <v>7.874015748031496E-2</v>
      </c>
      <c r="M1262" s="41">
        <f t="shared" si="155"/>
        <v>2.9527559055118106E-2</v>
      </c>
      <c r="O1262">
        <v>2003</v>
      </c>
      <c r="P1262">
        <v>12</v>
      </c>
      <c r="Q1262" s="1">
        <f t="shared" si="156"/>
        <v>37956</v>
      </c>
      <c r="R1262">
        <v>3.5009999999999999</v>
      </c>
      <c r="S1262">
        <f t="shared" si="157"/>
        <v>11.486220472440944</v>
      </c>
      <c r="T1262">
        <f t="shared" si="158"/>
        <v>11.986220472440944</v>
      </c>
    </row>
    <row r="1263" spans="1:20" x14ac:dyDescent="0.25">
      <c r="A1263" s="38">
        <v>2003</v>
      </c>
      <c r="B1263">
        <v>1</v>
      </c>
      <c r="C1263" s="1">
        <f t="shared" si="159"/>
        <v>37622</v>
      </c>
      <c r="D1263" s="38">
        <v>4.2999999999999997E-2</v>
      </c>
      <c r="E1263">
        <v>1.7000000000000001E-2</v>
      </c>
      <c r="F1263">
        <v>2.4E-2</v>
      </c>
      <c r="G1263" s="52">
        <v>8.9999999999999993E-3</v>
      </c>
      <c r="H1263" s="38">
        <f t="shared" si="152"/>
        <v>0.14107611548556429</v>
      </c>
      <c r="I1263" s="41">
        <f t="shared" si="153"/>
        <v>5.57742782152231E-2</v>
      </c>
      <c r="J1263" s="40">
        <f>'NOAA WLs'!$P$5+(D1263/0.3048)</f>
        <v>4.441076115485564</v>
      </c>
      <c r="K1263" s="40">
        <f>'NOAA WLs'!$P$5+(E1263/0.3048)</f>
        <v>4.3557742782152227</v>
      </c>
      <c r="L1263" s="40">
        <f t="shared" si="154"/>
        <v>7.874015748031496E-2</v>
      </c>
      <c r="M1263" s="41">
        <f t="shared" si="155"/>
        <v>2.9527559055118106E-2</v>
      </c>
      <c r="O1263">
        <v>2004</v>
      </c>
      <c r="P1263">
        <v>1</v>
      </c>
      <c r="Q1263" s="1">
        <f t="shared" si="156"/>
        <v>37987</v>
      </c>
      <c r="R1263">
        <v>3.2690000000000001</v>
      </c>
      <c r="S1263">
        <f t="shared" si="157"/>
        <v>10.725065616797901</v>
      </c>
      <c r="T1263">
        <f t="shared" si="158"/>
        <v>11.225065616797901</v>
      </c>
    </row>
    <row r="1264" spans="1:20" x14ac:dyDescent="0.25">
      <c r="A1264" s="38">
        <v>2003</v>
      </c>
      <c r="B1264">
        <v>2</v>
      </c>
      <c r="C1264" s="1">
        <f t="shared" si="159"/>
        <v>37653</v>
      </c>
      <c r="D1264" s="38">
        <v>-5.2999999999999999E-2</v>
      </c>
      <c r="E1264">
        <v>1.7000000000000001E-2</v>
      </c>
      <c r="F1264">
        <v>2.5000000000000001E-2</v>
      </c>
      <c r="G1264" s="52">
        <v>8.9999999999999993E-3</v>
      </c>
      <c r="H1264" s="38">
        <f t="shared" si="152"/>
        <v>-0.17388451443569553</v>
      </c>
      <c r="I1264" s="41">
        <f t="shared" si="153"/>
        <v>5.57742782152231E-2</v>
      </c>
      <c r="J1264" s="40">
        <f>'NOAA WLs'!$P$5+(D1264/0.3048)</f>
        <v>4.1261154855643039</v>
      </c>
      <c r="K1264" s="40">
        <f>'NOAA WLs'!$P$5+(E1264/0.3048)</f>
        <v>4.3557742782152227</v>
      </c>
      <c r="L1264" s="40">
        <f t="shared" si="154"/>
        <v>8.2020997375328086E-2</v>
      </c>
      <c r="M1264" s="41">
        <f t="shared" si="155"/>
        <v>2.9527559055118106E-2</v>
      </c>
      <c r="O1264">
        <v>2004</v>
      </c>
      <c r="P1264">
        <v>2</v>
      </c>
      <c r="Q1264" s="1">
        <f t="shared" si="156"/>
        <v>38018</v>
      </c>
      <c r="R1264">
        <v>3.0880000000000001</v>
      </c>
      <c r="S1264">
        <f t="shared" si="157"/>
        <v>10.131233595800525</v>
      </c>
      <c r="T1264">
        <f t="shared" si="158"/>
        <v>10.631233595800525</v>
      </c>
    </row>
    <row r="1265" spans="1:20" x14ac:dyDescent="0.25">
      <c r="A1265" s="38">
        <v>2003</v>
      </c>
      <c r="B1265">
        <v>3</v>
      </c>
      <c r="C1265" s="1">
        <f t="shared" si="159"/>
        <v>37681</v>
      </c>
      <c r="D1265" s="38">
        <v>5.5E-2</v>
      </c>
      <c r="E1265">
        <v>1.7000000000000001E-2</v>
      </c>
      <c r="F1265">
        <v>2.5000000000000001E-2</v>
      </c>
      <c r="G1265" s="52">
        <v>0.01</v>
      </c>
      <c r="H1265" s="38">
        <f t="shared" si="152"/>
        <v>0.18044619422572178</v>
      </c>
      <c r="I1265" s="41">
        <f t="shared" si="153"/>
        <v>5.57742782152231E-2</v>
      </c>
      <c r="J1265" s="40">
        <f>'NOAA WLs'!$P$5+(D1265/0.3048)</f>
        <v>4.4804461942257214</v>
      </c>
      <c r="K1265" s="40">
        <f>'NOAA WLs'!$P$5+(E1265/0.3048)</f>
        <v>4.3557742782152227</v>
      </c>
      <c r="L1265" s="40">
        <f t="shared" si="154"/>
        <v>8.2020997375328086E-2</v>
      </c>
      <c r="M1265" s="41">
        <f t="shared" si="155"/>
        <v>3.2808398950131233E-2</v>
      </c>
      <c r="O1265">
        <v>2004</v>
      </c>
      <c r="P1265">
        <v>3</v>
      </c>
      <c r="Q1265" s="1">
        <f t="shared" si="156"/>
        <v>38047</v>
      </c>
      <c r="R1265">
        <v>2.9009999999999998</v>
      </c>
      <c r="S1265">
        <f t="shared" si="157"/>
        <v>9.5177165354330704</v>
      </c>
      <c r="T1265">
        <f t="shared" si="158"/>
        <v>10.01771653543307</v>
      </c>
    </row>
    <row r="1266" spans="1:20" x14ac:dyDescent="0.25">
      <c r="A1266" s="38">
        <v>2003</v>
      </c>
      <c r="B1266">
        <v>4</v>
      </c>
      <c r="C1266" s="1">
        <f t="shared" si="159"/>
        <v>37712</v>
      </c>
      <c r="D1266" s="38">
        <v>0.111</v>
      </c>
      <c r="E1266">
        <v>1.7000000000000001E-2</v>
      </c>
      <c r="F1266">
        <v>2.5000000000000001E-2</v>
      </c>
      <c r="G1266" s="52">
        <v>0.01</v>
      </c>
      <c r="H1266" s="38">
        <f t="shared" si="152"/>
        <v>0.36417322834645666</v>
      </c>
      <c r="I1266" s="41">
        <f t="shared" si="153"/>
        <v>5.57742782152231E-2</v>
      </c>
      <c r="J1266" s="40">
        <f>'NOAA WLs'!$P$5+(D1266/0.3048)</f>
        <v>4.6641732283464563</v>
      </c>
      <c r="K1266" s="40">
        <f>'NOAA WLs'!$P$5+(E1266/0.3048)</f>
        <v>4.3557742782152227</v>
      </c>
      <c r="L1266" s="40">
        <f t="shared" si="154"/>
        <v>8.2020997375328086E-2</v>
      </c>
      <c r="M1266" s="41">
        <f t="shared" si="155"/>
        <v>3.2808398950131233E-2</v>
      </c>
      <c r="O1266">
        <v>2004</v>
      </c>
      <c r="P1266">
        <v>4</v>
      </c>
      <c r="Q1266" s="1">
        <f t="shared" si="156"/>
        <v>38078</v>
      </c>
      <c r="R1266">
        <v>2.9009999999999998</v>
      </c>
      <c r="S1266">
        <f t="shared" si="157"/>
        <v>9.5177165354330704</v>
      </c>
      <c r="T1266">
        <f t="shared" si="158"/>
        <v>10.01771653543307</v>
      </c>
    </row>
    <row r="1267" spans="1:20" x14ac:dyDescent="0.25">
      <c r="A1267" s="38">
        <v>2003</v>
      </c>
      <c r="B1267">
        <v>5</v>
      </c>
      <c r="C1267" s="1">
        <f t="shared" si="159"/>
        <v>37742</v>
      </c>
      <c r="D1267" s="38">
        <v>0</v>
      </c>
      <c r="E1267">
        <v>1.7999999999999999E-2</v>
      </c>
      <c r="F1267">
        <v>2.5000000000000001E-2</v>
      </c>
      <c r="G1267" s="52">
        <v>0.01</v>
      </c>
      <c r="H1267" s="38">
        <f t="shared" si="152"/>
        <v>0</v>
      </c>
      <c r="I1267" s="41">
        <f t="shared" si="153"/>
        <v>5.9055118110236213E-2</v>
      </c>
      <c r="J1267" s="40">
        <f>'NOAA WLs'!$P$5+(D1267/0.3048)</f>
        <v>4.3</v>
      </c>
      <c r="K1267" s="40">
        <f>'NOAA WLs'!$P$5+(E1267/0.3048)</f>
        <v>4.3590551181102359</v>
      </c>
      <c r="L1267" s="40">
        <f t="shared" si="154"/>
        <v>8.2020997375328086E-2</v>
      </c>
      <c r="M1267" s="41">
        <f t="shared" si="155"/>
        <v>3.2808398950131233E-2</v>
      </c>
      <c r="O1267">
        <v>2004</v>
      </c>
      <c r="P1267">
        <v>5</v>
      </c>
      <c r="Q1267" s="1">
        <f t="shared" si="156"/>
        <v>38108</v>
      </c>
      <c r="R1267">
        <v>2.98</v>
      </c>
      <c r="S1267">
        <f t="shared" si="157"/>
        <v>9.7769028871391068</v>
      </c>
      <c r="T1267">
        <f t="shared" si="158"/>
        <v>10.276902887139107</v>
      </c>
    </row>
    <row r="1268" spans="1:20" x14ac:dyDescent="0.25">
      <c r="A1268" s="38">
        <v>2003</v>
      </c>
      <c r="B1268">
        <v>6</v>
      </c>
      <c r="C1268" s="1">
        <f t="shared" si="159"/>
        <v>37773</v>
      </c>
      <c r="D1268" s="38">
        <v>-2.1000000000000001E-2</v>
      </c>
      <c r="E1268">
        <v>1.7999999999999999E-2</v>
      </c>
      <c r="F1268">
        <v>2.5000000000000001E-2</v>
      </c>
      <c r="G1268" s="52">
        <v>0.01</v>
      </c>
      <c r="H1268" s="38">
        <f t="shared" si="152"/>
        <v>-6.8897637795275593E-2</v>
      </c>
      <c r="I1268" s="41">
        <f t="shared" si="153"/>
        <v>5.9055118110236213E-2</v>
      </c>
      <c r="J1268" s="40">
        <f>'NOAA WLs'!$P$5+(D1268/0.3048)</f>
        <v>4.2311023622047239</v>
      </c>
      <c r="K1268" s="40">
        <f>'NOAA WLs'!$P$5+(E1268/0.3048)</f>
        <v>4.3590551181102359</v>
      </c>
      <c r="L1268" s="40">
        <f t="shared" si="154"/>
        <v>8.2020997375328086E-2</v>
      </c>
      <c r="M1268" s="41">
        <f t="shared" si="155"/>
        <v>3.2808398950131233E-2</v>
      </c>
      <c r="O1268">
        <v>2004</v>
      </c>
      <c r="P1268">
        <v>6</v>
      </c>
      <c r="Q1268" s="1">
        <f t="shared" si="156"/>
        <v>38139</v>
      </c>
      <c r="R1268">
        <v>3.0779999999999998</v>
      </c>
      <c r="S1268">
        <f t="shared" si="157"/>
        <v>10.098425196850393</v>
      </c>
      <c r="T1268">
        <f t="shared" si="158"/>
        <v>10.598425196850393</v>
      </c>
    </row>
    <row r="1269" spans="1:20" x14ac:dyDescent="0.25">
      <c r="A1269" s="38">
        <v>2003</v>
      </c>
      <c r="B1269">
        <v>7</v>
      </c>
      <c r="C1269" s="1">
        <f t="shared" si="159"/>
        <v>37803</v>
      </c>
      <c r="D1269" s="38">
        <v>-3.0000000000000001E-3</v>
      </c>
      <c r="E1269">
        <v>1.7999999999999999E-2</v>
      </c>
      <c r="F1269">
        <v>2.5999999999999999E-2</v>
      </c>
      <c r="G1269" s="52">
        <v>0.01</v>
      </c>
      <c r="H1269" s="38">
        <f t="shared" si="152"/>
        <v>-9.8425196850393699E-3</v>
      </c>
      <c r="I1269" s="41">
        <f t="shared" si="153"/>
        <v>5.9055118110236213E-2</v>
      </c>
      <c r="J1269" s="40">
        <f>'NOAA WLs'!$P$5+(D1269/0.3048)</f>
        <v>4.29015748031496</v>
      </c>
      <c r="K1269" s="40">
        <f>'NOAA WLs'!$P$5+(E1269/0.3048)</f>
        <v>4.3590551181102359</v>
      </c>
      <c r="L1269" s="40">
        <f t="shared" si="154"/>
        <v>8.5301837270341199E-2</v>
      </c>
      <c r="M1269" s="41">
        <f t="shared" si="155"/>
        <v>3.2808398950131233E-2</v>
      </c>
      <c r="O1269">
        <v>2004</v>
      </c>
      <c r="P1269">
        <v>7</v>
      </c>
      <c r="Q1269" s="1">
        <f t="shared" si="156"/>
        <v>38169</v>
      </c>
      <c r="R1269">
        <v>3.0390000000000001</v>
      </c>
      <c r="S1269">
        <f t="shared" si="157"/>
        <v>9.9704724409448815</v>
      </c>
      <c r="T1269">
        <f t="shared" si="158"/>
        <v>10.470472440944881</v>
      </c>
    </row>
    <row r="1270" spans="1:20" x14ac:dyDescent="0.25">
      <c r="A1270" s="38">
        <v>2003</v>
      </c>
      <c r="B1270">
        <v>8</v>
      </c>
      <c r="C1270" s="1">
        <f t="shared" si="159"/>
        <v>37834</v>
      </c>
      <c r="D1270" s="38">
        <v>5.1999999999999998E-2</v>
      </c>
      <c r="E1270">
        <v>1.7999999999999999E-2</v>
      </c>
      <c r="F1270">
        <v>2.5999999999999999E-2</v>
      </c>
      <c r="G1270" s="52">
        <v>0.01</v>
      </c>
      <c r="H1270" s="38">
        <f t="shared" si="152"/>
        <v>0.1706036745406824</v>
      </c>
      <c r="I1270" s="41">
        <f t="shared" si="153"/>
        <v>5.9055118110236213E-2</v>
      </c>
      <c r="J1270" s="40">
        <f>'NOAA WLs'!$P$5+(D1270/0.3048)</f>
        <v>4.4706036745406825</v>
      </c>
      <c r="K1270" s="40">
        <f>'NOAA WLs'!$P$5+(E1270/0.3048)</f>
        <v>4.3590551181102359</v>
      </c>
      <c r="L1270" s="40">
        <f t="shared" si="154"/>
        <v>8.5301837270341199E-2</v>
      </c>
      <c r="M1270" s="41">
        <f t="shared" si="155"/>
        <v>3.2808398950131233E-2</v>
      </c>
      <c r="O1270">
        <v>2004</v>
      </c>
      <c r="P1270">
        <v>8</v>
      </c>
      <c r="Q1270" s="1">
        <f t="shared" si="156"/>
        <v>38200</v>
      </c>
      <c r="R1270">
        <v>2.9889999999999999</v>
      </c>
      <c r="S1270">
        <f t="shared" si="157"/>
        <v>9.8064304461942253</v>
      </c>
      <c r="T1270">
        <f t="shared" si="158"/>
        <v>10.306430446194225</v>
      </c>
    </row>
    <row r="1271" spans="1:20" x14ac:dyDescent="0.25">
      <c r="A1271" s="38">
        <v>2003</v>
      </c>
      <c r="B1271">
        <v>9</v>
      </c>
      <c r="C1271" s="1">
        <f t="shared" si="159"/>
        <v>37865</v>
      </c>
      <c r="D1271" s="38">
        <v>0</v>
      </c>
      <c r="E1271">
        <v>1.7999999999999999E-2</v>
      </c>
      <c r="F1271">
        <v>2.5999999999999999E-2</v>
      </c>
      <c r="G1271" s="52">
        <v>0.01</v>
      </c>
      <c r="H1271" s="38">
        <f t="shared" si="152"/>
        <v>0</v>
      </c>
      <c r="I1271" s="41">
        <f t="shared" si="153"/>
        <v>5.9055118110236213E-2</v>
      </c>
      <c r="J1271" s="40">
        <f>'NOAA WLs'!$P$5+(D1271/0.3048)</f>
        <v>4.3</v>
      </c>
      <c r="K1271" s="40">
        <f>'NOAA WLs'!$P$5+(E1271/0.3048)</f>
        <v>4.3590551181102359</v>
      </c>
      <c r="L1271" s="40">
        <f t="shared" si="154"/>
        <v>8.5301837270341199E-2</v>
      </c>
      <c r="M1271" s="41">
        <f t="shared" si="155"/>
        <v>3.2808398950131233E-2</v>
      </c>
      <c r="O1271">
        <v>2004</v>
      </c>
      <c r="P1271">
        <v>9</v>
      </c>
      <c r="Q1271" s="1">
        <f t="shared" si="156"/>
        <v>38231</v>
      </c>
      <c r="R1271">
        <v>2.9580000000000002</v>
      </c>
      <c r="S1271">
        <f t="shared" si="157"/>
        <v>9.7047244094488185</v>
      </c>
      <c r="T1271">
        <f t="shared" si="158"/>
        <v>10.204724409448819</v>
      </c>
    </row>
    <row r="1272" spans="1:20" x14ac:dyDescent="0.25">
      <c r="A1272" s="38">
        <v>2003</v>
      </c>
      <c r="B1272">
        <v>10</v>
      </c>
      <c r="C1272" s="1">
        <f t="shared" si="159"/>
        <v>37895</v>
      </c>
      <c r="D1272" s="38">
        <v>6.9000000000000006E-2</v>
      </c>
      <c r="E1272">
        <v>1.7999999999999999E-2</v>
      </c>
      <c r="F1272">
        <v>2.5999999999999999E-2</v>
      </c>
      <c r="G1272" s="52">
        <v>1.0999999999999999E-2</v>
      </c>
      <c r="H1272" s="38">
        <f t="shared" si="152"/>
        <v>0.22637795275590553</v>
      </c>
      <c r="I1272" s="41">
        <f t="shared" si="153"/>
        <v>5.9055118110236213E-2</v>
      </c>
      <c r="J1272" s="40">
        <f>'NOAA WLs'!$P$5+(D1272/0.3048)</f>
        <v>4.5263779527559054</v>
      </c>
      <c r="K1272" s="40">
        <f>'NOAA WLs'!$P$5+(E1272/0.3048)</f>
        <v>4.3590551181102359</v>
      </c>
      <c r="L1272" s="40">
        <f t="shared" si="154"/>
        <v>8.5301837270341199E-2</v>
      </c>
      <c r="M1272" s="41">
        <f t="shared" si="155"/>
        <v>3.6089238845144353E-2</v>
      </c>
      <c r="O1272">
        <v>2004</v>
      </c>
      <c r="P1272">
        <v>10</v>
      </c>
      <c r="Q1272" s="1">
        <f t="shared" si="156"/>
        <v>38261</v>
      </c>
      <c r="R1272">
        <v>3.097</v>
      </c>
      <c r="S1272">
        <f t="shared" si="157"/>
        <v>10.160761154855642</v>
      </c>
      <c r="T1272">
        <f t="shared" si="158"/>
        <v>10.660761154855642</v>
      </c>
    </row>
    <row r="1273" spans="1:20" x14ac:dyDescent="0.25">
      <c r="A1273" s="38">
        <v>2003</v>
      </c>
      <c r="B1273">
        <v>11</v>
      </c>
      <c r="C1273" s="1">
        <f t="shared" si="159"/>
        <v>37926</v>
      </c>
      <c r="D1273" s="38">
        <v>4.0000000000000001E-3</v>
      </c>
      <c r="E1273">
        <v>1.9E-2</v>
      </c>
      <c r="F1273">
        <v>2.5999999999999999E-2</v>
      </c>
      <c r="G1273" s="52">
        <v>1.0999999999999999E-2</v>
      </c>
      <c r="H1273" s="38">
        <f t="shared" si="152"/>
        <v>1.3123359580052493E-2</v>
      </c>
      <c r="I1273" s="41">
        <f t="shared" si="153"/>
        <v>6.2335958005249339E-2</v>
      </c>
      <c r="J1273" s="40">
        <f>'NOAA WLs'!$P$5+(D1273/0.3048)</f>
        <v>4.313123359580052</v>
      </c>
      <c r="K1273" s="40">
        <f>'NOAA WLs'!$P$5+(E1273/0.3048)</f>
        <v>4.3623359580052492</v>
      </c>
      <c r="L1273" s="40">
        <f t="shared" si="154"/>
        <v>8.5301837270341199E-2</v>
      </c>
      <c r="M1273" s="41">
        <f t="shared" si="155"/>
        <v>3.6089238845144353E-2</v>
      </c>
      <c r="O1273">
        <v>2004</v>
      </c>
      <c r="P1273">
        <v>11</v>
      </c>
      <c r="Q1273" s="1">
        <f t="shared" si="156"/>
        <v>38292</v>
      </c>
      <c r="R1273">
        <v>3.1960000000000002</v>
      </c>
      <c r="S1273">
        <f t="shared" si="157"/>
        <v>10.485564304461942</v>
      </c>
      <c r="T1273">
        <f t="shared" si="158"/>
        <v>10.985564304461942</v>
      </c>
    </row>
    <row r="1274" spans="1:20" x14ac:dyDescent="0.25">
      <c r="A1274" s="38">
        <v>2003</v>
      </c>
      <c r="B1274">
        <v>12</v>
      </c>
      <c r="C1274" s="1">
        <f t="shared" si="159"/>
        <v>37956</v>
      </c>
      <c r="D1274" s="38">
        <v>0.111</v>
      </c>
      <c r="E1274">
        <v>1.9E-2</v>
      </c>
      <c r="F1274">
        <v>2.5999999999999999E-2</v>
      </c>
      <c r="G1274" s="52">
        <v>1.0999999999999999E-2</v>
      </c>
      <c r="H1274" s="38">
        <f t="shared" si="152"/>
        <v>0.36417322834645666</v>
      </c>
      <c r="I1274" s="41">
        <f t="shared" si="153"/>
        <v>6.2335958005249339E-2</v>
      </c>
      <c r="J1274" s="40">
        <f>'NOAA WLs'!$P$5+(D1274/0.3048)</f>
        <v>4.6641732283464563</v>
      </c>
      <c r="K1274" s="40">
        <f>'NOAA WLs'!$P$5+(E1274/0.3048)</f>
        <v>4.3623359580052492</v>
      </c>
      <c r="L1274" s="40">
        <f t="shared" si="154"/>
        <v>8.5301837270341199E-2</v>
      </c>
      <c r="M1274" s="41">
        <f t="shared" si="155"/>
        <v>3.6089238845144353E-2</v>
      </c>
      <c r="O1274">
        <v>2004</v>
      </c>
      <c r="P1274">
        <v>12</v>
      </c>
      <c r="Q1274" s="1">
        <f t="shared" si="156"/>
        <v>38322</v>
      </c>
      <c r="R1274">
        <v>3.19</v>
      </c>
      <c r="S1274">
        <f t="shared" si="157"/>
        <v>10.465879265091862</v>
      </c>
      <c r="T1274">
        <f t="shared" si="158"/>
        <v>10.965879265091862</v>
      </c>
    </row>
    <row r="1275" spans="1:20" x14ac:dyDescent="0.25">
      <c r="A1275" s="38">
        <v>2004</v>
      </c>
      <c r="B1275">
        <v>1</v>
      </c>
      <c r="C1275" s="1">
        <f t="shared" si="159"/>
        <v>37987</v>
      </c>
      <c r="D1275" s="38">
        <v>6.5000000000000002E-2</v>
      </c>
      <c r="E1275">
        <v>1.9E-2</v>
      </c>
      <c r="F1275">
        <v>2.7E-2</v>
      </c>
      <c r="G1275" s="52">
        <v>1.0999999999999999E-2</v>
      </c>
      <c r="H1275" s="38">
        <f t="shared" si="152"/>
        <v>0.21325459317585302</v>
      </c>
      <c r="I1275" s="41">
        <f t="shared" si="153"/>
        <v>6.2335958005249339E-2</v>
      </c>
      <c r="J1275" s="40">
        <f>'NOAA WLs'!$P$5+(D1275/0.3048)</f>
        <v>4.5132545931758532</v>
      </c>
      <c r="K1275" s="40">
        <f>'NOAA WLs'!$P$5+(E1275/0.3048)</f>
        <v>4.3623359580052492</v>
      </c>
      <c r="L1275" s="40">
        <f t="shared" si="154"/>
        <v>8.8582677165354326E-2</v>
      </c>
      <c r="M1275" s="41">
        <f t="shared" si="155"/>
        <v>3.6089238845144353E-2</v>
      </c>
      <c r="O1275">
        <v>2005</v>
      </c>
      <c r="P1275">
        <v>1</v>
      </c>
      <c r="Q1275" s="1">
        <f t="shared" si="156"/>
        <v>38353</v>
      </c>
      <c r="R1275">
        <v>3.278</v>
      </c>
      <c r="S1275">
        <f t="shared" si="157"/>
        <v>10.754593175853017</v>
      </c>
      <c r="T1275">
        <f t="shared" si="158"/>
        <v>11.254593175853017</v>
      </c>
    </row>
    <row r="1276" spans="1:20" x14ac:dyDescent="0.25">
      <c r="A1276" s="38">
        <v>2004</v>
      </c>
      <c r="B1276">
        <v>2</v>
      </c>
      <c r="C1276" s="1">
        <f t="shared" si="159"/>
        <v>38018</v>
      </c>
      <c r="D1276" s="38">
        <v>4.4999999999999998E-2</v>
      </c>
      <c r="E1276">
        <v>1.9E-2</v>
      </c>
      <c r="F1276">
        <v>2.7E-2</v>
      </c>
      <c r="G1276" s="52">
        <v>1.0999999999999999E-2</v>
      </c>
      <c r="H1276" s="38">
        <f t="shared" si="152"/>
        <v>0.14763779527559054</v>
      </c>
      <c r="I1276" s="41">
        <f t="shared" si="153"/>
        <v>6.2335958005249339E-2</v>
      </c>
      <c r="J1276" s="40">
        <f>'NOAA WLs'!$P$5+(D1276/0.3048)</f>
        <v>4.4476377952755906</v>
      </c>
      <c r="K1276" s="40">
        <f>'NOAA WLs'!$P$5+(E1276/0.3048)</f>
        <v>4.3623359580052492</v>
      </c>
      <c r="L1276" s="40">
        <f t="shared" si="154"/>
        <v>8.8582677165354326E-2</v>
      </c>
      <c r="M1276" s="41">
        <f t="shared" si="155"/>
        <v>3.6089238845144353E-2</v>
      </c>
      <c r="O1276">
        <v>2005</v>
      </c>
      <c r="P1276">
        <v>2</v>
      </c>
      <c r="Q1276" s="1">
        <f t="shared" si="156"/>
        <v>38384</v>
      </c>
      <c r="R1276">
        <v>3.0579999999999998</v>
      </c>
      <c r="S1276">
        <f t="shared" si="157"/>
        <v>10.032808398950131</v>
      </c>
      <c r="T1276">
        <f t="shared" si="158"/>
        <v>10.532808398950131</v>
      </c>
    </row>
    <row r="1277" spans="1:20" x14ac:dyDescent="0.25">
      <c r="A1277" s="38">
        <v>2004</v>
      </c>
      <c r="B1277">
        <v>3</v>
      </c>
      <c r="C1277" s="1">
        <f t="shared" si="159"/>
        <v>38047</v>
      </c>
      <c r="D1277" s="38">
        <v>-3.2000000000000001E-2</v>
      </c>
      <c r="E1277">
        <v>1.9E-2</v>
      </c>
      <c r="F1277">
        <v>2.7E-2</v>
      </c>
      <c r="G1277" s="52">
        <v>1.0999999999999999E-2</v>
      </c>
      <c r="H1277" s="38">
        <f t="shared" si="152"/>
        <v>-0.10498687664041995</v>
      </c>
      <c r="I1277" s="41">
        <f t="shared" si="153"/>
        <v>6.2335958005249339E-2</v>
      </c>
      <c r="J1277" s="40">
        <f>'NOAA WLs'!$P$5+(D1277/0.3048)</f>
        <v>4.1950131233595798</v>
      </c>
      <c r="K1277" s="40">
        <f>'NOAA WLs'!$P$5+(E1277/0.3048)</f>
        <v>4.3623359580052492</v>
      </c>
      <c r="L1277" s="40">
        <f t="shared" si="154"/>
        <v>8.8582677165354326E-2</v>
      </c>
      <c r="M1277" s="41">
        <f t="shared" si="155"/>
        <v>3.6089238845144353E-2</v>
      </c>
      <c r="O1277">
        <v>2005</v>
      </c>
      <c r="P1277">
        <v>3</v>
      </c>
      <c r="Q1277" s="1">
        <f t="shared" si="156"/>
        <v>38412</v>
      </c>
      <c r="R1277">
        <v>3.0859999999999999</v>
      </c>
      <c r="S1277">
        <f t="shared" si="157"/>
        <v>10.124671916010497</v>
      </c>
      <c r="T1277">
        <f t="shared" si="158"/>
        <v>10.624671916010497</v>
      </c>
    </row>
    <row r="1278" spans="1:20" x14ac:dyDescent="0.25">
      <c r="A1278" s="38">
        <v>2004</v>
      </c>
      <c r="B1278">
        <v>4</v>
      </c>
      <c r="C1278" s="1">
        <f t="shared" si="159"/>
        <v>38078</v>
      </c>
      <c r="D1278" s="38">
        <v>-1.2E-2</v>
      </c>
      <c r="E1278">
        <v>1.9E-2</v>
      </c>
      <c r="F1278">
        <v>2.7E-2</v>
      </c>
      <c r="G1278" s="52">
        <v>1.2E-2</v>
      </c>
      <c r="H1278" s="38">
        <f t="shared" si="152"/>
        <v>-3.937007874015748E-2</v>
      </c>
      <c r="I1278" s="41">
        <f t="shared" si="153"/>
        <v>6.2335958005249339E-2</v>
      </c>
      <c r="J1278" s="40">
        <f>'NOAA WLs'!$P$5+(D1278/0.3048)</f>
        <v>4.2606299212598424</v>
      </c>
      <c r="K1278" s="40">
        <f>'NOAA WLs'!$P$5+(E1278/0.3048)</f>
        <v>4.3623359580052492</v>
      </c>
      <c r="L1278" s="40">
        <f t="shared" si="154"/>
        <v>8.8582677165354326E-2</v>
      </c>
      <c r="M1278" s="41">
        <f t="shared" si="155"/>
        <v>3.937007874015748E-2</v>
      </c>
      <c r="O1278">
        <v>2005</v>
      </c>
      <c r="P1278">
        <v>4</v>
      </c>
      <c r="Q1278" s="1">
        <f t="shared" si="156"/>
        <v>38443</v>
      </c>
      <c r="R1278">
        <v>3.0960000000000001</v>
      </c>
      <c r="S1278">
        <f t="shared" si="157"/>
        <v>10.15748031496063</v>
      </c>
      <c r="T1278">
        <f t="shared" si="158"/>
        <v>10.65748031496063</v>
      </c>
    </row>
    <row r="1279" spans="1:20" x14ac:dyDescent="0.25">
      <c r="A1279" s="38">
        <v>2004</v>
      </c>
      <c r="B1279">
        <v>5</v>
      </c>
      <c r="C1279" s="1">
        <f t="shared" si="159"/>
        <v>38108</v>
      </c>
      <c r="D1279" s="38">
        <v>2.4E-2</v>
      </c>
      <c r="E1279">
        <v>0.02</v>
      </c>
      <c r="F1279">
        <v>2.7E-2</v>
      </c>
      <c r="G1279" s="52">
        <v>1.2E-2</v>
      </c>
      <c r="H1279" s="38">
        <f t="shared" si="152"/>
        <v>7.874015748031496E-2</v>
      </c>
      <c r="I1279" s="41">
        <f t="shared" si="153"/>
        <v>6.5616797900262466E-2</v>
      </c>
      <c r="J1279" s="40">
        <f>'NOAA WLs'!$P$5+(D1279/0.3048)</f>
        <v>4.3787401574803146</v>
      </c>
      <c r="K1279" s="40">
        <f>'NOAA WLs'!$P$5+(E1279/0.3048)</f>
        <v>4.3656167979002625</v>
      </c>
      <c r="L1279" s="40">
        <f t="shared" si="154"/>
        <v>8.8582677165354326E-2</v>
      </c>
      <c r="M1279" s="41">
        <f t="shared" si="155"/>
        <v>3.937007874015748E-2</v>
      </c>
      <c r="O1279">
        <v>2005</v>
      </c>
      <c r="P1279">
        <v>5</v>
      </c>
      <c r="Q1279" s="1">
        <f t="shared" si="156"/>
        <v>38473</v>
      </c>
      <c r="R1279">
        <v>3.0539999999999998</v>
      </c>
      <c r="S1279">
        <f t="shared" si="157"/>
        <v>10.019685039370078</v>
      </c>
      <c r="T1279">
        <f t="shared" si="158"/>
        <v>10.519685039370078</v>
      </c>
    </row>
    <row r="1280" spans="1:20" x14ac:dyDescent="0.25">
      <c r="A1280" s="38">
        <v>2004</v>
      </c>
      <c r="B1280">
        <v>6</v>
      </c>
      <c r="C1280" s="1">
        <f t="shared" si="159"/>
        <v>38139</v>
      </c>
      <c r="D1280" s="38">
        <v>1.7000000000000001E-2</v>
      </c>
      <c r="E1280">
        <v>0.02</v>
      </c>
      <c r="F1280">
        <v>2.8000000000000001E-2</v>
      </c>
      <c r="G1280" s="52">
        <v>1.2E-2</v>
      </c>
      <c r="H1280" s="38">
        <f t="shared" si="152"/>
        <v>5.57742782152231E-2</v>
      </c>
      <c r="I1280" s="41">
        <f t="shared" si="153"/>
        <v>6.5616797900262466E-2</v>
      </c>
      <c r="J1280" s="40">
        <f>'NOAA WLs'!$P$5+(D1280/0.3048)</f>
        <v>4.3557742782152227</v>
      </c>
      <c r="K1280" s="40">
        <f>'NOAA WLs'!$P$5+(E1280/0.3048)</f>
        <v>4.3656167979002625</v>
      </c>
      <c r="L1280" s="40">
        <f t="shared" si="154"/>
        <v>9.1863517060367453E-2</v>
      </c>
      <c r="M1280" s="41">
        <f t="shared" si="155"/>
        <v>3.937007874015748E-2</v>
      </c>
      <c r="O1280">
        <v>2005</v>
      </c>
      <c r="P1280">
        <v>6</v>
      </c>
      <c r="Q1280" s="1">
        <f t="shared" si="156"/>
        <v>38504</v>
      </c>
      <c r="R1280">
        <v>3.028</v>
      </c>
      <c r="S1280">
        <f t="shared" si="157"/>
        <v>9.9343832020997365</v>
      </c>
      <c r="T1280">
        <f t="shared" si="158"/>
        <v>10.434383202099736</v>
      </c>
    </row>
    <row r="1281" spans="1:20" x14ac:dyDescent="0.25">
      <c r="A1281" s="38">
        <v>2004</v>
      </c>
      <c r="B1281">
        <v>7</v>
      </c>
      <c r="C1281" s="1">
        <f t="shared" si="159"/>
        <v>38169</v>
      </c>
      <c r="D1281" s="38">
        <v>2.5000000000000001E-2</v>
      </c>
      <c r="E1281">
        <v>0.02</v>
      </c>
      <c r="F1281">
        <v>2.8000000000000001E-2</v>
      </c>
      <c r="G1281" s="52">
        <v>1.2E-2</v>
      </c>
      <c r="H1281" s="38">
        <f t="shared" si="152"/>
        <v>8.2020997375328086E-2</v>
      </c>
      <c r="I1281" s="41">
        <f t="shared" si="153"/>
        <v>6.5616797900262466E-2</v>
      </c>
      <c r="J1281" s="40">
        <f>'NOAA WLs'!$P$5+(D1281/0.3048)</f>
        <v>4.3820209973753279</v>
      </c>
      <c r="K1281" s="40">
        <f>'NOAA WLs'!$P$5+(E1281/0.3048)</f>
        <v>4.3656167979002625</v>
      </c>
      <c r="L1281" s="40">
        <f t="shared" si="154"/>
        <v>9.1863517060367453E-2</v>
      </c>
      <c r="M1281" s="41">
        <f t="shared" si="155"/>
        <v>3.937007874015748E-2</v>
      </c>
      <c r="O1281">
        <v>2005</v>
      </c>
      <c r="P1281">
        <v>7</v>
      </c>
      <c r="Q1281" s="1">
        <f t="shared" si="156"/>
        <v>38534</v>
      </c>
      <c r="R1281">
        <v>3.0089999999999999</v>
      </c>
      <c r="S1281">
        <f t="shared" si="157"/>
        <v>9.8720472440944871</v>
      </c>
      <c r="T1281">
        <f t="shared" si="158"/>
        <v>10.372047244094487</v>
      </c>
    </row>
    <row r="1282" spans="1:20" x14ac:dyDescent="0.25">
      <c r="A1282" s="38">
        <v>2004</v>
      </c>
      <c r="B1282">
        <v>8</v>
      </c>
      <c r="C1282" s="1">
        <f t="shared" si="159"/>
        <v>38200</v>
      </c>
      <c r="D1282" s="38">
        <v>4.1000000000000002E-2</v>
      </c>
      <c r="E1282">
        <v>0.02</v>
      </c>
      <c r="F1282">
        <v>2.8000000000000001E-2</v>
      </c>
      <c r="G1282" s="52">
        <v>1.2E-2</v>
      </c>
      <c r="H1282" s="38">
        <f t="shared" si="152"/>
        <v>0.13451443569553806</v>
      </c>
      <c r="I1282" s="41">
        <f t="shared" si="153"/>
        <v>6.5616797900262466E-2</v>
      </c>
      <c r="J1282" s="40">
        <f>'NOAA WLs'!$P$5+(D1282/0.3048)</f>
        <v>4.4345144356955375</v>
      </c>
      <c r="K1282" s="40">
        <f>'NOAA WLs'!$P$5+(E1282/0.3048)</f>
        <v>4.3656167979002625</v>
      </c>
      <c r="L1282" s="40">
        <f t="shared" si="154"/>
        <v>9.1863517060367453E-2</v>
      </c>
      <c r="M1282" s="41">
        <f t="shared" si="155"/>
        <v>3.937007874015748E-2</v>
      </c>
      <c r="O1282">
        <v>2005</v>
      </c>
      <c r="P1282">
        <v>8</v>
      </c>
      <c r="Q1282" s="1">
        <f t="shared" si="156"/>
        <v>38565</v>
      </c>
      <c r="R1282">
        <v>3.0369999999999999</v>
      </c>
      <c r="S1282">
        <f t="shared" si="157"/>
        <v>9.963910761154855</v>
      </c>
      <c r="T1282">
        <f t="shared" si="158"/>
        <v>10.463910761154855</v>
      </c>
    </row>
    <row r="1283" spans="1:20" x14ac:dyDescent="0.25">
      <c r="A1283" s="38">
        <v>2004</v>
      </c>
      <c r="B1283">
        <v>9</v>
      </c>
      <c r="C1283" s="1">
        <f t="shared" si="159"/>
        <v>38231</v>
      </c>
      <c r="D1283" s="38">
        <v>4.9000000000000002E-2</v>
      </c>
      <c r="E1283">
        <v>0.02</v>
      </c>
      <c r="F1283">
        <v>2.8000000000000001E-2</v>
      </c>
      <c r="G1283" s="52">
        <v>1.2E-2</v>
      </c>
      <c r="H1283" s="38">
        <f t="shared" si="152"/>
        <v>0.16076115485564305</v>
      </c>
      <c r="I1283" s="41">
        <f t="shared" si="153"/>
        <v>6.5616797900262466E-2</v>
      </c>
      <c r="J1283" s="40">
        <f>'NOAA WLs'!$P$5+(D1283/0.3048)</f>
        <v>4.4607611548556427</v>
      </c>
      <c r="K1283" s="40">
        <f>'NOAA WLs'!$P$5+(E1283/0.3048)</f>
        <v>4.3656167979002625</v>
      </c>
      <c r="L1283" s="40">
        <f t="shared" si="154"/>
        <v>9.1863517060367453E-2</v>
      </c>
      <c r="M1283" s="41">
        <f t="shared" si="155"/>
        <v>3.937007874015748E-2</v>
      </c>
      <c r="O1283">
        <v>2005</v>
      </c>
      <c r="P1283">
        <v>9</v>
      </c>
      <c r="Q1283" s="1">
        <f t="shared" si="156"/>
        <v>38596</v>
      </c>
      <c r="R1283">
        <v>2.9289999999999998</v>
      </c>
      <c r="S1283">
        <f t="shared" si="157"/>
        <v>9.6095800524934365</v>
      </c>
      <c r="T1283">
        <f t="shared" si="158"/>
        <v>10.109580052493436</v>
      </c>
    </row>
    <row r="1284" spans="1:20" x14ac:dyDescent="0.25">
      <c r="A1284" s="38">
        <v>2004</v>
      </c>
      <c r="B1284">
        <v>10</v>
      </c>
      <c r="C1284" s="1">
        <f t="shared" si="159"/>
        <v>38261</v>
      </c>
      <c r="D1284" s="38">
        <v>4.5999999999999999E-2</v>
      </c>
      <c r="E1284">
        <v>0.02</v>
      </c>
      <c r="F1284">
        <v>2.8000000000000001E-2</v>
      </c>
      <c r="G1284" s="52">
        <v>1.2999999999999999E-2</v>
      </c>
      <c r="H1284" s="38">
        <f t="shared" si="152"/>
        <v>0.15091863517060367</v>
      </c>
      <c r="I1284" s="41">
        <f t="shared" si="153"/>
        <v>6.5616797900262466E-2</v>
      </c>
      <c r="J1284" s="40">
        <f>'NOAA WLs'!$P$5+(D1284/0.3048)</f>
        <v>4.4509186351706038</v>
      </c>
      <c r="K1284" s="40">
        <f>'NOAA WLs'!$P$5+(E1284/0.3048)</f>
        <v>4.3656167979002625</v>
      </c>
      <c r="L1284" s="40">
        <f t="shared" si="154"/>
        <v>9.1863517060367453E-2</v>
      </c>
      <c r="M1284" s="41">
        <f t="shared" si="155"/>
        <v>4.26509186351706E-2</v>
      </c>
      <c r="O1284">
        <v>2005</v>
      </c>
      <c r="P1284">
        <v>10</v>
      </c>
      <c r="Q1284" s="1">
        <f t="shared" si="156"/>
        <v>38626</v>
      </c>
      <c r="R1284">
        <v>3.0379999999999998</v>
      </c>
      <c r="S1284">
        <f t="shared" si="157"/>
        <v>9.9671916010498673</v>
      </c>
      <c r="T1284">
        <f t="shared" si="158"/>
        <v>10.467191601049867</v>
      </c>
    </row>
    <row r="1285" spans="1:20" x14ac:dyDescent="0.25">
      <c r="A1285" s="38">
        <v>2004</v>
      </c>
      <c r="B1285">
        <v>11</v>
      </c>
      <c r="C1285" s="1">
        <f t="shared" si="159"/>
        <v>38292</v>
      </c>
      <c r="D1285" s="38">
        <v>-8.5999999999999993E-2</v>
      </c>
      <c r="E1285">
        <v>2.1000000000000001E-2</v>
      </c>
      <c r="F1285">
        <v>2.8000000000000001E-2</v>
      </c>
      <c r="G1285" s="52">
        <v>1.2999999999999999E-2</v>
      </c>
      <c r="H1285" s="38">
        <f t="shared" si="152"/>
        <v>-0.28215223097112857</v>
      </c>
      <c r="I1285" s="41">
        <f t="shared" si="153"/>
        <v>6.8897637795275593E-2</v>
      </c>
      <c r="J1285" s="40">
        <f>'NOAA WLs'!$P$5+(D1285/0.3048)</f>
        <v>4.0178477690288714</v>
      </c>
      <c r="K1285" s="40">
        <f>'NOAA WLs'!$P$5+(E1285/0.3048)</f>
        <v>4.3688976377952757</v>
      </c>
      <c r="L1285" s="40">
        <f t="shared" si="154"/>
        <v>9.1863517060367453E-2</v>
      </c>
      <c r="M1285" s="41">
        <f t="shared" si="155"/>
        <v>4.26509186351706E-2</v>
      </c>
      <c r="O1285">
        <v>2005</v>
      </c>
      <c r="P1285">
        <v>11</v>
      </c>
      <c r="Q1285" s="1">
        <f t="shared" si="156"/>
        <v>38657</v>
      </c>
      <c r="R1285">
        <v>3.0379999999999998</v>
      </c>
      <c r="S1285">
        <f t="shared" si="157"/>
        <v>9.9671916010498673</v>
      </c>
      <c r="T1285">
        <f t="shared" si="158"/>
        <v>10.467191601049867</v>
      </c>
    </row>
    <row r="1286" spans="1:20" x14ac:dyDescent="0.25">
      <c r="A1286" s="38">
        <v>2004</v>
      </c>
      <c r="B1286">
        <v>12</v>
      </c>
      <c r="C1286" s="1">
        <f t="shared" si="159"/>
        <v>38322</v>
      </c>
      <c r="D1286" s="38">
        <v>-3.9E-2</v>
      </c>
      <c r="E1286">
        <v>2.1000000000000001E-2</v>
      </c>
      <c r="F1286">
        <v>2.9000000000000001E-2</v>
      </c>
      <c r="G1286" s="52">
        <v>1.2999999999999999E-2</v>
      </c>
      <c r="H1286" s="38">
        <f t="shared" si="152"/>
        <v>-0.12795275590551181</v>
      </c>
      <c r="I1286" s="41">
        <f t="shared" si="153"/>
        <v>6.8897637795275593E-2</v>
      </c>
      <c r="J1286" s="40">
        <f>'NOAA WLs'!$P$5+(D1286/0.3048)</f>
        <v>4.1720472440944878</v>
      </c>
      <c r="K1286" s="40">
        <f>'NOAA WLs'!$P$5+(E1286/0.3048)</f>
        <v>4.3688976377952757</v>
      </c>
      <c r="L1286" s="40">
        <f t="shared" si="154"/>
        <v>9.514435695538058E-2</v>
      </c>
      <c r="M1286" s="41">
        <f t="shared" si="155"/>
        <v>4.26509186351706E-2</v>
      </c>
      <c r="O1286">
        <v>2005</v>
      </c>
      <c r="P1286">
        <v>12</v>
      </c>
      <c r="Q1286" s="1">
        <f t="shared" si="156"/>
        <v>38687</v>
      </c>
      <c r="R1286">
        <v>3.573</v>
      </c>
      <c r="S1286">
        <f t="shared" si="157"/>
        <v>11.722440944881889</v>
      </c>
      <c r="T1286">
        <f t="shared" si="158"/>
        <v>12.222440944881889</v>
      </c>
    </row>
    <row r="1287" spans="1:20" x14ac:dyDescent="0.25">
      <c r="A1287" s="38">
        <v>2005</v>
      </c>
      <c r="B1287">
        <v>1</v>
      </c>
      <c r="C1287" s="1">
        <f t="shared" si="159"/>
        <v>38353</v>
      </c>
      <c r="D1287" s="38">
        <v>5.3999999999999999E-2</v>
      </c>
      <c r="E1287">
        <v>2.1000000000000001E-2</v>
      </c>
      <c r="F1287">
        <v>2.9000000000000001E-2</v>
      </c>
      <c r="G1287" s="52">
        <v>1.2999999999999999E-2</v>
      </c>
      <c r="H1287" s="38">
        <f t="shared" si="152"/>
        <v>0.17716535433070865</v>
      </c>
      <c r="I1287" s="41">
        <f t="shared" si="153"/>
        <v>6.8897637795275593E-2</v>
      </c>
      <c r="J1287" s="40">
        <f>'NOAA WLs'!$P$5+(D1287/0.3048)</f>
        <v>4.4771653543307082</v>
      </c>
      <c r="K1287" s="40">
        <f>'NOAA WLs'!$P$5+(E1287/0.3048)</f>
        <v>4.3688976377952757</v>
      </c>
      <c r="L1287" s="40">
        <f t="shared" si="154"/>
        <v>9.514435695538058E-2</v>
      </c>
      <c r="M1287" s="41">
        <f t="shared" si="155"/>
        <v>4.26509186351706E-2</v>
      </c>
      <c r="O1287">
        <v>2006</v>
      </c>
      <c r="P1287">
        <v>1</v>
      </c>
      <c r="Q1287" s="1">
        <f t="shared" si="156"/>
        <v>38718</v>
      </c>
      <c r="R1287">
        <v>3.48</v>
      </c>
      <c r="S1287">
        <f t="shared" si="157"/>
        <v>11.417322834645669</v>
      </c>
      <c r="T1287">
        <f t="shared" si="158"/>
        <v>11.917322834645669</v>
      </c>
    </row>
    <row r="1288" spans="1:20" x14ac:dyDescent="0.25">
      <c r="A1288" s="38">
        <v>2005</v>
      </c>
      <c r="B1288">
        <v>2</v>
      </c>
      <c r="C1288" s="1">
        <f t="shared" si="159"/>
        <v>38384</v>
      </c>
      <c r="D1288" s="38">
        <v>-0.06</v>
      </c>
      <c r="E1288">
        <v>2.1000000000000001E-2</v>
      </c>
      <c r="F1288">
        <v>2.9000000000000001E-2</v>
      </c>
      <c r="G1288" s="52">
        <v>1.2999999999999999E-2</v>
      </c>
      <c r="H1288" s="38">
        <f t="shared" si="152"/>
        <v>-0.19685039370078738</v>
      </c>
      <c r="I1288" s="41">
        <f t="shared" si="153"/>
        <v>6.8897637795275593E-2</v>
      </c>
      <c r="J1288" s="40">
        <f>'NOAA WLs'!$P$5+(D1288/0.3048)</f>
        <v>4.1031496062992128</v>
      </c>
      <c r="K1288" s="40">
        <f>'NOAA WLs'!$P$5+(E1288/0.3048)</f>
        <v>4.3688976377952757</v>
      </c>
      <c r="L1288" s="40">
        <f t="shared" si="154"/>
        <v>9.514435695538058E-2</v>
      </c>
      <c r="M1288" s="41">
        <f t="shared" si="155"/>
        <v>4.26509186351706E-2</v>
      </c>
      <c r="O1288">
        <v>2006</v>
      </c>
      <c r="P1288">
        <v>2</v>
      </c>
      <c r="Q1288" s="1">
        <f t="shared" si="156"/>
        <v>38749</v>
      </c>
      <c r="R1288">
        <v>3.532</v>
      </c>
      <c r="S1288">
        <f t="shared" si="157"/>
        <v>11.587926509186351</v>
      </c>
      <c r="T1288">
        <f t="shared" si="158"/>
        <v>12.087926509186351</v>
      </c>
    </row>
    <row r="1289" spans="1:20" x14ac:dyDescent="0.25">
      <c r="A1289" s="38">
        <v>2005</v>
      </c>
      <c r="B1289">
        <v>3</v>
      </c>
      <c r="C1289" s="1">
        <f t="shared" si="159"/>
        <v>38412</v>
      </c>
      <c r="D1289" s="38">
        <v>4.5999999999999999E-2</v>
      </c>
      <c r="E1289">
        <v>2.1000000000000001E-2</v>
      </c>
      <c r="F1289">
        <v>2.9000000000000001E-2</v>
      </c>
      <c r="G1289" s="52">
        <v>1.2999999999999999E-2</v>
      </c>
      <c r="H1289" s="38">
        <f t="shared" si="152"/>
        <v>0.15091863517060367</v>
      </c>
      <c r="I1289" s="41">
        <f t="shared" si="153"/>
        <v>6.8897637795275593E-2</v>
      </c>
      <c r="J1289" s="40">
        <f>'NOAA WLs'!$P$5+(D1289/0.3048)</f>
        <v>4.4509186351706038</v>
      </c>
      <c r="K1289" s="40">
        <f>'NOAA WLs'!$P$5+(E1289/0.3048)</f>
        <v>4.3688976377952757</v>
      </c>
      <c r="L1289" s="40">
        <f t="shared" si="154"/>
        <v>9.514435695538058E-2</v>
      </c>
      <c r="M1289" s="41">
        <f t="shared" si="155"/>
        <v>4.26509186351706E-2</v>
      </c>
      <c r="O1289">
        <v>2006</v>
      </c>
      <c r="P1289">
        <v>3</v>
      </c>
      <c r="Q1289" s="1">
        <f t="shared" si="156"/>
        <v>38777</v>
      </c>
      <c r="R1289">
        <v>3.3170000000000002</v>
      </c>
      <c r="S1289">
        <f t="shared" si="157"/>
        <v>10.88254593175853</v>
      </c>
      <c r="T1289">
        <f t="shared" si="158"/>
        <v>11.38254593175853</v>
      </c>
    </row>
    <row r="1290" spans="1:20" x14ac:dyDescent="0.25">
      <c r="A1290" s="38">
        <v>2005</v>
      </c>
      <c r="B1290">
        <v>4</v>
      </c>
      <c r="C1290" s="1">
        <f t="shared" si="159"/>
        <v>38443</v>
      </c>
      <c r="D1290" s="38">
        <v>0.06</v>
      </c>
      <c r="E1290">
        <v>2.1000000000000001E-2</v>
      </c>
      <c r="F1290">
        <v>2.9000000000000001E-2</v>
      </c>
      <c r="G1290" s="52">
        <v>1.4E-2</v>
      </c>
      <c r="H1290" s="38">
        <f t="shared" si="152"/>
        <v>0.19685039370078738</v>
      </c>
      <c r="I1290" s="41">
        <f t="shared" si="153"/>
        <v>6.8897637795275593E-2</v>
      </c>
      <c r="J1290" s="40">
        <f>'NOAA WLs'!$P$5+(D1290/0.3048)</f>
        <v>4.4968503937007869</v>
      </c>
      <c r="K1290" s="40">
        <f>'NOAA WLs'!$P$5+(E1290/0.3048)</f>
        <v>4.3688976377952757</v>
      </c>
      <c r="L1290" s="40">
        <f t="shared" si="154"/>
        <v>9.514435695538058E-2</v>
      </c>
      <c r="M1290" s="41">
        <f t="shared" si="155"/>
        <v>4.5931758530183726E-2</v>
      </c>
      <c r="O1290">
        <v>2006</v>
      </c>
      <c r="P1290">
        <v>4</v>
      </c>
      <c r="Q1290" s="1">
        <f t="shared" si="156"/>
        <v>38808</v>
      </c>
      <c r="R1290">
        <v>3.1459999999999999</v>
      </c>
      <c r="S1290">
        <f t="shared" si="157"/>
        <v>10.321522309711286</v>
      </c>
      <c r="T1290">
        <f t="shared" si="158"/>
        <v>10.821522309711286</v>
      </c>
    </row>
    <row r="1291" spans="1:20" x14ac:dyDescent="0.25">
      <c r="A1291" s="38">
        <v>2005</v>
      </c>
      <c r="B1291">
        <v>5</v>
      </c>
      <c r="C1291" s="1">
        <f t="shared" si="159"/>
        <v>38473</v>
      </c>
      <c r="D1291" s="38">
        <v>0.10199999999999999</v>
      </c>
      <c r="E1291">
        <v>2.1999999999999999E-2</v>
      </c>
      <c r="F1291">
        <v>0.03</v>
      </c>
      <c r="G1291" s="52">
        <v>1.4E-2</v>
      </c>
      <c r="H1291" s="38">
        <f t="shared" si="152"/>
        <v>0.33464566929133854</v>
      </c>
      <c r="I1291" s="41">
        <f t="shared" si="153"/>
        <v>7.2178477690288706E-2</v>
      </c>
      <c r="J1291" s="40">
        <f>'NOAA WLs'!$P$5+(D1291/0.3048)</f>
        <v>4.6346456692913387</v>
      </c>
      <c r="K1291" s="40">
        <f>'NOAA WLs'!$P$5+(E1291/0.3048)</f>
        <v>4.3721784776902881</v>
      </c>
      <c r="L1291" s="40">
        <f t="shared" si="154"/>
        <v>9.8425196850393692E-2</v>
      </c>
      <c r="M1291" s="41">
        <f t="shared" si="155"/>
        <v>4.5931758530183726E-2</v>
      </c>
      <c r="O1291">
        <v>2006</v>
      </c>
      <c r="P1291">
        <v>5</v>
      </c>
      <c r="Q1291" s="1">
        <f t="shared" si="156"/>
        <v>38838</v>
      </c>
      <c r="R1291">
        <v>3.0230000000000001</v>
      </c>
      <c r="S1291">
        <f t="shared" si="157"/>
        <v>9.917979002624671</v>
      </c>
      <c r="T1291">
        <f t="shared" si="158"/>
        <v>10.417979002624671</v>
      </c>
    </row>
    <row r="1292" spans="1:20" x14ac:dyDescent="0.25">
      <c r="A1292" s="38">
        <v>2005</v>
      </c>
      <c r="B1292">
        <v>6</v>
      </c>
      <c r="C1292" s="1">
        <f t="shared" si="159"/>
        <v>38504</v>
      </c>
      <c r="D1292" s="38">
        <v>1.4999999999999999E-2</v>
      </c>
      <c r="E1292">
        <v>2.1999999999999999E-2</v>
      </c>
      <c r="F1292">
        <v>0.03</v>
      </c>
      <c r="G1292" s="52">
        <v>1.4E-2</v>
      </c>
      <c r="H1292" s="38">
        <f t="shared" si="152"/>
        <v>4.9212598425196846E-2</v>
      </c>
      <c r="I1292" s="41">
        <f t="shared" si="153"/>
        <v>7.2178477690288706E-2</v>
      </c>
      <c r="J1292" s="40">
        <f>'NOAA WLs'!$P$5+(D1292/0.3048)</f>
        <v>4.349212598425197</v>
      </c>
      <c r="K1292" s="40">
        <f>'NOAA WLs'!$P$5+(E1292/0.3048)</f>
        <v>4.3721784776902881</v>
      </c>
      <c r="L1292" s="40">
        <f t="shared" si="154"/>
        <v>9.8425196850393692E-2</v>
      </c>
      <c r="M1292" s="41">
        <f t="shared" si="155"/>
        <v>4.5931758530183726E-2</v>
      </c>
      <c r="O1292">
        <v>2006</v>
      </c>
      <c r="P1292">
        <v>6</v>
      </c>
      <c r="Q1292" s="1">
        <f t="shared" si="156"/>
        <v>38869</v>
      </c>
      <c r="R1292">
        <v>2.9849999999999999</v>
      </c>
      <c r="S1292">
        <f t="shared" si="157"/>
        <v>9.7933070866141723</v>
      </c>
      <c r="T1292">
        <f t="shared" si="158"/>
        <v>10.293307086614172</v>
      </c>
    </row>
    <row r="1293" spans="1:20" x14ac:dyDescent="0.25">
      <c r="A1293" s="38">
        <v>2005</v>
      </c>
      <c r="B1293">
        <v>7</v>
      </c>
      <c r="C1293" s="1">
        <f t="shared" si="159"/>
        <v>38534</v>
      </c>
      <c r="D1293" s="38">
        <v>2.1000000000000001E-2</v>
      </c>
      <c r="E1293">
        <v>2.1999999999999999E-2</v>
      </c>
      <c r="F1293">
        <v>0.03</v>
      </c>
      <c r="G1293" s="52">
        <v>1.4E-2</v>
      </c>
      <c r="H1293" s="38">
        <f t="shared" si="152"/>
        <v>6.8897637795275593E-2</v>
      </c>
      <c r="I1293" s="41">
        <f t="shared" si="153"/>
        <v>7.2178477690288706E-2</v>
      </c>
      <c r="J1293" s="40">
        <f>'NOAA WLs'!$P$5+(D1293/0.3048)</f>
        <v>4.3688976377952757</v>
      </c>
      <c r="K1293" s="40">
        <f>'NOAA WLs'!$P$5+(E1293/0.3048)</f>
        <v>4.3721784776902881</v>
      </c>
      <c r="L1293" s="40">
        <f t="shared" si="154"/>
        <v>9.8425196850393692E-2</v>
      </c>
      <c r="M1293" s="41">
        <f t="shared" si="155"/>
        <v>4.5931758530183726E-2</v>
      </c>
      <c r="O1293">
        <v>2006</v>
      </c>
      <c r="P1293">
        <v>7</v>
      </c>
      <c r="Q1293" s="1">
        <f t="shared" si="156"/>
        <v>38899</v>
      </c>
      <c r="R1293">
        <v>3.044</v>
      </c>
      <c r="S1293">
        <f t="shared" si="157"/>
        <v>9.9868766404199469</v>
      </c>
      <c r="T1293">
        <f t="shared" si="158"/>
        <v>10.486876640419947</v>
      </c>
    </row>
    <row r="1294" spans="1:20" x14ac:dyDescent="0.25">
      <c r="A1294" s="38">
        <v>2005</v>
      </c>
      <c r="B1294">
        <v>8</v>
      </c>
      <c r="C1294" s="1">
        <f t="shared" si="159"/>
        <v>38565</v>
      </c>
      <c r="D1294" s="38">
        <v>2.5000000000000001E-2</v>
      </c>
      <c r="E1294">
        <v>2.1999999999999999E-2</v>
      </c>
      <c r="F1294">
        <v>0.03</v>
      </c>
      <c r="G1294" s="52">
        <v>1.4E-2</v>
      </c>
      <c r="H1294" s="38">
        <f t="shared" si="152"/>
        <v>8.2020997375328086E-2</v>
      </c>
      <c r="I1294" s="41">
        <f t="shared" si="153"/>
        <v>7.2178477690288706E-2</v>
      </c>
      <c r="J1294" s="40">
        <f>'NOAA WLs'!$P$5+(D1294/0.3048)</f>
        <v>4.3820209973753279</v>
      </c>
      <c r="K1294" s="40">
        <f>'NOAA WLs'!$P$5+(E1294/0.3048)</f>
        <v>4.3721784776902881</v>
      </c>
      <c r="L1294" s="40">
        <f t="shared" si="154"/>
        <v>9.8425196850393692E-2</v>
      </c>
      <c r="M1294" s="41">
        <f t="shared" si="155"/>
        <v>4.5931758530183726E-2</v>
      </c>
      <c r="O1294">
        <v>2006</v>
      </c>
      <c r="P1294">
        <v>8</v>
      </c>
      <c r="Q1294" s="1">
        <f t="shared" si="156"/>
        <v>38930</v>
      </c>
      <c r="R1294">
        <v>3.06</v>
      </c>
      <c r="S1294">
        <f t="shared" si="157"/>
        <v>10.039370078740157</v>
      </c>
      <c r="T1294">
        <f t="shared" si="158"/>
        <v>10.539370078740157</v>
      </c>
    </row>
    <row r="1295" spans="1:20" x14ac:dyDescent="0.25">
      <c r="A1295" s="38">
        <v>2005</v>
      </c>
      <c r="B1295">
        <v>9</v>
      </c>
      <c r="C1295" s="1">
        <f t="shared" si="159"/>
        <v>38596</v>
      </c>
      <c r="D1295" s="38">
        <v>-2.4E-2</v>
      </c>
      <c r="E1295">
        <v>2.1999999999999999E-2</v>
      </c>
      <c r="F1295">
        <v>0.03</v>
      </c>
      <c r="G1295" s="52">
        <v>1.4E-2</v>
      </c>
      <c r="H1295" s="38">
        <f t="shared" ref="H1295:H1358" si="160">D1295/0.3048</f>
        <v>-7.874015748031496E-2</v>
      </c>
      <c r="I1295" s="41">
        <f t="shared" ref="I1295:I1358" si="161">E1295/0.3048</f>
        <v>7.2178477690288706E-2</v>
      </c>
      <c r="J1295" s="40">
        <f>'NOAA WLs'!$P$5+(D1295/0.3048)</f>
        <v>4.221259842519685</v>
      </c>
      <c r="K1295" s="40">
        <f>'NOAA WLs'!$P$5+(E1295/0.3048)</f>
        <v>4.3721784776902881</v>
      </c>
      <c r="L1295" s="40">
        <f t="shared" ref="L1295:L1358" si="162">F1295/0.3048</f>
        <v>9.8425196850393692E-2</v>
      </c>
      <c r="M1295" s="41">
        <f t="shared" ref="M1295:M1358" si="163">G1295/0.3048</f>
        <v>4.5931758530183726E-2</v>
      </c>
      <c r="O1295">
        <v>2006</v>
      </c>
      <c r="P1295">
        <v>9</v>
      </c>
      <c r="Q1295" s="1">
        <f t="shared" ref="Q1295:Q1358" si="164">DATE(O1295,P1295,1)</f>
        <v>38961</v>
      </c>
      <c r="R1295">
        <v>3.0059999999999998</v>
      </c>
      <c r="S1295">
        <f t="shared" ref="S1295:S1358" si="165">R1295/0.3048</f>
        <v>9.8622047244094482</v>
      </c>
      <c r="T1295">
        <f t="shared" si="158"/>
        <v>10.362204724409448</v>
      </c>
    </row>
    <row r="1296" spans="1:20" x14ac:dyDescent="0.25">
      <c r="A1296" s="38">
        <v>2005</v>
      </c>
      <c r="B1296">
        <v>10</v>
      </c>
      <c r="C1296" s="1">
        <f t="shared" si="159"/>
        <v>38626</v>
      </c>
      <c r="D1296" s="38">
        <v>0.04</v>
      </c>
      <c r="E1296">
        <v>2.3E-2</v>
      </c>
      <c r="F1296">
        <v>0.03</v>
      </c>
      <c r="G1296" s="52">
        <v>1.4999999999999999E-2</v>
      </c>
      <c r="H1296" s="38">
        <f t="shared" si="160"/>
        <v>0.13123359580052493</v>
      </c>
      <c r="I1296" s="41">
        <f t="shared" si="161"/>
        <v>7.5459317585301833E-2</v>
      </c>
      <c r="J1296" s="40">
        <f>'NOAA WLs'!$P$5+(D1296/0.3048)</f>
        <v>4.4312335958005251</v>
      </c>
      <c r="K1296" s="40">
        <f>'NOAA WLs'!$P$5+(E1296/0.3048)</f>
        <v>4.3754593175853014</v>
      </c>
      <c r="L1296" s="40">
        <f t="shared" si="162"/>
        <v>9.8425196850393692E-2</v>
      </c>
      <c r="M1296" s="41">
        <f t="shared" si="163"/>
        <v>4.9212598425196846E-2</v>
      </c>
      <c r="O1296">
        <v>2006</v>
      </c>
      <c r="P1296">
        <v>10</v>
      </c>
      <c r="Q1296" s="1">
        <f t="shared" si="164"/>
        <v>38991</v>
      </c>
      <c r="R1296">
        <v>2.9940000000000002</v>
      </c>
      <c r="S1296">
        <f t="shared" si="165"/>
        <v>9.8228346456692908</v>
      </c>
      <c r="T1296">
        <f t="shared" ref="T1296:T1359" si="166">S1296+0.5</f>
        <v>10.322834645669291</v>
      </c>
    </row>
    <row r="1297" spans="1:20" x14ac:dyDescent="0.25">
      <c r="A1297" s="38">
        <v>2005</v>
      </c>
      <c r="B1297">
        <v>11</v>
      </c>
      <c r="C1297" s="1">
        <f t="shared" si="159"/>
        <v>38657</v>
      </c>
      <c r="D1297" s="38">
        <v>-2.9000000000000001E-2</v>
      </c>
      <c r="E1297">
        <v>2.3E-2</v>
      </c>
      <c r="F1297">
        <v>3.1E-2</v>
      </c>
      <c r="G1297" s="52">
        <v>1.4999999999999999E-2</v>
      </c>
      <c r="H1297" s="38">
        <f t="shared" si="160"/>
        <v>-9.514435695538058E-2</v>
      </c>
      <c r="I1297" s="41">
        <f t="shared" si="161"/>
        <v>7.5459317585301833E-2</v>
      </c>
      <c r="J1297" s="40">
        <f>'NOAA WLs'!$P$5+(D1297/0.3048)</f>
        <v>4.2048556430446196</v>
      </c>
      <c r="K1297" s="40">
        <f>'NOAA WLs'!$P$5+(E1297/0.3048)</f>
        <v>4.3754593175853014</v>
      </c>
      <c r="L1297" s="40">
        <f t="shared" si="162"/>
        <v>0.10170603674540682</v>
      </c>
      <c r="M1297" s="41">
        <f t="shared" si="163"/>
        <v>4.9212598425196846E-2</v>
      </c>
      <c r="O1297">
        <v>2006</v>
      </c>
      <c r="P1297">
        <v>11</v>
      </c>
      <c r="Q1297" s="1">
        <f t="shared" si="164"/>
        <v>39022</v>
      </c>
      <c r="R1297">
        <v>3.2410000000000001</v>
      </c>
      <c r="S1297">
        <f t="shared" si="165"/>
        <v>10.633202099737533</v>
      </c>
      <c r="T1297">
        <f t="shared" si="166"/>
        <v>11.133202099737533</v>
      </c>
    </row>
    <row r="1298" spans="1:20" x14ac:dyDescent="0.25">
      <c r="A1298" s="38">
        <v>2005</v>
      </c>
      <c r="B1298">
        <v>12</v>
      </c>
      <c r="C1298" s="1">
        <f t="shared" si="159"/>
        <v>38687</v>
      </c>
      <c r="D1298" s="38">
        <v>5.0000000000000001E-3</v>
      </c>
      <c r="E1298">
        <v>2.3E-2</v>
      </c>
      <c r="F1298">
        <v>3.1E-2</v>
      </c>
      <c r="G1298" s="52">
        <v>1.4999999999999999E-2</v>
      </c>
      <c r="H1298" s="38">
        <f t="shared" si="160"/>
        <v>1.6404199475065617E-2</v>
      </c>
      <c r="I1298" s="41">
        <f t="shared" si="161"/>
        <v>7.5459317585301833E-2</v>
      </c>
      <c r="J1298" s="40">
        <f>'NOAA WLs'!$P$5+(D1298/0.3048)</f>
        <v>4.3164041994750653</v>
      </c>
      <c r="K1298" s="40">
        <f>'NOAA WLs'!$P$5+(E1298/0.3048)</f>
        <v>4.3754593175853014</v>
      </c>
      <c r="L1298" s="40">
        <f t="shared" si="162"/>
        <v>0.10170603674540682</v>
      </c>
      <c r="M1298" s="41">
        <f t="shared" si="163"/>
        <v>4.9212598425196846E-2</v>
      </c>
      <c r="O1298">
        <v>2006</v>
      </c>
      <c r="P1298">
        <v>12</v>
      </c>
      <c r="Q1298" s="1">
        <f t="shared" si="164"/>
        <v>39052</v>
      </c>
      <c r="R1298">
        <v>3.2959999999999998</v>
      </c>
      <c r="S1298">
        <f t="shared" si="165"/>
        <v>10.813648293963254</v>
      </c>
      <c r="T1298">
        <f t="shared" si="166"/>
        <v>11.313648293963254</v>
      </c>
    </row>
    <row r="1299" spans="1:20" x14ac:dyDescent="0.25">
      <c r="A1299" s="38">
        <v>2006</v>
      </c>
      <c r="B1299">
        <v>1</v>
      </c>
      <c r="C1299" s="1">
        <f t="shared" si="159"/>
        <v>38718</v>
      </c>
      <c r="D1299" s="38">
        <v>0.12</v>
      </c>
      <c r="E1299">
        <v>2.3E-2</v>
      </c>
      <c r="F1299">
        <v>3.1E-2</v>
      </c>
      <c r="G1299" s="52">
        <v>1.4999999999999999E-2</v>
      </c>
      <c r="H1299" s="38">
        <f t="shared" si="160"/>
        <v>0.39370078740157477</v>
      </c>
      <c r="I1299" s="41">
        <f t="shared" si="161"/>
        <v>7.5459317585301833E-2</v>
      </c>
      <c r="J1299" s="40">
        <f>'NOAA WLs'!$P$5+(D1299/0.3048)</f>
        <v>4.6937007874015748</v>
      </c>
      <c r="K1299" s="40">
        <f>'NOAA WLs'!$P$5+(E1299/0.3048)</f>
        <v>4.3754593175853014</v>
      </c>
      <c r="L1299" s="40">
        <f t="shared" si="162"/>
        <v>0.10170603674540682</v>
      </c>
      <c r="M1299" s="41">
        <f t="shared" si="163"/>
        <v>4.9212598425196846E-2</v>
      </c>
      <c r="O1299">
        <v>2007</v>
      </c>
      <c r="P1299">
        <v>1</v>
      </c>
      <c r="Q1299" s="1">
        <f t="shared" si="164"/>
        <v>39083</v>
      </c>
      <c r="R1299">
        <v>3.3029999999999999</v>
      </c>
      <c r="S1299">
        <f t="shared" si="165"/>
        <v>10.836614173228346</v>
      </c>
      <c r="T1299">
        <f t="shared" si="166"/>
        <v>11.336614173228346</v>
      </c>
    </row>
    <row r="1300" spans="1:20" x14ac:dyDescent="0.25">
      <c r="A1300" s="38">
        <v>2006</v>
      </c>
      <c r="B1300">
        <v>2</v>
      </c>
      <c r="C1300" s="1">
        <f t="shared" si="159"/>
        <v>38749</v>
      </c>
      <c r="D1300" s="38">
        <v>-5.1999999999999998E-2</v>
      </c>
      <c r="E1300">
        <v>2.3E-2</v>
      </c>
      <c r="F1300">
        <v>3.1E-2</v>
      </c>
      <c r="G1300" s="52">
        <v>1.4999999999999999E-2</v>
      </c>
      <c r="H1300" s="38">
        <f t="shared" si="160"/>
        <v>-0.1706036745406824</v>
      </c>
      <c r="I1300" s="41">
        <f t="shared" si="161"/>
        <v>7.5459317585301833E-2</v>
      </c>
      <c r="J1300" s="40">
        <f>'NOAA WLs'!$P$5+(D1300/0.3048)</f>
        <v>4.1293963254593171</v>
      </c>
      <c r="K1300" s="40">
        <f>'NOAA WLs'!$P$5+(E1300/0.3048)</f>
        <v>4.3754593175853014</v>
      </c>
      <c r="L1300" s="40">
        <f t="shared" si="162"/>
        <v>0.10170603674540682</v>
      </c>
      <c r="M1300" s="41">
        <f t="shared" si="163"/>
        <v>4.9212598425196846E-2</v>
      </c>
      <c r="O1300">
        <v>2007</v>
      </c>
      <c r="P1300">
        <v>2</v>
      </c>
      <c r="Q1300" s="1">
        <f t="shared" si="164"/>
        <v>39114</v>
      </c>
      <c r="R1300">
        <v>3.2440000000000002</v>
      </c>
      <c r="S1300">
        <f t="shared" si="165"/>
        <v>10.643044619422572</v>
      </c>
      <c r="T1300">
        <f t="shared" si="166"/>
        <v>11.143044619422572</v>
      </c>
    </row>
    <row r="1301" spans="1:20" x14ac:dyDescent="0.25">
      <c r="A1301" s="38">
        <v>2006</v>
      </c>
      <c r="B1301">
        <v>3</v>
      </c>
      <c r="C1301" s="1">
        <f t="shared" si="159"/>
        <v>38777</v>
      </c>
      <c r="D1301" s="38">
        <v>0.13300000000000001</v>
      </c>
      <c r="E1301">
        <v>2.3E-2</v>
      </c>
      <c r="F1301">
        <v>3.1E-2</v>
      </c>
      <c r="G1301" s="52">
        <v>1.4999999999999999E-2</v>
      </c>
      <c r="H1301" s="38">
        <f t="shared" si="160"/>
        <v>0.43635170603674539</v>
      </c>
      <c r="I1301" s="41">
        <f t="shared" si="161"/>
        <v>7.5459317585301833E-2</v>
      </c>
      <c r="J1301" s="40">
        <f>'NOAA WLs'!$P$5+(D1301/0.3048)</f>
        <v>4.7363517060367455</v>
      </c>
      <c r="K1301" s="40">
        <f>'NOAA WLs'!$P$5+(E1301/0.3048)</f>
        <v>4.3754593175853014</v>
      </c>
      <c r="L1301" s="40">
        <f t="shared" si="162"/>
        <v>0.10170603674540682</v>
      </c>
      <c r="M1301" s="41">
        <f t="shared" si="163"/>
        <v>4.9212598425196846E-2</v>
      </c>
      <c r="O1301">
        <v>2007</v>
      </c>
      <c r="P1301">
        <v>3</v>
      </c>
      <c r="Q1301" s="1">
        <f t="shared" si="164"/>
        <v>39142</v>
      </c>
      <c r="R1301">
        <v>3.2360000000000002</v>
      </c>
      <c r="S1301">
        <f t="shared" si="165"/>
        <v>10.616797900262467</v>
      </c>
      <c r="T1301">
        <f t="shared" si="166"/>
        <v>11.116797900262467</v>
      </c>
    </row>
    <row r="1302" spans="1:20" x14ac:dyDescent="0.25">
      <c r="A1302" s="38">
        <v>2006</v>
      </c>
      <c r="B1302">
        <v>4</v>
      </c>
      <c r="C1302" s="1">
        <f t="shared" si="159"/>
        <v>38808</v>
      </c>
      <c r="D1302" s="38">
        <v>0.13900000000000001</v>
      </c>
      <c r="E1302">
        <v>2.4E-2</v>
      </c>
      <c r="F1302">
        <v>3.2000000000000001E-2</v>
      </c>
      <c r="G1302" s="52">
        <v>1.6E-2</v>
      </c>
      <c r="H1302" s="38">
        <f t="shared" si="160"/>
        <v>0.45603674540682415</v>
      </c>
      <c r="I1302" s="41">
        <f t="shared" si="161"/>
        <v>7.874015748031496E-2</v>
      </c>
      <c r="J1302" s="40">
        <f>'NOAA WLs'!$P$5+(D1302/0.3048)</f>
        <v>4.7560367454068242</v>
      </c>
      <c r="K1302" s="40">
        <f>'NOAA WLs'!$P$5+(E1302/0.3048)</f>
        <v>4.3787401574803146</v>
      </c>
      <c r="L1302" s="40">
        <f t="shared" si="162"/>
        <v>0.10498687664041995</v>
      </c>
      <c r="M1302" s="41">
        <f t="shared" si="163"/>
        <v>5.2493438320209973E-2</v>
      </c>
      <c r="O1302">
        <v>2007</v>
      </c>
      <c r="P1302">
        <v>4</v>
      </c>
      <c r="Q1302" s="1">
        <f t="shared" si="164"/>
        <v>39173</v>
      </c>
      <c r="R1302">
        <v>2.984</v>
      </c>
      <c r="S1302">
        <f t="shared" si="165"/>
        <v>9.7900262467191599</v>
      </c>
      <c r="T1302">
        <f t="shared" si="166"/>
        <v>10.29002624671916</v>
      </c>
    </row>
    <row r="1303" spans="1:20" x14ac:dyDescent="0.25">
      <c r="A1303" s="38">
        <v>2006</v>
      </c>
      <c r="B1303">
        <v>5</v>
      </c>
      <c r="C1303" s="1">
        <f t="shared" si="159"/>
        <v>38838</v>
      </c>
      <c r="D1303" s="38">
        <v>3.3000000000000002E-2</v>
      </c>
      <c r="E1303">
        <v>2.4E-2</v>
      </c>
      <c r="F1303">
        <v>3.2000000000000001E-2</v>
      </c>
      <c r="G1303" s="52">
        <v>1.6E-2</v>
      </c>
      <c r="H1303" s="38">
        <f t="shared" si="160"/>
        <v>0.10826771653543307</v>
      </c>
      <c r="I1303" s="41">
        <f t="shared" si="161"/>
        <v>7.874015748031496E-2</v>
      </c>
      <c r="J1303" s="40">
        <f>'NOAA WLs'!$P$5+(D1303/0.3048)</f>
        <v>4.4082677165354331</v>
      </c>
      <c r="K1303" s="40">
        <f>'NOAA WLs'!$P$5+(E1303/0.3048)</f>
        <v>4.3787401574803146</v>
      </c>
      <c r="L1303" s="40">
        <f t="shared" si="162"/>
        <v>0.10498687664041995</v>
      </c>
      <c r="M1303" s="41">
        <f t="shared" si="163"/>
        <v>5.2493438320209973E-2</v>
      </c>
      <c r="O1303">
        <v>2007</v>
      </c>
      <c r="P1303">
        <v>5</v>
      </c>
      <c r="Q1303" s="1">
        <f t="shared" si="164"/>
        <v>39203</v>
      </c>
      <c r="R1303">
        <v>2.9380000000000002</v>
      </c>
      <c r="S1303">
        <f t="shared" si="165"/>
        <v>9.6391076115485568</v>
      </c>
      <c r="T1303">
        <f t="shared" si="166"/>
        <v>10.139107611548557</v>
      </c>
    </row>
    <row r="1304" spans="1:20" x14ac:dyDescent="0.25">
      <c r="A1304" s="38">
        <v>2006</v>
      </c>
      <c r="B1304">
        <v>6</v>
      </c>
      <c r="C1304" s="1">
        <f t="shared" si="159"/>
        <v>38869</v>
      </c>
      <c r="D1304" s="38">
        <v>2.4E-2</v>
      </c>
      <c r="E1304">
        <v>2.4E-2</v>
      </c>
      <c r="F1304">
        <v>3.2000000000000001E-2</v>
      </c>
      <c r="G1304" s="52">
        <v>1.6E-2</v>
      </c>
      <c r="H1304" s="38">
        <f t="shared" si="160"/>
        <v>7.874015748031496E-2</v>
      </c>
      <c r="I1304" s="41">
        <f t="shared" si="161"/>
        <v>7.874015748031496E-2</v>
      </c>
      <c r="J1304" s="40">
        <f>'NOAA WLs'!$P$5+(D1304/0.3048)</f>
        <v>4.3787401574803146</v>
      </c>
      <c r="K1304" s="40">
        <f>'NOAA WLs'!$P$5+(E1304/0.3048)</f>
        <v>4.3787401574803146</v>
      </c>
      <c r="L1304" s="40">
        <f t="shared" si="162"/>
        <v>0.10498687664041995</v>
      </c>
      <c r="M1304" s="41">
        <f t="shared" si="163"/>
        <v>5.2493438320209973E-2</v>
      </c>
      <c r="O1304">
        <v>2007</v>
      </c>
      <c r="P1304">
        <v>6</v>
      </c>
      <c r="Q1304" s="1">
        <f t="shared" si="164"/>
        <v>39234</v>
      </c>
      <c r="R1304">
        <v>2.9039999999999999</v>
      </c>
      <c r="S1304">
        <f t="shared" si="165"/>
        <v>9.5275590551181093</v>
      </c>
      <c r="T1304">
        <f t="shared" si="166"/>
        <v>10.027559055118109</v>
      </c>
    </row>
    <row r="1305" spans="1:20" x14ac:dyDescent="0.25">
      <c r="A1305" s="38">
        <v>2006</v>
      </c>
      <c r="B1305">
        <v>7</v>
      </c>
      <c r="C1305" s="1">
        <f t="shared" si="159"/>
        <v>38899</v>
      </c>
      <c r="D1305" s="38">
        <v>3.6999999999999998E-2</v>
      </c>
      <c r="E1305">
        <v>2.4E-2</v>
      </c>
      <c r="F1305">
        <v>3.2000000000000001E-2</v>
      </c>
      <c r="G1305" s="52">
        <v>1.6E-2</v>
      </c>
      <c r="H1305" s="38">
        <f t="shared" si="160"/>
        <v>0.12139107611548555</v>
      </c>
      <c r="I1305" s="41">
        <f t="shared" si="161"/>
        <v>7.874015748031496E-2</v>
      </c>
      <c r="J1305" s="40">
        <f>'NOAA WLs'!$P$5+(D1305/0.3048)</f>
        <v>4.4213910761154853</v>
      </c>
      <c r="K1305" s="40">
        <f>'NOAA WLs'!$P$5+(E1305/0.3048)</f>
        <v>4.3787401574803146</v>
      </c>
      <c r="L1305" s="40">
        <f t="shared" si="162"/>
        <v>0.10498687664041995</v>
      </c>
      <c r="M1305" s="41">
        <f t="shared" si="163"/>
        <v>5.2493438320209973E-2</v>
      </c>
      <c r="O1305">
        <v>2007</v>
      </c>
      <c r="P1305">
        <v>7</v>
      </c>
      <c r="Q1305" s="1">
        <f t="shared" si="164"/>
        <v>39264</v>
      </c>
      <c r="R1305">
        <v>2.96</v>
      </c>
      <c r="S1305">
        <f t="shared" si="165"/>
        <v>9.7112860892388451</v>
      </c>
      <c r="T1305">
        <f t="shared" si="166"/>
        <v>10.211286089238845</v>
      </c>
    </row>
    <row r="1306" spans="1:20" x14ac:dyDescent="0.25">
      <c r="A1306" s="38">
        <v>2006</v>
      </c>
      <c r="B1306">
        <v>8</v>
      </c>
      <c r="C1306" s="1">
        <f t="shared" si="159"/>
        <v>38930</v>
      </c>
      <c r="D1306" s="38">
        <v>3.3000000000000002E-2</v>
      </c>
      <c r="E1306">
        <v>2.4E-2</v>
      </c>
      <c r="F1306">
        <v>3.2000000000000001E-2</v>
      </c>
      <c r="G1306" s="52">
        <v>1.6E-2</v>
      </c>
      <c r="H1306" s="38">
        <f t="shared" si="160"/>
        <v>0.10826771653543307</v>
      </c>
      <c r="I1306" s="41">
        <f t="shared" si="161"/>
        <v>7.874015748031496E-2</v>
      </c>
      <c r="J1306" s="40">
        <f>'NOAA WLs'!$P$5+(D1306/0.3048)</f>
        <v>4.4082677165354331</v>
      </c>
      <c r="K1306" s="40">
        <f>'NOAA WLs'!$P$5+(E1306/0.3048)</f>
        <v>4.3787401574803146</v>
      </c>
      <c r="L1306" s="40">
        <f t="shared" si="162"/>
        <v>0.10498687664041995</v>
      </c>
      <c r="M1306" s="41">
        <f t="shared" si="163"/>
        <v>5.2493438320209973E-2</v>
      </c>
      <c r="O1306">
        <v>2007</v>
      </c>
      <c r="P1306">
        <v>8</v>
      </c>
      <c r="Q1306" s="1">
        <f t="shared" si="164"/>
        <v>39295</v>
      </c>
      <c r="R1306">
        <v>3.02</v>
      </c>
      <c r="S1306">
        <f t="shared" si="165"/>
        <v>9.9081364829396321</v>
      </c>
      <c r="T1306">
        <f t="shared" si="166"/>
        <v>10.408136482939632</v>
      </c>
    </row>
    <row r="1307" spans="1:20" x14ac:dyDescent="0.25">
      <c r="A1307" s="38">
        <v>2006</v>
      </c>
      <c r="B1307">
        <v>9</v>
      </c>
      <c r="C1307" s="1">
        <f t="shared" ref="C1307:C1370" si="167">DATE(A1307,B1307,1)</f>
        <v>38961</v>
      </c>
      <c r="D1307" s="38">
        <v>6.0000000000000001E-3</v>
      </c>
      <c r="E1307">
        <v>2.4E-2</v>
      </c>
      <c r="F1307">
        <v>3.2000000000000001E-2</v>
      </c>
      <c r="G1307" s="52">
        <v>1.6E-2</v>
      </c>
      <c r="H1307" s="38">
        <f t="shared" si="160"/>
        <v>1.968503937007874E-2</v>
      </c>
      <c r="I1307" s="41">
        <f t="shared" si="161"/>
        <v>7.874015748031496E-2</v>
      </c>
      <c r="J1307" s="40">
        <f>'NOAA WLs'!$P$5+(D1307/0.3048)</f>
        <v>4.3196850393700785</v>
      </c>
      <c r="K1307" s="40">
        <f>'NOAA WLs'!$P$5+(E1307/0.3048)</f>
        <v>4.3787401574803146</v>
      </c>
      <c r="L1307" s="40">
        <f t="shared" si="162"/>
        <v>0.10498687664041995</v>
      </c>
      <c r="M1307" s="41">
        <f t="shared" si="163"/>
        <v>5.2493438320209973E-2</v>
      </c>
      <c r="O1307">
        <v>2007</v>
      </c>
      <c r="P1307">
        <v>9</v>
      </c>
      <c r="Q1307" s="1">
        <f t="shared" si="164"/>
        <v>39326</v>
      </c>
      <c r="R1307">
        <v>3.1179999999999999</v>
      </c>
      <c r="S1307">
        <f t="shared" si="165"/>
        <v>10.229658792650918</v>
      </c>
      <c r="T1307">
        <f t="shared" si="166"/>
        <v>10.729658792650918</v>
      </c>
    </row>
    <row r="1308" spans="1:20" x14ac:dyDescent="0.25">
      <c r="A1308" s="38">
        <v>2006</v>
      </c>
      <c r="B1308">
        <v>10</v>
      </c>
      <c r="C1308" s="1">
        <f t="shared" si="167"/>
        <v>38991</v>
      </c>
      <c r="D1308" s="38">
        <v>-0.04</v>
      </c>
      <c r="E1308">
        <v>2.5000000000000001E-2</v>
      </c>
      <c r="F1308">
        <v>3.3000000000000002E-2</v>
      </c>
      <c r="G1308" s="52">
        <v>1.7000000000000001E-2</v>
      </c>
      <c r="H1308" s="38">
        <f t="shared" si="160"/>
        <v>-0.13123359580052493</v>
      </c>
      <c r="I1308" s="41">
        <f t="shared" si="161"/>
        <v>8.2020997375328086E-2</v>
      </c>
      <c r="J1308" s="40">
        <f>'NOAA WLs'!$P$5+(D1308/0.3048)</f>
        <v>4.1687664041994745</v>
      </c>
      <c r="K1308" s="40">
        <f>'NOAA WLs'!$P$5+(E1308/0.3048)</f>
        <v>4.3820209973753279</v>
      </c>
      <c r="L1308" s="40">
        <f t="shared" si="162"/>
        <v>0.10826771653543307</v>
      </c>
      <c r="M1308" s="41">
        <f t="shared" si="163"/>
        <v>5.57742782152231E-2</v>
      </c>
      <c r="O1308">
        <v>2007</v>
      </c>
      <c r="P1308">
        <v>10</v>
      </c>
      <c r="Q1308" s="1">
        <f t="shared" si="164"/>
        <v>39356</v>
      </c>
      <c r="R1308">
        <v>2.8839999999999999</v>
      </c>
      <c r="S1308">
        <f t="shared" si="165"/>
        <v>9.4619422572178475</v>
      </c>
      <c r="T1308">
        <f t="shared" si="166"/>
        <v>9.9619422572178475</v>
      </c>
    </row>
    <row r="1309" spans="1:20" x14ac:dyDescent="0.25">
      <c r="A1309" s="38">
        <v>2006</v>
      </c>
      <c r="B1309">
        <v>11</v>
      </c>
      <c r="C1309" s="1">
        <f t="shared" si="167"/>
        <v>39022</v>
      </c>
      <c r="D1309" s="38">
        <v>0.13</v>
      </c>
      <c r="E1309">
        <v>2.5000000000000001E-2</v>
      </c>
      <c r="F1309">
        <v>3.3000000000000002E-2</v>
      </c>
      <c r="G1309" s="52">
        <v>1.7000000000000001E-2</v>
      </c>
      <c r="H1309" s="38">
        <f t="shared" si="160"/>
        <v>0.42650918635170604</v>
      </c>
      <c r="I1309" s="41">
        <f t="shared" si="161"/>
        <v>8.2020997375328086E-2</v>
      </c>
      <c r="J1309" s="40">
        <f>'NOAA WLs'!$P$5+(D1309/0.3048)</f>
        <v>4.7265091863517057</v>
      </c>
      <c r="K1309" s="40">
        <f>'NOAA WLs'!$P$5+(E1309/0.3048)</f>
        <v>4.3820209973753279</v>
      </c>
      <c r="L1309" s="40">
        <f t="shared" si="162"/>
        <v>0.10826771653543307</v>
      </c>
      <c r="M1309" s="41">
        <f t="shared" si="163"/>
        <v>5.57742782152231E-2</v>
      </c>
      <c r="O1309">
        <v>2007</v>
      </c>
      <c r="P1309">
        <v>11</v>
      </c>
      <c r="Q1309" s="1">
        <f t="shared" si="164"/>
        <v>39387</v>
      </c>
      <c r="R1309">
        <v>2.9860000000000002</v>
      </c>
      <c r="S1309">
        <f t="shared" si="165"/>
        <v>9.7965879265091864</v>
      </c>
      <c r="T1309">
        <f t="shared" si="166"/>
        <v>10.296587926509186</v>
      </c>
    </row>
    <row r="1310" spans="1:20" x14ac:dyDescent="0.25">
      <c r="A1310" s="38">
        <v>2006</v>
      </c>
      <c r="B1310">
        <v>12</v>
      </c>
      <c r="C1310" s="1">
        <f t="shared" si="167"/>
        <v>39052</v>
      </c>
      <c r="D1310" s="38">
        <v>2.5999999999999999E-2</v>
      </c>
      <c r="E1310">
        <v>2.5000000000000001E-2</v>
      </c>
      <c r="F1310">
        <v>3.3000000000000002E-2</v>
      </c>
      <c r="G1310" s="52">
        <v>1.7000000000000001E-2</v>
      </c>
      <c r="H1310" s="38">
        <f t="shared" si="160"/>
        <v>8.5301837270341199E-2</v>
      </c>
      <c r="I1310" s="41">
        <f t="shared" si="161"/>
        <v>8.2020997375328086E-2</v>
      </c>
      <c r="J1310" s="40">
        <f>'NOAA WLs'!$P$5+(D1310/0.3048)</f>
        <v>4.3853018372703412</v>
      </c>
      <c r="K1310" s="40">
        <f>'NOAA WLs'!$P$5+(E1310/0.3048)</f>
        <v>4.3820209973753279</v>
      </c>
      <c r="L1310" s="40">
        <f t="shared" si="162"/>
        <v>0.10826771653543307</v>
      </c>
      <c r="M1310" s="41">
        <f t="shared" si="163"/>
        <v>5.57742782152231E-2</v>
      </c>
      <c r="O1310">
        <v>2007</v>
      </c>
      <c r="P1310">
        <v>12</v>
      </c>
      <c r="Q1310" s="1">
        <f t="shared" si="164"/>
        <v>39417</v>
      </c>
      <c r="R1310">
        <v>3.456</v>
      </c>
      <c r="S1310">
        <f t="shared" si="165"/>
        <v>11.338582677165354</v>
      </c>
      <c r="T1310">
        <f t="shared" si="166"/>
        <v>11.838582677165354</v>
      </c>
    </row>
    <row r="1311" spans="1:20" x14ac:dyDescent="0.25">
      <c r="A1311" s="38">
        <v>2007</v>
      </c>
      <c r="B1311">
        <v>1</v>
      </c>
      <c r="C1311" s="1">
        <f t="shared" si="167"/>
        <v>39083</v>
      </c>
      <c r="D1311" s="38">
        <v>-0.1</v>
      </c>
      <c r="E1311">
        <v>2.5000000000000001E-2</v>
      </c>
      <c r="F1311">
        <v>3.3000000000000002E-2</v>
      </c>
      <c r="G1311" s="52">
        <v>1.7000000000000001E-2</v>
      </c>
      <c r="H1311" s="38">
        <f t="shared" si="160"/>
        <v>-0.32808398950131235</v>
      </c>
      <c r="I1311" s="41">
        <f t="shared" si="161"/>
        <v>8.2020997375328086E-2</v>
      </c>
      <c r="J1311" s="40">
        <f>'NOAA WLs'!$P$5+(D1311/0.3048)</f>
        <v>3.9719160104986875</v>
      </c>
      <c r="K1311" s="40">
        <f>'NOAA WLs'!$P$5+(E1311/0.3048)</f>
        <v>4.3820209973753279</v>
      </c>
      <c r="L1311" s="40">
        <f t="shared" si="162"/>
        <v>0.10826771653543307</v>
      </c>
      <c r="M1311" s="41">
        <f t="shared" si="163"/>
        <v>5.57742782152231E-2</v>
      </c>
      <c r="O1311">
        <v>2008</v>
      </c>
      <c r="P1311">
        <v>1</v>
      </c>
      <c r="Q1311" s="1">
        <f t="shared" si="164"/>
        <v>39448</v>
      </c>
      <c r="R1311">
        <v>3.391</v>
      </c>
      <c r="S1311">
        <f t="shared" si="165"/>
        <v>11.125328083989501</v>
      </c>
      <c r="T1311">
        <f t="shared" si="166"/>
        <v>11.625328083989501</v>
      </c>
    </row>
    <row r="1312" spans="1:20" x14ac:dyDescent="0.25">
      <c r="A1312" s="38">
        <v>2007</v>
      </c>
      <c r="B1312">
        <v>2</v>
      </c>
      <c r="C1312" s="1">
        <f t="shared" si="167"/>
        <v>39114</v>
      </c>
      <c r="D1312" s="38">
        <v>1.4999999999999999E-2</v>
      </c>
      <c r="E1312">
        <v>2.5000000000000001E-2</v>
      </c>
      <c r="F1312">
        <v>3.3000000000000002E-2</v>
      </c>
      <c r="G1312" s="52">
        <v>1.7000000000000001E-2</v>
      </c>
      <c r="H1312" s="38">
        <f t="shared" si="160"/>
        <v>4.9212598425196846E-2</v>
      </c>
      <c r="I1312" s="41">
        <f t="shared" si="161"/>
        <v>8.2020997375328086E-2</v>
      </c>
      <c r="J1312" s="40">
        <f>'NOAA WLs'!$P$5+(D1312/0.3048)</f>
        <v>4.349212598425197</v>
      </c>
      <c r="K1312" s="40">
        <f>'NOAA WLs'!$P$5+(E1312/0.3048)</f>
        <v>4.3820209973753279</v>
      </c>
      <c r="L1312" s="40">
        <f t="shared" si="162"/>
        <v>0.10826771653543307</v>
      </c>
      <c r="M1312" s="41">
        <f t="shared" si="163"/>
        <v>5.57742782152231E-2</v>
      </c>
      <c r="O1312">
        <v>2008</v>
      </c>
      <c r="P1312">
        <v>2</v>
      </c>
      <c r="Q1312" s="1">
        <f t="shared" si="164"/>
        <v>39479</v>
      </c>
      <c r="R1312">
        <v>3.2080000000000002</v>
      </c>
      <c r="S1312">
        <f t="shared" si="165"/>
        <v>10.524934383202099</v>
      </c>
      <c r="T1312">
        <f t="shared" si="166"/>
        <v>11.024934383202099</v>
      </c>
    </row>
    <row r="1313" spans="1:20" x14ac:dyDescent="0.25">
      <c r="A1313" s="38">
        <v>2007</v>
      </c>
      <c r="B1313">
        <v>3</v>
      </c>
      <c r="C1313" s="1">
        <f t="shared" si="167"/>
        <v>39142</v>
      </c>
      <c r="D1313" s="38">
        <v>-4.9000000000000002E-2</v>
      </c>
      <c r="E1313">
        <v>2.5000000000000001E-2</v>
      </c>
      <c r="F1313">
        <v>3.4000000000000002E-2</v>
      </c>
      <c r="G1313" s="52">
        <v>1.7000000000000001E-2</v>
      </c>
      <c r="H1313" s="38">
        <f t="shared" si="160"/>
        <v>-0.16076115485564305</v>
      </c>
      <c r="I1313" s="41">
        <f t="shared" si="161"/>
        <v>8.2020997375328086E-2</v>
      </c>
      <c r="J1313" s="40">
        <f>'NOAA WLs'!$P$5+(D1313/0.3048)</f>
        <v>4.1392388451443569</v>
      </c>
      <c r="K1313" s="40">
        <f>'NOAA WLs'!$P$5+(E1313/0.3048)</f>
        <v>4.3820209973753279</v>
      </c>
      <c r="L1313" s="40">
        <f t="shared" si="162"/>
        <v>0.1115485564304462</v>
      </c>
      <c r="M1313" s="41">
        <f t="shared" si="163"/>
        <v>5.57742782152231E-2</v>
      </c>
      <c r="O1313">
        <v>2008</v>
      </c>
      <c r="P1313">
        <v>3</v>
      </c>
      <c r="Q1313" s="1">
        <f t="shared" si="164"/>
        <v>39508</v>
      </c>
      <c r="R1313">
        <v>2.944</v>
      </c>
      <c r="S1313">
        <f t="shared" si="165"/>
        <v>9.6587926509186346</v>
      </c>
      <c r="T1313">
        <f t="shared" si="166"/>
        <v>10.158792650918635</v>
      </c>
    </row>
    <row r="1314" spans="1:20" x14ac:dyDescent="0.25">
      <c r="A1314" s="38">
        <v>2007</v>
      </c>
      <c r="B1314">
        <v>4</v>
      </c>
      <c r="C1314" s="1">
        <f t="shared" si="167"/>
        <v>39173</v>
      </c>
      <c r="D1314" s="38">
        <v>-2E-3</v>
      </c>
      <c r="E1314">
        <v>2.5999999999999999E-2</v>
      </c>
      <c r="F1314">
        <v>3.4000000000000002E-2</v>
      </c>
      <c r="G1314" s="52">
        <v>1.7999999999999999E-2</v>
      </c>
      <c r="H1314" s="38">
        <f t="shared" si="160"/>
        <v>-6.5616797900262466E-3</v>
      </c>
      <c r="I1314" s="41">
        <f t="shared" si="161"/>
        <v>8.5301837270341199E-2</v>
      </c>
      <c r="J1314" s="40">
        <f>'NOAA WLs'!$P$5+(D1314/0.3048)</f>
        <v>4.2934383202099733</v>
      </c>
      <c r="K1314" s="40">
        <f>'NOAA WLs'!$P$5+(E1314/0.3048)</f>
        <v>4.3853018372703412</v>
      </c>
      <c r="L1314" s="40">
        <f t="shared" si="162"/>
        <v>0.1115485564304462</v>
      </c>
      <c r="M1314" s="41">
        <f t="shared" si="163"/>
        <v>5.9055118110236213E-2</v>
      </c>
      <c r="O1314">
        <v>2008</v>
      </c>
      <c r="P1314">
        <v>4</v>
      </c>
      <c r="Q1314" s="1">
        <f t="shared" si="164"/>
        <v>39539</v>
      </c>
      <c r="R1314">
        <v>2.9929999999999999</v>
      </c>
      <c r="S1314">
        <f t="shared" si="165"/>
        <v>9.8195538057742766</v>
      </c>
      <c r="T1314">
        <f t="shared" si="166"/>
        <v>10.319553805774277</v>
      </c>
    </row>
    <row r="1315" spans="1:20" x14ac:dyDescent="0.25">
      <c r="A1315" s="38">
        <v>2007</v>
      </c>
      <c r="B1315">
        <v>5</v>
      </c>
      <c r="C1315" s="1">
        <f t="shared" si="167"/>
        <v>39203</v>
      </c>
      <c r="D1315" s="38">
        <v>-3.5999999999999997E-2</v>
      </c>
      <c r="E1315">
        <v>2.5999999999999999E-2</v>
      </c>
      <c r="F1315">
        <v>3.4000000000000002E-2</v>
      </c>
      <c r="G1315" s="52">
        <v>1.7999999999999999E-2</v>
      </c>
      <c r="H1315" s="38">
        <f t="shared" si="160"/>
        <v>-0.11811023622047243</v>
      </c>
      <c r="I1315" s="41">
        <f t="shared" si="161"/>
        <v>8.5301837270341199E-2</v>
      </c>
      <c r="J1315" s="40">
        <f>'NOAA WLs'!$P$5+(D1315/0.3048)</f>
        <v>4.1818897637795276</v>
      </c>
      <c r="K1315" s="40">
        <f>'NOAA WLs'!$P$5+(E1315/0.3048)</f>
        <v>4.3853018372703412</v>
      </c>
      <c r="L1315" s="40">
        <f t="shared" si="162"/>
        <v>0.1115485564304462</v>
      </c>
      <c r="M1315" s="41">
        <f t="shared" si="163"/>
        <v>5.9055118110236213E-2</v>
      </c>
      <c r="O1315">
        <v>2008</v>
      </c>
      <c r="P1315">
        <v>5</v>
      </c>
      <c r="Q1315" s="1">
        <f t="shared" si="164"/>
        <v>39569</v>
      </c>
      <c r="R1315">
        <v>2.8410000000000002</v>
      </c>
      <c r="S1315">
        <f t="shared" si="165"/>
        <v>9.3208661417322833</v>
      </c>
      <c r="T1315">
        <f t="shared" si="166"/>
        <v>9.8208661417322833</v>
      </c>
    </row>
    <row r="1316" spans="1:20" x14ac:dyDescent="0.25">
      <c r="A1316" s="38">
        <v>2007</v>
      </c>
      <c r="B1316">
        <v>6</v>
      </c>
      <c r="C1316" s="1">
        <f t="shared" si="167"/>
        <v>39234</v>
      </c>
      <c r="D1316" s="38">
        <v>-6.0000000000000001E-3</v>
      </c>
      <c r="E1316">
        <v>2.5999999999999999E-2</v>
      </c>
      <c r="F1316">
        <v>3.4000000000000002E-2</v>
      </c>
      <c r="G1316" s="52">
        <v>1.7999999999999999E-2</v>
      </c>
      <c r="H1316" s="38">
        <f t="shared" si="160"/>
        <v>-1.968503937007874E-2</v>
      </c>
      <c r="I1316" s="41">
        <f t="shared" si="161"/>
        <v>8.5301837270341199E-2</v>
      </c>
      <c r="J1316" s="40">
        <f>'NOAA WLs'!$P$5+(D1316/0.3048)</f>
        <v>4.2803149606299211</v>
      </c>
      <c r="K1316" s="40">
        <f>'NOAA WLs'!$P$5+(E1316/0.3048)</f>
        <v>4.3853018372703412</v>
      </c>
      <c r="L1316" s="40">
        <f t="shared" si="162"/>
        <v>0.1115485564304462</v>
      </c>
      <c r="M1316" s="41">
        <f t="shared" si="163"/>
        <v>5.9055118110236213E-2</v>
      </c>
      <c r="O1316">
        <v>2008</v>
      </c>
      <c r="P1316">
        <v>6</v>
      </c>
      <c r="Q1316" s="1">
        <f t="shared" si="164"/>
        <v>39600</v>
      </c>
      <c r="R1316">
        <v>3.0720000000000001</v>
      </c>
      <c r="S1316">
        <f t="shared" si="165"/>
        <v>10.078740157480315</v>
      </c>
      <c r="T1316">
        <f t="shared" si="166"/>
        <v>10.578740157480315</v>
      </c>
    </row>
    <row r="1317" spans="1:20" x14ac:dyDescent="0.25">
      <c r="A1317" s="38">
        <v>2007</v>
      </c>
      <c r="B1317">
        <v>7</v>
      </c>
      <c r="C1317" s="1">
        <f t="shared" si="167"/>
        <v>39264</v>
      </c>
      <c r="D1317" s="38">
        <v>3.6999999999999998E-2</v>
      </c>
      <c r="E1317">
        <v>2.5999999999999999E-2</v>
      </c>
      <c r="F1317">
        <v>3.4000000000000002E-2</v>
      </c>
      <c r="G1317" s="52">
        <v>1.7999999999999999E-2</v>
      </c>
      <c r="H1317" s="38">
        <f t="shared" si="160"/>
        <v>0.12139107611548555</v>
      </c>
      <c r="I1317" s="41">
        <f t="shared" si="161"/>
        <v>8.5301837270341199E-2</v>
      </c>
      <c r="J1317" s="40">
        <f>'NOAA WLs'!$P$5+(D1317/0.3048)</f>
        <v>4.4213910761154853</v>
      </c>
      <c r="K1317" s="40">
        <f>'NOAA WLs'!$P$5+(E1317/0.3048)</f>
        <v>4.3853018372703412</v>
      </c>
      <c r="L1317" s="40">
        <f t="shared" si="162"/>
        <v>0.1115485564304462</v>
      </c>
      <c r="M1317" s="41">
        <f t="shared" si="163"/>
        <v>5.9055118110236213E-2</v>
      </c>
      <c r="O1317">
        <v>2008</v>
      </c>
      <c r="P1317">
        <v>7</v>
      </c>
      <c r="Q1317" s="1">
        <f t="shared" si="164"/>
        <v>39630</v>
      </c>
      <c r="R1317">
        <v>3.052</v>
      </c>
      <c r="S1317">
        <f t="shared" si="165"/>
        <v>10.013123359580051</v>
      </c>
      <c r="T1317">
        <f t="shared" si="166"/>
        <v>10.513123359580051</v>
      </c>
    </row>
    <row r="1318" spans="1:20" x14ac:dyDescent="0.25">
      <c r="A1318" s="38">
        <v>2007</v>
      </c>
      <c r="B1318">
        <v>8</v>
      </c>
      <c r="C1318" s="1">
        <f t="shared" si="167"/>
        <v>39295</v>
      </c>
      <c r="D1318" s="38">
        <v>0.03</v>
      </c>
      <c r="E1318">
        <v>2.5999999999999999E-2</v>
      </c>
      <c r="F1318">
        <v>3.4000000000000002E-2</v>
      </c>
      <c r="G1318" s="52">
        <v>1.7999999999999999E-2</v>
      </c>
      <c r="H1318" s="38">
        <f t="shared" si="160"/>
        <v>9.8425196850393692E-2</v>
      </c>
      <c r="I1318" s="41">
        <f t="shared" si="161"/>
        <v>8.5301837270341199E-2</v>
      </c>
      <c r="J1318" s="40">
        <f>'NOAA WLs'!$P$5+(D1318/0.3048)</f>
        <v>4.3984251968503933</v>
      </c>
      <c r="K1318" s="40">
        <f>'NOAA WLs'!$P$5+(E1318/0.3048)</f>
        <v>4.3853018372703412</v>
      </c>
      <c r="L1318" s="40">
        <f t="shared" si="162"/>
        <v>0.1115485564304462</v>
      </c>
      <c r="M1318" s="41">
        <f t="shared" si="163"/>
        <v>5.9055118110236213E-2</v>
      </c>
      <c r="O1318">
        <v>2008</v>
      </c>
      <c r="P1318">
        <v>8</v>
      </c>
      <c r="Q1318" s="1">
        <f t="shared" si="164"/>
        <v>39661</v>
      </c>
      <c r="R1318">
        <v>3.0739999999999998</v>
      </c>
      <c r="S1318">
        <f t="shared" si="165"/>
        <v>10.08530183727034</v>
      </c>
      <c r="T1318">
        <f t="shared" si="166"/>
        <v>10.58530183727034</v>
      </c>
    </row>
    <row r="1319" spans="1:20" x14ac:dyDescent="0.25">
      <c r="A1319" s="38">
        <v>2007</v>
      </c>
      <c r="B1319">
        <v>9</v>
      </c>
      <c r="C1319" s="1">
        <f t="shared" si="167"/>
        <v>39326</v>
      </c>
      <c r="D1319" s="38">
        <v>-4.0000000000000001E-3</v>
      </c>
      <c r="E1319">
        <v>2.5999999999999999E-2</v>
      </c>
      <c r="F1319">
        <v>3.5000000000000003E-2</v>
      </c>
      <c r="G1319" s="52">
        <v>1.7999999999999999E-2</v>
      </c>
      <c r="H1319" s="38">
        <f t="shared" si="160"/>
        <v>-1.3123359580052493E-2</v>
      </c>
      <c r="I1319" s="41">
        <f t="shared" si="161"/>
        <v>8.5301837270341199E-2</v>
      </c>
      <c r="J1319" s="40">
        <f>'NOAA WLs'!$P$5+(D1319/0.3048)</f>
        <v>4.2868766404199476</v>
      </c>
      <c r="K1319" s="40">
        <f>'NOAA WLs'!$P$5+(E1319/0.3048)</f>
        <v>4.3853018372703412</v>
      </c>
      <c r="L1319" s="40">
        <f t="shared" si="162"/>
        <v>0.11482939632545933</v>
      </c>
      <c r="M1319" s="41">
        <f t="shared" si="163"/>
        <v>5.9055118110236213E-2</v>
      </c>
      <c r="O1319">
        <v>2008</v>
      </c>
      <c r="P1319">
        <v>9</v>
      </c>
      <c r="Q1319" s="1">
        <f t="shared" si="164"/>
        <v>39692</v>
      </c>
      <c r="R1319">
        <v>2.927</v>
      </c>
      <c r="S1319">
        <f t="shared" si="165"/>
        <v>9.6030183727034117</v>
      </c>
      <c r="T1319">
        <f t="shared" si="166"/>
        <v>10.103018372703412</v>
      </c>
    </row>
    <row r="1320" spans="1:20" x14ac:dyDescent="0.25">
      <c r="A1320" s="38">
        <v>2007</v>
      </c>
      <c r="B1320">
        <v>10</v>
      </c>
      <c r="C1320" s="1">
        <f t="shared" si="167"/>
        <v>39356</v>
      </c>
      <c r="D1320" s="38">
        <v>3.2000000000000001E-2</v>
      </c>
      <c r="E1320">
        <v>2.7E-2</v>
      </c>
      <c r="F1320">
        <v>3.5000000000000003E-2</v>
      </c>
      <c r="G1320" s="52">
        <v>1.7999999999999999E-2</v>
      </c>
      <c r="H1320" s="38">
        <f t="shared" si="160"/>
        <v>0.10498687664041995</v>
      </c>
      <c r="I1320" s="41">
        <f t="shared" si="161"/>
        <v>8.8582677165354326E-2</v>
      </c>
      <c r="J1320" s="40">
        <f>'NOAA WLs'!$P$5+(D1320/0.3048)</f>
        <v>4.4049868766404199</v>
      </c>
      <c r="K1320" s="40">
        <f>'NOAA WLs'!$P$5+(E1320/0.3048)</f>
        <v>4.3885826771653544</v>
      </c>
      <c r="L1320" s="40">
        <f t="shared" si="162"/>
        <v>0.11482939632545933</v>
      </c>
      <c r="M1320" s="41">
        <f t="shared" si="163"/>
        <v>5.9055118110236213E-2</v>
      </c>
      <c r="O1320">
        <v>2008</v>
      </c>
      <c r="P1320">
        <v>10</v>
      </c>
      <c r="Q1320" s="1">
        <f t="shared" si="164"/>
        <v>39722</v>
      </c>
      <c r="R1320">
        <v>2.8210000000000002</v>
      </c>
      <c r="S1320">
        <f t="shared" si="165"/>
        <v>9.2552493438320216</v>
      </c>
      <c r="T1320">
        <f t="shared" si="166"/>
        <v>9.7552493438320216</v>
      </c>
    </row>
    <row r="1321" spans="1:20" x14ac:dyDescent="0.25">
      <c r="A1321" s="38">
        <v>2007</v>
      </c>
      <c r="B1321">
        <v>11</v>
      </c>
      <c r="C1321" s="1">
        <f t="shared" si="167"/>
        <v>39387</v>
      </c>
      <c r="D1321" s="38">
        <v>-8.2000000000000003E-2</v>
      </c>
      <c r="E1321">
        <v>2.7E-2</v>
      </c>
      <c r="F1321">
        <v>3.5000000000000003E-2</v>
      </c>
      <c r="G1321" s="52">
        <v>1.9E-2</v>
      </c>
      <c r="H1321" s="38">
        <f t="shared" si="160"/>
        <v>-0.26902887139107612</v>
      </c>
      <c r="I1321" s="41">
        <f t="shared" si="161"/>
        <v>8.8582677165354326E-2</v>
      </c>
      <c r="J1321" s="40">
        <f>'NOAA WLs'!$P$5+(D1321/0.3048)</f>
        <v>4.0309711286089236</v>
      </c>
      <c r="K1321" s="40">
        <f>'NOAA WLs'!$P$5+(E1321/0.3048)</f>
        <v>4.3885826771653544</v>
      </c>
      <c r="L1321" s="40">
        <f t="shared" si="162"/>
        <v>0.11482939632545933</v>
      </c>
      <c r="M1321" s="41">
        <f t="shared" si="163"/>
        <v>6.2335958005249339E-2</v>
      </c>
      <c r="O1321">
        <v>2008</v>
      </c>
      <c r="P1321">
        <v>11</v>
      </c>
      <c r="Q1321" s="1">
        <f t="shared" si="164"/>
        <v>39753</v>
      </c>
      <c r="R1321">
        <v>3.0409999999999999</v>
      </c>
      <c r="S1321">
        <f t="shared" si="165"/>
        <v>9.977034120734908</v>
      </c>
      <c r="T1321">
        <f t="shared" si="166"/>
        <v>10.477034120734908</v>
      </c>
    </row>
    <row r="1322" spans="1:20" x14ac:dyDescent="0.25">
      <c r="A1322" s="38">
        <v>2007</v>
      </c>
      <c r="B1322">
        <v>12</v>
      </c>
      <c r="C1322" s="1">
        <f t="shared" si="167"/>
        <v>39417</v>
      </c>
      <c r="D1322" s="38">
        <v>1.2E-2</v>
      </c>
      <c r="E1322">
        <v>2.7E-2</v>
      </c>
      <c r="F1322">
        <v>3.5000000000000003E-2</v>
      </c>
      <c r="G1322" s="52">
        <v>1.9E-2</v>
      </c>
      <c r="H1322" s="38">
        <f t="shared" si="160"/>
        <v>3.937007874015748E-2</v>
      </c>
      <c r="I1322" s="41">
        <f t="shared" si="161"/>
        <v>8.8582677165354326E-2</v>
      </c>
      <c r="J1322" s="40">
        <f>'NOAA WLs'!$P$5+(D1322/0.3048)</f>
        <v>4.3393700787401572</v>
      </c>
      <c r="K1322" s="40">
        <f>'NOAA WLs'!$P$5+(E1322/0.3048)</f>
        <v>4.3885826771653544</v>
      </c>
      <c r="L1322" s="40">
        <f t="shared" si="162"/>
        <v>0.11482939632545933</v>
      </c>
      <c r="M1322" s="41">
        <f t="shared" si="163"/>
        <v>6.2335958005249339E-2</v>
      </c>
      <c r="O1322">
        <v>2008</v>
      </c>
      <c r="P1322">
        <v>12</v>
      </c>
      <c r="Q1322" s="1">
        <f t="shared" si="164"/>
        <v>39783</v>
      </c>
      <c r="R1322">
        <v>3.1970000000000001</v>
      </c>
      <c r="S1322">
        <f t="shared" si="165"/>
        <v>10.488845144356954</v>
      </c>
      <c r="T1322">
        <f t="shared" si="166"/>
        <v>10.988845144356954</v>
      </c>
    </row>
    <row r="1323" spans="1:20" x14ac:dyDescent="0.25">
      <c r="A1323" s="38">
        <v>2008</v>
      </c>
      <c r="B1323">
        <v>1</v>
      </c>
      <c r="C1323" s="1">
        <f t="shared" si="167"/>
        <v>39448</v>
      </c>
      <c r="D1323" s="38">
        <v>3.1E-2</v>
      </c>
      <c r="E1323">
        <v>2.7E-2</v>
      </c>
      <c r="F1323">
        <v>3.5000000000000003E-2</v>
      </c>
      <c r="G1323" s="52">
        <v>1.9E-2</v>
      </c>
      <c r="H1323" s="38">
        <f t="shared" si="160"/>
        <v>0.10170603674540682</v>
      </c>
      <c r="I1323" s="41">
        <f t="shared" si="161"/>
        <v>8.8582677165354326E-2</v>
      </c>
      <c r="J1323" s="40">
        <f>'NOAA WLs'!$P$5+(D1323/0.3048)</f>
        <v>4.4017060367454066</v>
      </c>
      <c r="K1323" s="40">
        <f>'NOAA WLs'!$P$5+(E1323/0.3048)</f>
        <v>4.3885826771653544</v>
      </c>
      <c r="L1323" s="40">
        <f t="shared" si="162"/>
        <v>0.11482939632545933</v>
      </c>
      <c r="M1323" s="41">
        <f t="shared" si="163"/>
        <v>6.2335958005249339E-2</v>
      </c>
      <c r="O1323">
        <v>2009</v>
      </c>
      <c r="P1323">
        <v>1</v>
      </c>
      <c r="Q1323" s="1">
        <f t="shared" si="164"/>
        <v>39814</v>
      </c>
      <c r="R1323">
        <v>3.1629999999999998</v>
      </c>
      <c r="S1323">
        <f t="shared" si="165"/>
        <v>10.377296587926509</v>
      </c>
      <c r="T1323">
        <f t="shared" si="166"/>
        <v>10.877296587926509</v>
      </c>
    </row>
    <row r="1324" spans="1:20" x14ac:dyDescent="0.25">
      <c r="A1324" s="38">
        <v>2008</v>
      </c>
      <c r="B1324">
        <v>2</v>
      </c>
      <c r="C1324" s="1">
        <f t="shared" si="167"/>
        <v>39479</v>
      </c>
      <c r="D1324" s="38">
        <v>-4.5999999999999999E-2</v>
      </c>
      <c r="E1324">
        <v>2.7E-2</v>
      </c>
      <c r="F1324">
        <v>3.5999999999999997E-2</v>
      </c>
      <c r="G1324" s="52">
        <v>1.9E-2</v>
      </c>
      <c r="H1324" s="38">
        <f t="shared" si="160"/>
        <v>-0.15091863517060367</v>
      </c>
      <c r="I1324" s="41">
        <f t="shared" si="161"/>
        <v>8.8582677165354326E-2</v>
      </c>
      <c r="J1324" s="40">
        <f>'NOAA WLs'!$P$5+(D1324/0.3048)</f>
        <v>4.1490813648293958</v>
      </c>
      <c r="K1324" s="40">
        <f>'NOAA WLs'!$P$5+(E1324/0.3048)</f>
        <v>4.3885826771653544</v>
      </c>
      <c r="L1324" s="40">
        <f t="shared" si="162"/>
        <v>0.11811023622047243</v>
      </c>
      <c r="M1324" s="41">
        <f t="shared" si="163"/>
        <v>6.2335958005249339E-2</v>
      </c>
      <c r="O1324">
        <v>2009</v>
      </c>
      <c r="P1324">
        <v>2</v>
      </c>
      <c r="Q1324" s="1">
        <f t="shared" si="164"/>
        <v>39845</v>
      </c>
      <c r="R1324">
        <v>3.0739999999999998</v>
      </c>
      <c r="S1324">
        <f t="shared" si="165"/>
        <v>10.08530183727034</v>
      </c>
      <c r="T1324">
        <f t="shared" si="166"/>
        <v>10.58530183727034</v>
      </c>
    </row>
    <row r="1325" spans="1:20" x14ac:dyDescent="0.25">
      <c r="A1325" s="38">
        <v>2008</v>
      </c>
      <c r="B1325">
        <v>3</v>
      </c>
      <c r="C1325" s="1">
        <f t="shared" si="167"/>
        <v>39508</v>
      </c>
      <c r="D1325" s="38">
        <v>-0.1</v>
      </c>
      <c r="E1325">
        <v>2.8000000000000001E-2</v>
      </c>
      <c r="F1325">
        <v>3.5999999999999997E-2</v>
      </c>
      <c r="G1325" s="52">
        <v>1.9E-2</v>
      </c>
      <c r="H1325" s="38">
        <f t="shared" si="160"/>
        <v>-0.32808398950131235</v>
      </c>
      <c r="I1325" s="41">
        <f t="shared" si="161"/>
        <v>9.1863517060367453E-2</v>
      </c>
      <c r="J1325" s="40">
        <f>'NOAA WLs'!$P$5+(D1325/0.3048)</f>
        <v>3.9719160104986875</v>
      </c>
      <c r="K1325" s="40">
        <f>'NOAA WLs'!$P$5+(E1325/0.3048)</f>
        <v>4.3918635170603677</v>
      </c>
      <c r="L1325" s="40">
        <f t="shared" si="162"/>
        <v>0.11811023622047243</v>
      </c>
      <c r="M1325" s="41">
        <f t="shared" si="163"/>
        <v>6.2335958005249339E-2</v>
      </c>
      <c r="O1325">
        <v>2009</v>
      </c>
      <c r="P1325">
        <v>3</v>
      </c>
      <c r="Q1325" s="1">
        <f t="shared" si="164"/>
        <v>39873</v>
      </c>
      <c r="R1325">
        <v>2.931</v>
      </c>
      <c r="S1325">
        <f t="shared" si="165"/>
        <v>9.6161417322834648</v>
      </c>
      <c r="T1325">
        <f t="shared" si="166"/>
        <v>10.116141732283465</v>
      </c>
    </row>
    <row r="1326" spans="1:20" x14ac:dyDescent="0.25">
      <c r="A1326" s="38">
        <v>2008</v>
      </c>
      <c r="B1326">
        <v>4</v>
      </c>
      <c r="C1326" s="1">
        <f t="shared" si="167"/>
        <v>39539</v>
      </c>
      <c r="D1326" s="38">
        <v>-7.8E-2</v>
      </c>
      <c r="E1326">
        <v>2.8000000000000001E-2</v>
      </c>
      <c r="F1326">
        <v>3.5999999999999997E-2</v>
      </c>
      <c r="G1326" s="52">
        <v>1.9E-2</v>
      </c>
      <c r="H1326" s="38">
        <f t="shared" si="160"/>
        <v>-0.25590551181102361</v>
      </c>
      <c r="I1326" s="41">
        <f t="shared" si="161"/>
        <v>9.1863517060367453E-2</v>
      </c>
      <c r="J1326" s="40">
        <f>'NOAA WLs'!$P$5+(D1326/0.3048)</f>
        <v>4.0440944881889767</v>
      </c>
      <c r="K1326" s="40">
        <f>'NOAA WLs'!$P$5+(E1326/0.3048)</f>
        <v>4.3918635170603677</v>
      </c>
      <c r="L1326" s="40">
        <f t="shared" si="162"/>
        <v>0.11811023622047243</v>
      </c>
      <c r="M1326" s="41">
        <f t="shared" si="163"/>
        <v>6.2335958005249339E-2</v>
      </c>
      <c r="O1326">
        <v>2009</v>
      </c>
      <c r="P1326">
        <v>4</v>
      </c>
      <c r="Q1326" s="1">
        <f t="shared" si="164"/>
        <v>39904</v>
      </c>
      <c r="R1326">
        <v>2.8210000000000002</v>
      </c>
      <c r="S1326">
        <f t="shared" si="165"/>
        <v>9.2552493438320216</v>
      </c>
      <c r="T1326">
        <f t="shared" si="166"/>
        <v>9.7552493438320216</v>
      </c>
    </row>
    <row r="1327" spans="1:20" x14ac:dyDescent="0.25">
      <c r="A1327" s="38">
        <v>2008</v>
      </c>
      <c r="B1327">
        <v>5</v>
      </c>
      <c r="C1327" s="1">
        <f t="shared" si="167"/>
        <v>39569</v>
      </c>
      <c r="D1327" s="38">
        <v>-5.1999999999999998E-2</v>
      </c>
      <c r="E1327">
        <v>2.8000000000000001E-2</v>
      </c>
      <c r="F1327">
        <v>3.5999999999999997E-2</v>
      </c>
      <c r="G1327" s="52">
        <v>0.02</v>
      </c>
      <c r="H1327" s="38">
        <f t="shared" si="160"/>
        <v>-0.1706036745406824</v>
      </c>
      <c r="I1327" s="41">
        <f t="shared" si="161"/>
        <v>9.1863517060367453E-2</v>
      </c>
      <c r="J1327" s="40">
        <f>'NOAA WLs'!$P$5+(D1327/0.3048)</f>
        <v>4.1293963254593171</v>
      </c>
      <c r="K1327" s="40">
        <f>'NOAA WLs'!$P$5+(E1327/0.3048)</f>
        <v>4.3918635170603677</v>
      </c>
      <c r="L1327" s="40">
        <f t="shared" si="162"/>
        <v>0.11811023622047243</v>
      </c>
      <c r="M1327" s="41">
        <f t="shared" si="163"/>
        <v>6.5616797900262466E-2</v>
      </c>
      <c r="O1327">
        <v>2009</v>
      </c>
      <c r="P1327">
        <v>5</v>
      </c>
      <c r="Q1327" s="1">
        <f t="shared" si="164"/>
        <v>39934</v>
      </c>
      <c r="R1327">
        <v>3.032</v>
      </c>
      <c r="S1327">
        <f t="shared" si="165"/>
        <v>9.9475065616797895</v>
      </c>
      <c r="T1327">
        <f t="shared" si="166"/>
        <v>10.44750656167979</v>
      </c>
    </row>
    <row r="1328" spans="1:20" x14ac:dyDescent="0.25">
      <c r="A1328" s="38">
        <v>2008</v>
      </c>
      <c r="B1328">
        <v>6</v>
      </c>
      <c r="C1328" s="1">
        <f t="shared" si="167"/>
        <v>39600</v>
      </c>
      <c r="D1328" s="38">
        <v>-2.9000000000000001E-2</v>
      </c>
      <c r="E1328">
        <v>2.8000000000000001E-2</v>
      </c>
      <c r="F1328">
        <v>3.5999999999999997E-2</v>
      </c>
      <c r="G1328" s="52">
        <v>0.02</v>
      </c>
      <c r="H1328" s="38">
        <f t="shared" si="160"/>
        <v>-9.514435695538058E-2</v>
      </c>
      <c r="I1328" s="41">
        <f t="shared" si="161"/>
        <v>9.1863517060367453E-2</v>
      </c>
      <c r="J1328" s="40">
        <f>'NOAA WLs'!$P$5+(D1328/0.3048)</f>
        <v>4.2048556430446196</v>
      </c>
      <c r="K1328" s="40">
        <f>'NOAA WLs'!$P$5+(E1328/0.3048)</f>
        <v>4.3918635170603677</v>
      </c>
      <c r="L1328" s="40">
        <f t="shared" si="162"/>
        <v>0.11811023622047243</v>
      </c>
      <c r="M1328" s="41">
        <f t="shared" si="163"/>
        <v>6.5616797900262466E-2</v>
      </c>
      <c r="O1328">
        <v>2009</v>
      </c>
      <c r="P1328">
        <v>6</v>
      </c>
      <c r="Q1328" s="1">
        <f t="shared" si="164"/>
        <v>39965</v>
      </c>
      <c r="R1328">
        <v>2.9809999999999999</v>
      </c>
      <c r="S1328">
        <f t="shared" si="165"/>
        <v>9.7801837270341192</v>
      </c>
      <c r="T1328">
        <f t="shared" si="166"/>
        <v>10.280183727034119</v>
      </c>
    </row>
    <row r="1329" spans="1:20" x14ac:dyDescent="0.25">
      <c r="A1329" s="38">
        <v>2008</v>
      </c>
      <c r="B1329">
        <v>7</v>
      </c>
      <c r="C1329" s="1">
        <f t="shared" si="167"/>
        <v>39630</v>
      </c>
      <c r="D1329" s="38">
        <v>3.7999999999999999E-2</v>
      </c>
      <c r="E1329">
        <v>2.8000000000000001E-2</v>
      </c>
      <c r="F1329">
        <v>3.5999999999999997E-2</v>
      </c>
      <c r="G1329" s="52">
        <v>0.02</v>
      </c>
      <c r="H1329" s="38">
        <f t="shared" si="160"/>
        <v>0.12467191601049868</v>
      </c>
      <c r="I1329" s="41">
        <f t="shared" si="161"/>
        <v>9.1863517060367453E-2</v>
      </c>
      <c r="J1329" s="40">
        <f>'NOAA WLs'!$P$5+(D1329/0.3048)</f>
        <v>4.4246719160104986</v>
      </c>
      <c r="K1329" s="40">
        <f>'NOAA WLs'!$P$5+(E1329/0.3048)</f>
        <v>4.3918635170603677</v>
      </c>
      <c r="L1329" s="40">
        <f t="shared" si="162"/>
        <v>0.11811023622047243</v>
      </c>
      <c r="M1329" s="41">
        <f t="shared" si="163"/>
        <v>6.5616797900262466E-2</v>
      </c>
      <c r="O1329">
        <v>2009</v>
      </c>
      <c r="P1329">
        <v>7</v>
      </c>
      <c r="Q1329" s="1">
        <f t="shared" si="164"/>
        <v>39995</v>
      </c>
      <c r="R1329">
        <v>2.996</v>
      </c>
      <c r="S1329">
        <f t="shared" si="165"/>
        <v>9.8293963254593173</v>
      </c>
      <c r="T1329">
        <f t="shared" si="166"/>
        <v>10.329396325459317</v>
      </c>
    </row>
    <row r="1330" spans="1:20" x14ac:dyDescent="0.25">
      <c r="A1330" s="38">
        <v>2008</v>
      </c>
      <c r="B1330">
        <v>8</v>
      </c>
      <c r="C1330" s="1">
        <f t="shared" si="167"/>
        <v>39661</v>
      </c>
      <c r="D1330" s="38">
        <v>7.3999999999999996E-2</v>
      </c>
      <c r="E1330">
        <v>2.8000000000000001E-2</v>
      </c>
      <c r="F1330">
        <v>3.6999999999999998E-2</v>
      </c>
      <c r="G1330" s="52">
        <v>0.02</v>
      </c>
      <c r="H1330" s="38">
        <f t="shared" si="160"/>
        <v>0.2427821522309711</v>
      </c>
      <c r="I1330" s="41">
        <f t="shared" si="161"/>
        <v>9.1863517060367453E-2</v>
      </c>
      <c r="J1330" s="40">
        <f>'NOAA WLs'!$P$5+(D1330/0.3048)</f>
        <v>4.5427821522309708</v>
      </c>
      <c r="K1330" s="40">
        <f>'NOAA WLs'!$P$5+(E1330/0.3048)</f>
        <v>4.3918635170603677</v>
      </c>
      <c r="L1330" s="40">
        <f t="shared" si="162"/>
        <v>0.12139107611548555</v>
      </c>
      <c r="M1330" s="41">
        <f t="shared" si="163"/>
        <v>6.5616797900262466E-2</v>
      </c>
      <c r="O1330">
        <v>2009</v>
      </c>
      <c r="P1330">
        <v>8</v>
      </c>
      <c r="Q1330" s="1">
        <f t="shared" si="164"/>
        <v>40026</v>
      </c>
      <c r="R1330">
        <v>3.0009999999999999</v>
      </c>
      <c r="S1330">
        <f t="shared" si="165"/>
        <v>9.8458005249343827</v>
      </c>
      <c r="T1330">
        <f t="shared" si="166"/>
        <v>10.345800524934383</v>
      </c>
    </row>
    <row r="1331" spans="1:20" x14ac:dyDescent="0.25">
      <c r="A1331" s="38">
        <v>2008</v>
      </c>
      <c r="B1331">
        <v>9</v>
      </c>
      <c r="C1331" s="1">
        <f t="shared" si="167"/>
        <v>39692</v>
      </c>
      <c r="D1331" s="38">
        <v>-7.0000000000000001E-3</v>
      </c>
      <c r="E1331">
        <v>2.9000000000000001E-2</v>
      </c>
      <c r="F1331">
        <v>3.6999999999999998E-2</v>
      </c>
      <c r="G1331" s="52">
        <v>0.02</v>
      </c>
      <c r="H1331" s="38">
        <f t="shared" si="160"/>
        <v>-2.2965879265091863E-2</v>
      </c>
      <c r="I1331" s="41">
        <f t="shared" si="161"/>
        <v>9.514435695538058E-2</v>
      </c>
      <c r="J1331" s="40">
        <f>'NOAA WLs'!$P$5+(D1331/0.3048)</f>
        <v>4.2770341207349079</v>
      </c>
      <c r="K1331" s="40">
        <f>'NOAA WLs'!$P$5+(E1331/0.3048)</f>
        <v>4.3951443569553801</v>
      </c>
      <c r="L1331" s="40">
        <f t="shared" si="162"/>
        <v>0.12139107611548555</v>
      </c>
      <c r="M1331" s="41">
        <f t="shared" si="163"/>
        <v>6.5616797900262466E-2</v>
      </c>
      <c r="O1331">
        <v>2009</v>
      </c>
      <c r="P1331">
        <v>9</v>
      </c>
      <c r="Q1331" s="1">
        <f t="shared" si="164"/>
        <v>40057</v>
      </c>
      <c r="R1331">
        <v>2.9809999999999999</v>
      </c>
      <c r="S1331">
        <f t="shared" si="165"/>
        <v>9.7801837270341192</v>
      </c>
      <c r="T1331">
        <f t="shared" si="166"/>
        <v>10.280183727034119</v>
      </c>
    </row>
    <row r="1332" spans="1:20" x14ac:dyDescent="0.25">
      <c r="A1332" s="38">
        <v>2008</v>
      </c>
      <c r="B1332">
        <v>10</v>
      </c>
      <c r="C1332" s="1">
        <f t="shared" si="167"/>
        <v>39722</v>
      </c>
      <c r="D1332" s="38">
        <v>-5.5E-2</v>
      </c>
      <c r="E1332">
        <v>2.9000000000000001E-2</v>
      </c>
      <c r="F1332">
        <v>3.6999999999999998E-2</v>
      </c>
      <c r="G1332" s="52">
        <v>0.02</v>
      </c>
      <c r="H1332" s="38">
        <f t="shared" si="160"/>
        <v>-0.18044619422572178</v>
      </c>
      <c r="I1332" s="41">
        <f t="shared" si="161"/>
        <v>9.514435695538058E-2</v>
      </c>
      <c r="J1332" s="40">
        <f>'NOAA WLs'!$P$5+(D1332/0.3048)</f>
        <v>4.1195538057742782</v>
      </c>
      <c r="K1332" s="40">
        <f>'NOAA WLs'!$P$5+(E1332/0.3048)</f>
        <v>4.3951443569553801</v>
      </c>
      <c r="L1332" s="40">
        <f t="shared" si="162"/>
        <v>0.12139107611548555</v>
      </c>
      <c r="M1332" s="41">
        <f t="shared" si="163"/>
        <v>6.5616797900262466E-2</v>
      </c>
      <c r="O1332">
        <v>2009</v>
      </c>
      <c r="P1332">
        <v>10</v>
      </c>
      <c r="Q1332" s="1">
        <f t="shared" si="164"/>
        <v>40087</v>
      </c>
      <c r="R1332">
        <v>3.0430000000000001</v>
      </c>
      <c r="S1332">
        <f t="shared" si="165"/>
        <v>9.9835958005249346</v>
      </c>
      <c r="T1332">
        <f t="shared" si="166"/>
        <v>10.483595800524935</v>
      </c>
    </row>
    <row r="1333" spans="1:20" x14ac:dyDescent="0.25">
      <c r="A1333" s="38">
        <v>2008</v>
      </c>
      <c r="B1333">
        <v>11</v>
      </c>
      <c r="C1333" s="1">
        <f t="shared" si="167"/>
        <v>39753</v>
      </c>
      <c r="D1333" s="38">
        <v>-1.2E-2</v>
      </c>
      <c r="E1333">
        <v>2.9000000000000001E-2</v>
      </c>
      <c r="F1333">
        <v>3.6999999999999998E-2</v>
      </c>
      <c r="G1333" s="52">
        <v>2.1000000000000001E-2</v>
      </c>
      <c r="H1333" s="38">
        <f t="shared" si="160"/>
        <v>-3.937007874015748E-2</v>
      </c>
      <c r="I1333" s="41">
        <f t="shared" si="161"/>
        <v>9.514435695538058E-2</v>
      </c>
      <c r="J1333" s="40">
        <f>'NOAA WLs'!$P$5+(D1333/0.3048)</f>
        <v>4.2606299212598424</v>
      </c>
      <c r="K1333" s="40">
        <f>'NOAA WLs'!$P$5+(E1333/0.3048)</f>
        <v>4.3951443569553801</v>
      </c>
      <c r="L1333" s="40">
        <f t="shared" si="162"/>
        <v>0.12139107611548555</v>
      </c>
      <c r="M1333" s="41">
        <f t="shared" si="163"/>
        <v>6.8897637795275593E-2</v>
      </c>
      <c r="O1333">
        <v>2009</v>
      </c>
      <c r="P1333">
        <v>11</v>
      </c>
      <c r="Q1333" s="1">
        <f t="shared" si="164"/>
        <v>40118</v>
      </c>
      <c r="R1333">
        <v>3.3570000000000002</v>
      </c>
      <c r="S1333">
        <f t="shared" si="165"/>
        <v>11.013779527559056</v>
      </c>
      <c r="T1333">
        <f t="shared" si="166"/>
        <v>11.513779527559056</v>
      </c>
    </row>
    <row r="1334" spans="1:20" x14ac:dyDescent="0.25">
      <c r="A1334" s="38">
        <v>2008</v>
      </c>
      <c r="B1334">
        <v>12</v>
      </c>
      <c r="C1334" s="1">
        <f t="shared" si="167"/>
        <v>39783</v>
      </c>
      <c r="D1334" s="38">
        <v>-6.3E-2</v>
      </c>
      <c r="E1334">
        <v>2.9000000000000001E-2</v>
      </c>
      <c r="F1334">
        <v>3.6999999999999998E-2</v>
      </c>
      <c r="G1334" s="52">
        <v>2.1000000000000001E-2</v>
      </c>
      <c r="H1334" s="38">
        <f t="shared" si="160"/>
        <v>-0.20669291338582677</v>
      </c>
      <c r="I1334" s="41">
        <f t="shared" si="161"/>
        <v>9.514435695538058E-2</v>
      </c>
      <c r="J1334" s="40">
        <f>'NOAA WLs'!$P$5+(D1334/0.3048)</f>
        <v>4.093307086614173</v>
      </c>
      <c r="K1334" s="40">
        <f>'NOAA WLs'!$P$5+(E1334/0.3048)</f>
        <v>4.3951443569553801</v>
      </c>
      <c r="L1334" s="40">
        <f t="shared" si="162"/>
        <v>0.12139107611548555</v>
      </c>
      <c r="M1334" s="41">
        <f t="shared" si="163"/>
        <v>6.8897637795275593E-2</v>
      </c>
      <c r="O1334">
        <v>2009</v>
      </c>
      <c r="P1334">
        <v>12</v>
      </c>
      <c r="Q1334" s="1">
        <f t="shared" si="164"/>
        <v>40148</v>
      </c>
      <c r="R1334">
        <v>3.2650000000000001</v>
      </c>
      <c r="S1334">
        <f t="shared" si="165"/>
        <v>10.711942257217848</v>
      </c>
      <c r="T1334">
        <f t="shared" si="166"/>
        <v>11.211942257217848</v>
      </c>
    </row>
    <row r="1335" spans="1:20" x14ac:dyDescent="0.25">
      <c r="A1335" s="38">
        <v>2009</v>
      </c>
      <c r="B1335">
        <v>1</v>
      </c>
      <c r="C1335" s="1">
        <f t="shared" si="167"/>
        <v>39814</v>
      </c>
      <c r="D1335" s="38">
        <v>-0.13100000000000001</v>
      </c>
      <c r="E1335">
        <v>2.9000000000000001E-2</v>
      </c>
      <c r="F1335">
        <v>3.7999999999999999E-2</v>
      </c>
      <c r="G1335" s="52">
        <v>2.1000000000000001E-2</v>
      </c>
      <c r="H1335" s="38">
        <f t="shared" si="160"/>
        <v>-0.42979002624671914</v>
      </c>
      <c r="I1335" s="41">
        <f t="shared" si="161"/>
        <v>9.514435695538058E-2</v>
      </c>
      <c r="J1335" s="40">
        <f>'NOAA WLs'!$P$5+(D1335/0.3048)</f>
        <v>3.8702099737532807</v>
      </c>
      <c r="K1335" s="40">
        <f>'NOAA WLs'!$P$5+(E1335/0.3048)</f>
        <v>4.3951443569553801</v>
      </c>
      <c r="L1335" s="40">
        <f t="shared" si="162"/>
        <v>0.12467191601049868</v>
      </c>
      <c r="M1335" s="41">
        <f t="shared" si="163"/>
        <v>6.8897637795275593E-2</v>
      </c>
      <c r="O1335">
        <v>2010</v>
      </c>
      <c r="P1335">
        <v>1</v>
      </c>
      <c r="Q1335" s="1">
        <f t="shared" si="164"/>
        <v>40179</v>
      </c>
      <c r="R1335">
        <v>3.5219999999999998</v>
      </c>
      <c r="S1335">
        <f t="shared" si="165"/>
        <v>11.555118110236219</v>
      </c>
      <c r="T1335">
        <f t="shared" si="166"/>
        <v>12.055118110236219</v>
      </c>
    </row>
    <row r="1336" spans="1:20" x14ac:dyDescent="0.25">
      <c r="A1336" s="38">
        <v>2009</v>
      </c>
      <c r="B1336">
        <v>2</v>
      </c>
      <c r="C1336" s="1">
        <f t="shared" si="167"/>
        <v>39845</v>
      </c>
      <c r="D1336" s="38">
        <v>-5.1999999999999998E-2</v>
      </c>
      <c r="E1336">
        <v>2.9000000000000001E-2</v>
      </c>
      <c r="F1336">
        <v>3.7999999999999999E-2</v>
      </c>
      <c r="G1336" s="52">
        <v>2.1000000000000001E-2</v>
      </c>
      <c r="H1336" s="38">
        <f t="shared" si="160"/>
        <v>-0.1706036745406824</v>
      </c>
      <c r="I1336" s="41">
        <f t="shared" si="161"/>
        <v>9.514435695538058E-2</v>
      </c>
      <c r="J1336" s="40">
        <f>'NOAA WLs'!$P$5+(D1336/0.3048)</f>
        <v>4.1293963254593171</v>
      </c>
      <c r="K1336" s="40">
        <f>'NOAA WLs'!$P$5+(E1336/0.3048)</f>
        <v>4.3951443569553801</v>
      </c>
      <c r="L1336" s="40">
        <f t="shared" si="162"/>
        <v>0.12467191601049868</v>
      </c>
      <c r="M1336" s="41">
        <f t="shared" si="163"/>
        <v>6.8897637795275593E-2</v>
      </c>
      <c r="O1336">
        <v>2010</v>
      </c>
      <c r="P1336">
        <v>2</v>
      </c>
      <c r="Q1336" s="1">
        <f t="shared" si="164"/>
        <v>40210</v>
      </c>
      <c r="R1336">
        <v>3.3620000000000001</v>
      </c>
      <c r="S1336">
        <f t="shared" si="165"/>
        <v>11.030183727034121</v>
      </c>
      <c r="T1336">
        <f t="shared" si="166"/>
        <v>11.530183727034121</v>
      </c>
    </row>
    <row r="1337" spans="1:20" x14ac:dyDescent="0.25">
      <c r="A1337" s="38">
        <v>2009</v>
      </c>
      <c r="B1337">
        <v>3</v>
      </c>
      <c r="C1337" s="1">
        <f t="shared" si="167"/>
        <v>39873</v>
      </c>
      <c r="D1337" s="38">
        <v>-1.9E-2</v>
      </c>
      <c r="E1337">
        <v>0.03</v>
      </c>
      <c r="F1337">
        <v>3.7999999999999999E-2</v>
      </c>
      <c r="G1337" s="52">
        <v>2.1000000000000001E-2</v>
      </c>
      <c r="H1337" s="38">
        <f t="shared" si="160"/>
        <v>-6.2335958005249339E-2</v>
      </c>
      <c r="I1337" s="41">
        <f t="shared" si="161"/>
        <v>9.8425196850393692E-2</v>
      </c>
      <c r="J1337" s="40">
        <f>'NOAA WLs'!$P$5+(D1337/0.3048)</f>
        <v>4.2376640419947504</v>
      </c>
      <c r="K1337" s="40">
        <f>'NOAA WLs'!$P$5+(E1337/0.3048)</f>
        <v>4.3984251968503933</v>
      </c>
      <c r="L1337" s="40">
        <f t="shared" si="162"/>
        <v>0.12467191601049868</v>
      </c>
      <c r="M1337" s="41">
        <f t="shared" si="163"/>
        <v>6.8897637795275593E-2</v>
      </c>
      <c r="O1337">
        <v>2010</v>
      </c>
      <c r="P1337">
        <v>3</v>
      </c>
      <c r="Q1337" s="1">
        <f t="shared" si="164"/>
        <v>40238</v>
      </c>
      <c r="R1337">
        <v>3.3580000000000001</v>
      </c>
      <c r="S1337">
        <f t="shared" si="165"/>
        <v>11.017060367454068</v>
      </c>
      <c r="T1337">
        <f t="shared" si="166"/>
        <v>11.517060367454068</v>
      </c>
    </row>
    <row r="1338" spans="1:20" x14ac:dyDescent="0.25">
      <c r="A1338" s="38">
        <v>2009</v>
      </c>
      <c r="B1338">
        <v>4</v>
      </c>
      <c r="C1338" s="1">
        <f t="shared" si="167"/>
        <v>39904</v>
      </c>
      <c r="D1338" s="38">
        <v>-9.6000000000000002E-2</v>
      </c>
      <c r="E1338">
        <v>0.03</v>
      </c>
      <c r="F1338">
        <v>3.7999999999999999E-2</v>
      </c>
      <c r="G1338" s="52">
        <v>2.1000000000000001E-2</v>
      </c>
      <c r="H1338" s="38">
        <f t="shared" si="160"/>
        <v>-0.31496062992125984</v>
      </c>
      <c r="I1338" s="41">
        <f t="shared" si="161"/>
        <v>9.8425196850393692E-2</v>
      </c>
      <c r="J1338" s="40">
        <f>'NOAA WLs'!$P$5+(D1338/0.3048)</f>
        <v>3.9850393700787401</v>
      </c>
      <c r="K1338" s="40">
        <f>'NOAA WLs'!$P$5+(E1338/0.3048)</f>
        <v>4.3984251968503933</v>
      </c>
      <c r="L1338" s="40">
        <f t="shared" si="162"/>
        <v>0.12467191601049868</v>
      </c>
      <c r="M1338" s="41">
        <f t="shared" si="163"/>
        <v>6.8897637795275593E-2</v>
      </c>
      <c r="O1338">
        <v>2010</v>
      </c>
      <c r="P1338">
        <v>4</v>
      </c>
      <c r="Q1338" s="1">
        <f t="shared" si="164"/>
        <v>40269</v>
      </c>
      <c r="R1338">
        <v>3.1320000000000001</v>
      </c>
      <c r="S1338">
        <f t="shared" si="165"/>
        <v>10.275590551181102</v>
      </c>
      <c r="T1338">
        <f t="shared" si="166"/>
        <v>10.775590551181102</v>
      </c>
    </row>
    <row r="1339" spans="1:20" x14ac:dyDescent="0.25">
      <c r="A1339" s="38">
        <v>2009</v>
      </c>
      <c r="B1339">
        <v>5</v>
      </c>
      <c r="C1339" s="1">
        <f t="shared" si="167"/>
        <v>39934</v>
      </c>
      <c r="D1339" s="38">
        <v>-2.3E-2</v>
      </c>
      <c r="E1339">
        <v>0.03</v>
      </c>
      <c r="F1339">
        <v>3.7999999999999999E-2</v>
      </c>
      <c r="G1339" s="52">
        <v>2.1999999999999999E-2</v>
      </c>
      <c r="H1339" s="38">
        <f t="shared" si="160"/>
        <v>-7.5459317585301833E-2</v>
      </c>
      <c r="I1339" s="41">
        <f t="shared" si="161"/>
        <v>9.8425196850393692E-2</v>
      </c>
      <c r="J1339" s="40">
        <f>'NOAA WLs'!$P$5+(D1339/0.3048)</f>
        <v>4.2245406824146983</v>
      </c>
      <c r="K1339" s="40">
        <f>'NOAA WLs'!$P$5+(E1339/0.3048)</f>
        <v>4.3984251968503933</v>
      </c>
      <c r="L1339" s="40">
        <f t="shared" si="162"/>
        <v>0.12467191601049868</v>
      </c>
      <c r="M1339" s="41">
        <f t="shared" si="163"/>
        <v>7.2178477690288706E-2</v>
      </c>
      <c r="O1339">
        <v>2010</v>
      </c>
      <c r="P1339">
        <v>5</v>
      </c>
      <c r="Q1339" s="1">
        <f t="shared" si="164"/>
        <v>40299</v>
      </c>
      <c r="R1339">
        <v>3.0110000000000001</v>
      </c>
      <c r="S1339">
        <f t="shared" si="165"/>
        <v>9.8786089238845136</v>
      </c>
      <c r="T1339">
        <f t="shared" si="166"/>
        <v>10.378608923884514</v>
      </c>
    </row>
    <row r="1340" spans="1:20" x14ac:dyDescent="0.25">
      <c r="A1340" s="38">
        <v>2009</v>
      </c>
      <c r="B1340">
        <v>6</v>
      </c>
      <c r="C1340" s="1">
        <f t="shared" si="167"/>
        <v>39965</v>
      </c>
      <c r="D1340" s="38">
        <v>3.4000000000000002E-2</v>
      </c>
      <c r="E1340">
        <v>0.03</v>
      </c>
      <c r="F1340">
        <v>3.7999999999999999E-2</v>
      </c>
      <c r="G1340" s="52">
        <v>2.1999999999999999E-2</v>
      </c>
      <c r="H1340" s="38">
        <f t="shared" si="160"/>
        <v>0.1115485564304462</v>
      </c>
      <c r="I1340" s="41">
        <f t="shared" si="161"/>
        <v>9.8425196850393692E-2</v>
      </c>
      <c r="J1340" s="40">
        <f>'NOAA WLs'!$P$5+(D1340/0.3048)</f>
        <v>4.4115485564304464</v>
      </c>
      <c r="K1340" s="40">
        <f>'NOAA WLs'!$P$5+(E1340/0.3048)</f>
        <v>4.3984251968503933</v>
      </c>
      <c r="L1340" s="40">
        <f t="shared" si="162"/>
        <v>0.12467191601049868</v>
      </c>
      <c r="M1340" s="41">
        <f t="shared" si="163"/>
        <v>7.2178477690288706E-2</v>
      </c>
      <c r="O1340">
        <v>2010</v>
      </c>
      <c r="P1340">
        <v>6</v>
      </c>
      <c r="Q1340" s="1">
        <f t="shared" si="164"/>
        <v>40330</v>
      </c>
      <c r="R1340">
        <v>2.9649999999999999</v>
      </c>
      <c r="S1340">
        <f t="shared" si="165"/>
        <v>9.7276902887139105</v>
      </c>
      <c r="T1340">
        <f t="shared" si="166"/>
        <v>10.227690288713911</v>
      </c>
    </row>
    <row r="1341" spans="1:20" x14ac:dyDescent="0.25">
      <c r="A1341" s="38">
        <v>2009</v>
      </c>
      <c r="B1341">
        <v>7</v>
      </c>
      <c r="C1341" s="1">
        <f t="shared" si="167"/>
        <v>39995</v>
      </c>
      <c r="D1341" s="38">
        <v>-1.4E-2</v>
      </c>
      <c r="E1341">
        <v>0.03</v>
      </c>
      <c r="F1341">
        <v>3.9E-2</v>
      </c>
      <c r="G1341" s="52">
        <v>2.1999999999999999E-2</v>
      </c>
      <c r="H1341" s="38">
        <f t="shared" si="160"/>
        <v>-4.5931758530183726E-2</v>
      </c>
      <c r="I1341" s="41">
        <f t="shared" si="161"/>
        <v>9.8425196850393692E-2</v>
      </c>
      <c r="J1341" s="40">
        <f>'NOAA WLs'!$P$5+(D1341/0.3048)</f>
        <v>4.2540682414698159</v>
      </c>
      <c r="K1341" s="40">
        <f>'NOAA WLs'!$P$5+(E1341/0.3048)</f>
        <v>4.3984251968503933</v>
      </c>
      <c r="L1341" s="40">
        <f t="shared" si="162"/>
        <v>0.12795275590551181</v>
      </c>
      <c r="M1341" s="41">
        <f t="shared" si="163"/>
        <v>7.2178477690288706E-2</v>
      </c>
      <c r="O1341">
        <v>2010</v>
      </c>
      <c r="P1341">
        <v>7</v>
      </c>
      <c r="Q1341" s="1">
        <f t="shared" si="164"/>
        <v>40360</v>
      </c>
      <c r="R1341">
        <v>3.0209999999999999</v>
      </c>
      <c r="S1341">
        <f t="shared" si="165"/>
        <v>9.9114173228346445</v>
      </c>
      <c r="T1341">
        <f t="shared" si="166"/>
        <v>10.411417322834644</v>
      </c>
    </row>
    <row r="1342" spans="1:20" x14ac:dyDescent="0.25">
      <c r="A1342" s="38">
        <v>2009</v>
      </c>
      <c r="B1342">
        <v>8</v>
      </c>
      <c r="C1342" s="1">
        <f t="shared" si="167"/>
        <v>40026</v>
      </c>
      <c r="D1342" s="38">
        <v>8.0000000000000002E-3</v>
      </c>
      <c r="E1342">
        <v>0.03</v>
      </c>
      <c r="F1342">
        <v>3.9E-2</v>
      </c>
      <c r="G1342" s="52">
        <v>2.1999999999999999E-2</v>
      </c>
      <c r="H1342" s="38">
        <f t="shared" si="160"/>
        <v>2.6246719160104987E-2</v>
      </c>
      <c r="I1342" s="41">
        <f t="shared" si="161"/>
        <v>9.8425196850393692E-2</v>
      </c>
      <c r="J1342" s="40">
        <f>'NOAA WLs'!$P$5+(D1342/0.3048)</f>
        <v>4.3262467191601051</v>
      </c>
      <c r="K1342" s="40">
        <f>'NOAA WLs'!$P$5+(E1342/0.3048)</f>
        <v>4.3984251968503933</v>
      </c>
      <c r="L1342" s="40">
        <f t="shared" si="162"/>
        <v>0.12795275590551181</v>
      </c>
      <c r="M1342" s="41">
        <f t="shared" si="163"/>
        <v>7.2178477690288706E-2</v>
      </c>
      <c r="O1342">
        <v>2010</v>
      </c>
      <c r="P1342">
        <v>8</v>
      </c>
      <c r="Q1342" s="1">
        <f t="shared" si="164"/>
        <v>40391</v>
      </c>
      <c r="R1342">
        <v>3.0939999999999999</v>
      </c>
      <c r="S1342">
        <f t="shared" si="165"/>
        <v>10.150918635170603</v>
      </c>
      <c r="T1342">
        <f t="shared" si="166"/>
        <v>10.650918635170603</v>
      </c>
    </row>
    <row r="1343" spans="1:20" x14ac:dyDescent="0.25">
      <c r="A1343" s="38">
        <v>2009</v>
      </c>
      <c r="B1343">
        <v>9</v>
      </c>
      <c r="C1343" s="1">
        <f t="shared" si="167"/>
        <v>40057</v>
      </c>
      <c r="D1343" s="38">
        <v>5.0000000000000001E-3</v>
      </c>
      <c r="E1343">
        <v>3.1E-2</v>
      </c>
      <c r="F1343">
        <v>3.9E-2</v>
      </c>
      <c r="G1343" s="52">
        <v>2.1999999999999999E-2</v>
      </c>
      <c r="H1343" s="38">
        <f t="shared" si="160"/>
        <v>1.6404199475065617E-2</v>
      </c>
      <c r="I1343" s="41">
        <f t="shared" si="161"/>
        <v>0.10170603674540682</v>
      </c>
      <c r="J1343" s="40">
        <f>'NOAA WLs'!$P$5+(D1343/0.3048)</f>
        <v>4.3164041994750653</v>
      </c>
      <c r="K1343" s="40">
        <f>'NOAA WLs'!$P$5+(E1343/0.3048)</f>
        <v>4.4017060367454066</v>
      </c>
      <c r="L1343" s="40">
        <f t="shared" si="162"/>
        <v>0.12795275590551181</v>
      </c>
      <c r="M1343" s="41">
        <f t="shared" si="163"/>
        <v>7.2178477690288706E-2</v>
      </c>
      <c r="O1343">
        <v>2010</v>
      </c>
      <c r="P1343">
        <v>9</v>
      </c>
      <c r="Q1343" s="1">
        <f t="shared" si="164"/>
        <v>40422</v>
      </c>
      <c r="R1343">
        <v>2.9740000000000002</v>
      </c>
      <c r="S1343">
        <f t="shared" si="165"/>
        <v>9.757217847769029</v>
      </c>
      <c r="T1343">
        <f t="shared" si="166"/>
        <v>10.257217847769029</v>
      </c>
    </row>
    <row r="1344" spans="1:20" x14ac:dyDescent="0.25">
      <c r="A1344" s="38">
        <v>2009</v>
      </c>
      <c r="B1344">
        <v>10</v>
      </c>
      <c r="C1344" s="1">
        <f t="shared" si="167"/>
        <v>40087</v>
      </c>
      <c r="D1344" s="38">
        <v>2.1000000000000001E-2</v>
      </c>
      <c r="E1344">
        <v>3.1E-2</v>
      </c>
      <c r="F1344">
        <v>3.9E-2</v>
      </c>
      <c r="G1344" s="52">
        <v>2.1999999999999999E-2</v>
      </c>
      <c r="H1344" s="38">
        <f t="shared" si="160"/>
        <v>6.8897637795275593E-2</v>
      </c>
      <c r="I1344" s="41">
        <f t="shared" si="161"/>
        <v>0.10170603674540682</v>
      </c>
      <c r="J1344" s="40">
        <f>'NOAA WLs'!$P$5+(D1344/0.3048)</f>
        <v>4.3688976377952757</v>
      </c>
      <c r="K1344" s="40">
        <f>'NOAA WLs'!$P$5+(E1344/0.3048)</f>
        <v>4.4017060367454066</v>
      </c>
      <c r="L1344" s="40">
        <f t="shared" si="162"/>
        <v>0.12795275590551181</v>
      </c>
      <c r="M1344" s="41">
        <f t="shared" si="163"/>
        <v>7.2178477690288706E-2</v>
      </c>
      <c r="O1344">
        <v>2010</v>
      </c>
      <c r="P1344">
        <v>10</v>
      </c>
      <c r="Q1344" s="1">
        <f t="shared" si="164"/>
        <v>40452</v>
      </c>
      <c r="R1344">
        <v>3.028</v>
      </c>
      <c r="S1344">
        <f t="shared" si="165"/>
        <v>9.9343832020997365</v>
      </c>
      <c r="T1344">
        <f t="shared" si="166"/>
        <v>10.434383202099736</v>
      </c>
    </row>
    <row r="1345" spans="1:20" x14ac:dyDescent="0.25">
      <c r="A1345" s="38">
        <v>2009</v>
      </c>
      <c r="B1345">
        <v>11</v>
      </c>
      <c r="C1345" s="1">
        <f t="shared" si="167"/>
        <v>40118</v>
      </c>
      <c r="D1345" s="38">
        <v>5.8999999999999997E-2</v>
      </c>
      <c r="E1345">
        <v>3.1E-2</v>
      </c>
      <c r="F1345">
        <v>3.9E-2</v>
      </c>
      <c r="G1345" s="52">
        <v>2.3E-2</v>
      </c>
      <c r="H1345" s="38">
        <f t="shared" si="160"/>
        <v>0.19356955380577426</v>
      </c>
      <c r="I1345" s="41">
        <f t="shared" si="161"/>
        <v>0.10170603674540682</v>
      </c>
      <c r="J1345" s="40">
        <f>'NOAA WLs'!$P$5+(D1345/0.3048)</f>
        <v>4.4935695538057745</v>
      </c>
      <c r="K1345" s="40">
        <f>'NOAA WLs'!$P$5+(E1345/0.3048)</f>
        <v>4.4017060367454066</v>
      </c>
      <c r="L1345" s="40">
        <f t="shared" si="162"/>
        <v>0.12795275590551181</v>
      </c>
      <c r="M1345" s="41">
        <f t="shared" si="163"/>
        <v>7.5459317585301833E-2</v>
      </c>
      <c r="O1345">
        <v>2010</v>
      </c>
      <c r="P1345">
        <v>11</v>
      </c>
      <c r="Q1345" s="1">
        <f t="shared" si="164"/>
        <v>40483</v>
      </c>
      <c r="R1345">
        <v>3.1320000000000001</v>
      </c>
      <c r="S1345">
        <f t="shared" si="165"/>
        <v>10.275590551181102</v>
      </c>
      <c r="T1345">
        <f t="shared" si="166"/>
        <v>10.775590551181102</v>
      </c>
    </row>
    <row r="1346" spans="1:20" x14ac:dyDescent="0.25">
      <c r="A1346" s="38">
        <v>2009</v>
      </c>
      <c r="B1346">
        <v>12</v>
      </c>
      <c r="C1346" s="1">
        <f t="shared" si="167"/>
        <v>40148</v>
      </c>
      <c r="D1346" s="38">
        <v>-2.1999999999999999E-2</v>
      </c>
      <c r="E1346">
        <v>3.1E-2</v>
      </c>
      <c r="F1346">
        <v>0.04</v>
      </c>
      <c r="G1346" s="52">
        <v>2.3E-2</v>
      </c>
      <c r="H1346" s="38">
        <f t="shared" si="160"/>
        <v>-7.2178477690288706E-2</v>
      </c>
      <c r="I1346" s="41">
        <f t="shared" si="161"/>
        <v>0.10170603674540682</v>
      </c>
      <c r="J1346" s="40">
        <f>'NOAA WLs'!$P$5+(D1346/0.3048)</f>
        <v>4.2278215223097115</v>
      </c>
      <c r="K1346" s="40">
        <f>'NOAA WLs'!$P$5+(E1346/0.3048)</f>
        <v>4.4017060367454066</v>
      </c>
      <c r="L1346" s="40">
        <f t="shared" si="162"/>
        <v>0.13123359580052493</v>
      </c>
      <c r="M1346" s="41">
        <f t="shared" si="163"/>
        <v>7.5459317585301833E-2</v>
      </c>
      <c r="O1346">
        <v>2010</v>
      </c>
      <c r="P1346">
        <v>12</v>
      </c>
      <c r="Q1346" s="1">
        <f t="shared" si="164"/>
        <v>40513</v>
      </c>
      <c r="R1346">
        <v>3.5179999999999998</v>
      </c>
      <c r="S1346">
        <f t="shared" si="165"/>
        <v>11.541994750656167</v>
      </c>
      <c r="T1346">
        <f t="shared" si="166"/>
        <v>12.041994750656167</v>
      </c>
    </row>
    <row r="1347" spans="1:20" x14ac:dyDescent="0.25">
      <c r="A1347" s="42">
        <v>2010</v>
      </c>
      <c r="B1347" s="8">
        <v>1</v>
      </c>
      <c r="C1347" s="43">
        <f t="shared" si="167"/>
        <v>40179</v>
      </c>
      <c r="D1347" s="42">
        <v>0.21</v>
      </c>
      <c r="E1347" s="8">
        <v>3.1E-2</v>
      </c>
      <c r="F1347" s="8">
        <v>0.04</v>
      </c>
      <c r="G1347" s="53">
        <v>2.3E-2</v>
      </c>
      <c r="H1347" s="42">
        <f t="shared" si="160"/>
        <v>0.68897637795275579</v>
      </c>
      <c r="I1347" s="46">
        <f t="shared" si="161"/>
        <v>0.10170603674540682</v>
      </c>
      <c r="J1347" s="44">
        <f>'NOAA WLs'!$P$5+(D1347/0.3048)</f>
        <v>4.9889763779527554</v>
      </c>
      <c r="K1347" s="45">
        <f>'NOAA WLs'!$P$5+(E1347/0.3048)</f>
        <v>4.4017060367454066</v>
      </c>
      <c r="L1347" s="44">
        <f t="shared" si="162"/>
        <v>0.13123359580052493</v>
      </c>
      <c r="M1347" s="46">
        <f t="shared" si="163"/>
        <v>7.5459317585301833E-2</v>
      </c>
      <c r="O1347">
        <v>2011</v>
      </c>
      <c r="P1347">
        <v>1</v>
      </c>
      <c r="Q1347" s="1">
        <f t="shared" si="164"/>
        <v>40544</v>
      </c>
      <c r="R1347">
        <v>3.1150000000000002</v>
      </c>
      <c r="S1347">
        <f t="shared" si="165"/>
        <v>10.219816272965879</v>
      </c>
      <c r="T1347">
        <f t="shared" si="166"/>
        <v>10.719816272965879</v>
      </c>
    </row>
    <row r="1348" spans="1:20" x14ac:dyDescent="0.25">
      <c r="A1348" s="38">
        <v>2010</v>
      </c>
      <c r="B1348">
        <v>2</v>
      </c>
      <c r="C1348" s="1">
        <f t="shared" si="167"/>
        <v>40210</v>
      </c>
      <c r="D1348" s="38">
        <v>0.104</v>
      </c>
      <c r="E1348">
        <v>3.1E-2</v>
      </c>
      <c r="F1348">
        <v>0.04</v>
      </c>
      <c r="G1348" s="52">
        <v>2.3E-2</v>
      </c>
      <c r="H1348" s="38">
        <f t="shared" si="160"/>
        <v>0.3412073490813648</v>
      </c>
      <c r="I1348" s="41">
        <f t="shared" si="161"/>
        <v>0.10170603674540682</v>
      </c>
      <c r="J1348" s="40">
        <f>'NOAA WLs'!$P$5+(D1348/0.3048)</f>
        <v>4.6412073490813643</v>
      </c>
      <c r="K1348" s="40">
        <f>'NOAA WLs'!$P$5+(E1348/0.3048)</f>
        <v>4.4017060367454066</v>
      </c>
      <c r="L1348" s="40">
        <f t="shared" si="162"/>
        <v>0.13123359580052493</v>
      </c>
      <c r="M1348" s="41">
        <f t="shared" si="163"/>
        <v>7.5459317585301833E-2</v>
      </c>
      <c r="O1348">
        <v>2011</v>
      </c>
      <c r="P1348">
        <v>2</v>
      </c>
      <c r="Q1348" s="1">
        <f t="shared" si="164"/>
        <v>40575</v>
      </c>
      <c r="R1348">
        <v>3.24</v>
      </c>
      <c r="S1348">
        <f t="shared" si="165"/>
        <v>10.62992125984252</v>
      </c>
      <c r="T1348">
        <f t="shared" si="166"/>
        <v>11.12992125984252</v>
      </c>
    </row>
    <row r="1349" spans="1:20" x14ac:dyDescent="0.25">
      <c r="A1349" s="38">
        <v>2010</v>
      </c>
      <c r="B1349">
        <v>3</v>
      </c>
      <c r="C1349" s="1">
        <f t="shared" si="167"/>
        <v>40238</v>
      </c>
      <c r="D1349" s="38">
        <v>4.7E-2</v>
      </c>
      <c r="E1349">
        <v>3.2000000000000001E-2</v>
      </c>
      <c r="F1349">
        <v>0.04</v>
      </c>
      <c r="G1349" s="52">
        <v>2.3E-2</v>
      </c>
      <c r="H1349" s="38">
        <f t="shared" si="160"/>
        <v>0.15419947506561679</v>
      </c>
      <c r="I1349" s="41">
        <f t="shared" si="161"/>
        <v>0.10498687664041995</v>
      </c>
      <c r="J1349" s="40">
        <f>'NOAA WLs'!$P$5+(D1349/0.3048)</f>
        <v>4.4541994750656162</v>
      </c>
      <c r="K1349" s="40">
        <f>'NOAA WLs'!$P$5+(E1349/0.3048)</f>
        <v>4.4049868766404199</v>
      </c>
      <c r="L1349" s="40">
        <f t="shared" si="162"/>
        <v>0.13123359580052493</v>
      </c>
      <c r="M1349" s="41">
        <f t="shared" si="163"/>
        <v>7.5459317585301833E-2</v>
      </c>
      <c r="O1349">
        <v>2011</v>
      </c>
      <c r="P1349">
        <v>3</v>
      </c>
      <c r="Q1349" s="1">
        <f t="shared" si="164"/>
        <v>40603</v>
      </c>
      <c r="R1349">
        <v>3.3330000000000002</v>
      </c>
      <c r="S1349">
        <f t="shared" si="165"/>
        <v>10.935039370078741</v>
      </c>
      <c r="T1349">
        <f t="shared" si="166"/>
        <v>11.435039370078741</v>
      </c>
    </row>
    <row r="1350" spans="1:20" x14ac:dyDescent="0.25">
      <c r="A1350" s="38">
        <v>2010</v>
      </c>
      <c r="B1350">
        <v>4</v>
      </c>
      <c r="C1350" s="1">
        <f t="shared" si="167"/>
        <v>40269</v>
      </c>
      <c r="D1350" s="38">
        <v>0.113</v>
      </c>
      <c r="E1350">
        <v>3.2000000000000001E-2</v>
      </c>
      <c r="F1350">
        <v>0.04</v>
      </c>
      <c r="G1350" s="52">
        <v>2.3E-2</v>
      </c>
      <c r="H1350" s="38">
        <f t="shared" si="160"/>
        <v>0.37073490813648291</v>
      </c>
      <c r="I1350" s="41">
        <f t="shared" si="161"/>
        <v>0.10498687664041995</v>
      </c>
      <c r="J1350" s="40">
        <f>'NOAA WLs'!$P$5+(D1350/0.3048)</f>
        <v>4.6707349081364828</v>
      </c>
      <c r="K1350" s="40">
        <f>'NOAA WLs'!$P$5+(E1350/0.3048)</f>
        <v>4.4049868766404199</v>
      </c>
      <c r="L1350" s="40">
        <f t="shared" si="162"/>
        <v>0.13123359580052493</v>
      </c>
      <c r="M1350" s="41">
        <f t="shared" si="163"/>
        <v>7.5459317585301833E-2</v>
      </c>
      <c r="O1350">
        <v>2011</v>
      </c>
      <c r="P1350">
        <v>4</v>
      </c>
      <c r="Q1350" s="1">
        <f t="shared" si="164"/>
        <v>40634</v>
      </c>
      <c r="R1350">
        <v>3.0870000000000002</v>
      </c>
      <c r="S1350">
        <f t="shared" si="165"/>
        <v>10.127952755905511</v>
      </c>
      <c r="T1350">
        <f t="shared" si="166"/>
        <v>10.627952755905511</v>
      </c>
    </row>
    <row r="1351" spans="1:20" x14ac:dyDescent="0.25">
      <c r="A1351" s="38">
        <v>2010</v>
      </c>
      <c r="B1351">
        <v>5</v>
      </c>
      <c r="C1351" s="1">
        <f t="shared" si="167"/>
        <v>40299</v>
      </c>
      <c r="D1351" s="38">
        <v>7.0000000000000001E-3</v>
      </c>
      <c r="E1351">
        <v>3.2000000000000001E-2</v>
      </c>
      <c r="F1351">
        <v>0.04</v>
      </c>
      <c r="G1351" s="52">
        <v>2.4E-2</v>
      </c>
      <c r="H1351" s="38">
        <f t="shared" si="160"/>
        <v>2.2965879265091863E-2</v>
      </c>
      <c r="I1351" s="41">
        <f t="shared" si="161"/>
        <v>0.10498687664041995</v>
      </c>
      <c r="J1351" s="40">
        <f>'NOAA WLs'!$P$5+(D1351/0.3048)</f>
        <v>4.3229658792650918</v>
      </c>
      <c r="K1351" s="40">
        <f>'NOAA WLs'!$P$5+(E1351/0.3048)</f>
        <v>4.4049868766404199</v>
      </c>
      <c r="L1351" s="40">
        <f t="shared" si="162"/>
        <v>0.13123359580052493</v>
      </c>
      <c r="M1351" s="41">
        <f t="shared" si="163"/>
        <v>7.874015748031496E-2</v>
      </c>
      <c r="O1351">
        <v>2011</v>
      </c>
      <c r="P1351">
        <v>5</v>
      </c>
      <c r="Q1351" s="1">
        <f t="shared" si="164"/>
        <v>40664</v>
      </c>
      <c r="R1351">
        <v>3.0470000000000002</v>
      </c>
      <c r="S1351">
        <f t="shared" si="165"/>
        <v>9.9967191601049876</v>
      </c>
      <c r="T1351">
        <f t="shared" si="166"/>
        <v>10.496719160104988</v>
      </c>
    </row>
    <row r="1352" spans="1:20" x14ac:dyDescent="0.25">
      <c r="A1352" s="38">
        <v>2010</v>
      </c>
      <c r="B1352">
        <v>6</v>
      </c>
      <c r="C1352" s="1">
        <f t="shared" si="167"/>
        <v>40330</v>
      </c>
      <c r="D1352" s="38">
        <v>-5.0000000000000001E-3</v>
      </c>
      <c r="E1352">
        <v>3.2000000000000001E-2</v>
      </c>
      <c r="F1352">
        <v>4.1000000000000002E-2</v>
      </c>
      <c r="G1352" s="52">
        <v>2.4E-2</v>
      </c>
      <c r="H1352" s="38">
        <f t="shared" si="160"/>
        <v>-1.6404199475065617E-2</v>
      </c>
      <c r="I1352" s="41">
        <f t="shared" si="161"/>
        <v>0.10498687664041995</v>
      </c>
      <c r="J1352" s="40">
        <f>'NOAA WLs'!$P$5+(D1352/0.3048)</f>
        <v>4.2835958005249344</v>
      </c>
      <c r="K1352" s="40">
        <f>'NOAA WLs'!$P$5+(E1352/0.3048)</f>
        <v>4.4049868766404199</v>
      </c>
      <c r="L1352" s="40">
        <f t="shared" si="162"/>
        <v>0.13451443569553806</v>
      </c>
      <c r="M1352" s="41">
        <f t="shared" si="163"/>
        <v>7.874015748031496E-2</v>
      </c>
      <c r="O1352">
        <v>2011</v>
      </c>
      <c r="P1352">
        <v>6</v>
      </c>
      <c r="Q1352" s="1">
        <f t="shared" si="164"/>
        <v>40695</v>
      </c>
      <c r="R1352">
        <v>2.9740000000000002</v>
      </c>
      <c r="S1352">
        <f t="shared" si="165"/>
        <v>9.757217847769029</v>
      </c>
      <c r="T1352">
        <f t="shared" si="166"/>
        <v>10.257217847769029</v>
      </c>
    </row>
    <row r="1353" spans="1:20" x14ac:dyDescent="0.25">
      <c r="A1353" s="38">
        <v>2010</v>
      </c>
      <c r="B1353">
        <v>7</v>
      </c>
      <c r="C1353" s="1">
        <f t="shared" si="167"/>
        <v>40360</v>
      </c>
      <c r="D1353" s="38">
        <v>-2.5000000000000001E-2</v>
      </c>
      <c r="E1353">
        <v>3.2000000000000001E-2</v>
      </c>
      <c r="F1353">
        <v>4.1000000000000002E-2</v>
      </c>
      <c r="G1353" s="52">
        <v>2.4E-2</v>
      </c>
      <c r="H1353" s="38">
        <f t="shared" si="160"/>
        <v>-8.2020997375328086E-2</v>
      </c>
      <c r="I1353" s="41">
        <f t="shared" si="161"/>
        <v>0.10498687664041995</v>
      </c>
      <c r="J1353" s="40">
        <f>'NOAA WLs'!$P$5+(D1353/0.3048)</f>
        <v>4.2179790026246717</v>
      </c>
      <c r="K1353" s="40">
        <f>'NOAA WLs'!$P$5+(E1353/0.3048)</f>
        <v>4.4049868766404199</v>
      </c>
      <c r="L1353" s="40">
        <f t="shared" si="162"/>
        <v>0.13451443569553806</v>
      </c>
      <c r="M1353" s="41">
        <f t="shared" si="163"/>
        <v>7.874015748031496E-2</v>
      </c>
      <c r="O1353">
        <v>2011</v>
      </c>
      <c r="P1353">
        <v>7</v>
      </c>
      <c r="Q1353" s="1">
        <f t="shared" si="164"/>
        <v>40725</v>
      </c>
      <c r="R1353">
        <v>2.9950000000000001</v>
      </c>
      <c r="S1353">
        <f t="shared" si="165"/>
        <v>9.8261154855643049</v>
      </c>
      <c r="T1353">
        <f t="shared" si="166"/>
        <v>10.326115485564305</v>
      </c>
    </row>
    <row r="1354" spans="1:20" x14ac:dyDescent="0.25">
      <c r="A1354" s="38">
        <v>2010</v>
      </c>
      <c r="B1354">
        <v>8</v>
      </c>
      <c r="C1354" s="1">
        <f t="shared" si="167"/>
        <v>40391</v>
      </c>
      <c r="D1354" s="38">
        <v>5.0000000000000001E-3</v>
      </c>
      <c r="E1354">
        <v>3.2000000000000001E-2</v>
      </c>
      <c r="F1354">
        <v>4.1000000000000002E-2</v>
      </c>
      <c r="G1354" s="52">
        <v>2.4E-2</v>
      </c>
      <c r="H1354" s="38">
        <f t="shared" si="160"/>
        <v>1.6404199475065617E-2</v>
      </c>
      <c r="I1354" s="41">
        <f t="shared" si="161"/>
        <v>0.10498687664041995</v>
      </c>
      <c r="J1354" s="40">
        <f>'NOAA WLs'!$P$5+(D1354/0.3048)</f>
        <v>4.3164041994750653</v>
      </c>
      <c r="K1354" s="40">
        <f>'NOAA WLs'!$P$5+(E1354/0.3048)</f>
        <v>4.4049868766404199</v>
      </c>
      <c r="L1354" s="40">
        <f t="shared" si="162"/>
        <v>0.13451443569553806</v>
      </c>
      <c r="M1354" s="41">
        <f t="shared" si="163"/>
        <v>7.874015748031496E-2</v>
      </c>
      <c r="O1354">
        <v>2011</v>
      </c>
      <c r="P1354">
        <v>8</v>
      </c>
      <c r="Q1354" s="1">
        <f t="shared" si="164"/>
        <v>40756</v>
      </c>
      <c r="R1354">
        <v>3.0830000000000002</v>
      </c>
      <c r="S1354">
        <f t="shared" si="165"/>
        <v>10.11482939632546</v>
      </c>
      <c r="T1354">
        <f t="shared" si="166"/>
        <v>10.61482939632546</v>
      </c>
    </row>
    <row r="1355" spans="1:20" x14ac:dyDescent="0.25">
      <c r="A1355" s="38">
        <v>2010</v>
      </c>
      <c r="B1355">
        <v>9</v>
      </c>
      <c r="C1355" s="1">
        <f t="shared" si="167"/>
        <v>40422</v>
      </c>
      <c r="D1355" s="38">
        <v>7.0000000000000001E-3</v>
      </c>
      <c r="E1355">
        <v>3.3000000000000002E-2</v>
      </c>
      <c r="F1355">
        <v>4.1000000000000002E-2</v>
      </c>
      <c r="G1355" s="52">
        <v>2.4E-2</v>
      </c>
      <c r="H1355" s="38">
        <f t="shared" si="160"/>
        <v>2.2965879265091863E-2</v>
      </c>
      <c r="I1355" s="41">
        <f t="shared" si="161"/>
        <v>0.10826771653543307</v>
      </c>
      <c r="J1355" s="40">
        <f>'NOAA WLs'!$P$5+(D1355/0.3048)</f>
        <v>4.3229658792650918</v>
      </c>
      <c r="K1355" s="40">
        <f>'NOAA WLs'!$P$5+(E1355/0.3048)</f>
        <v>4.4082677165354331</v>
      </c>
      <c r="L1355" s="40">
        <f t="shared" si="162"/>
        <v>0.13451443569553806</v>
      </c>
      <c r="M1355" s="41">
        <f t="shared" si="163"/>
        <v>7.874015748031496E-2</v>
      </c>
      <c r="O1355">
        <v>2011</v>
      </c>
      <c r="P1355">
        <v>9</v>
      </c>
      <c r="Q1355" s="1">
        <f t="shared" si="164"/>
        <v>40787</v>
      </c>
      <c r="R1355">
        <v>3.1309999999999998</v>
      </c>
      <c r="S1355">
        <f t="shared" si="165"/>
        <v>10.272309711286088</v>
      </c>
      <c r="T1355">
        <f t="shared" si="166"/>
        <v>10.772309711286088</v>
      </c>
    </row>
    <row r="1356" spans="1:20" x14ac:dyDescent="0.25">
      <c r="A1356" s="38">
        <v>2010</v>
      </c>
      <c r="B1356">
        <v>10</v>
      </c>
      <c r="C1356" s="1">
        <f t="shared" si="167"/>
        <v>40452</v>
      </c>
      <c r="D1356" s="38">
        <v>5.0000000000000001E-3</v>
      </c>
      <c r="E1356">
        <v>3.3000000000000002E-2</v>
      </c>
      <c r="F1356">
        <v>4.1000000000000002E-2</v>
      </c>
      <c r="G1356" s="52">
        <v>2.4E-2</v>
      </c>
      <c r="H1356" s="38">
        <f t="shared" si="160"/>
        <v>1.6404199475065617E-2</v>
      </c>
      <c r="I1356" s="41">
        <f t="shared" si="161"/>
        <v>0.10826771653543307</v>
      </c>
      <c r="J1356" s="40">
        <f>'NOAA WLs'!$P$5+(D1356/0.3048)</f>
        <v>4.3164041994750653</v>
      </c>
      <c r="K1356" s="40">
        <f>'NOAA WLs'!$P$5+(E1356/0.3048)</f>
        <v>4.4082677165354331</v>
      </c>
      <c r="L1356" s="40">
        <f t="shared" si="162"/>
        <v>0.13451443569553806</v>
      </c>
      <c r="M1356" s="41">
        <f t="shared" si="163"/>
        <v>7.874015748031496E-2</v>
      </c>
      <c r="O1356">
        <v>2011</v>
      </c>
      <c r="P1356">
        <v>10</v>
      </c>
      <c r="Q1356" s="1">
        <f t="shared" si="164"/>
        <v>40817</v>
      </c>
      <c r="R1356">
        <v>3.0409999999999999</v>
      </c>
      <c r="S1356">
        <f t="shared" si="165"/>
        <v>9.977034120734908</v>
      </c>
      <c r="T1356">
        <f t="shared" si="166"/>
        <v>10.477034120734908</v>
      </c>
    </row>
    <row r="1357" spans="1:20" x14ac:dyDescent="0.25">
      <c r="A1357" s="38">
        <v>2010</v>
      </c>
      <c r="B1357">
        <v>11</v>
      </c>
      <c r="C1357" s="1">
        <f t="shared" si="167"/>
        <v>40483</v>
      </c>
      <c r="D1357" s="38">
        <v>-4.0000000000000001E-3</v>
      </c>
      <c r="E1357">
        <v>3.3000000000000002E-2</v>
      </c>
      <c r="F1357">
        <v>4.2000000000000003E-2</v>
      </c>
      <c r="G1357" s="52">
        <v>2.5000000000000001E-2</v>
      </c>
      <c r="H1357" s="38">
        <f t="shared" si="160"/>
        <v>-1.3123359580052493E-2</v>
      </c>
      <c r="I1357" s="41">
        <f t="shared" si="161"/>
        <v>0.10826771653543307</v>
      </c>
      <c r="J1357" s="40">
        <f>'NOAA WLs'!$P$5+(D1357/0.3048)</f>
        <v>4.2868766404199476</v>
      </c>
      <c r="K1357" s="40">
        <f>'NOAA WLs'!$P$5+(E1357/0.3048)</f>
        <v>4.4082677165354331</v>
      </c>
      <c r="L1357" s="40">
        <f t="shared" si="162"/>
        <v>0.13779527559055119</v>
      </c>
      <c r="M1357" s="41">
        <f t="shared" si="163"/>
        <v>8.2020997375328086E-2</v>
      </c>
      <c r="O1357">
        <v>2011</v>
      </c>
      <c r="P1357">
        <v>11</v>
      </c>
      <c r="Q1357" s="1">
        <f t="shared" si="164"/>
        <v>40848</v>
      </c>
      <c r="R1357">
        <v>3.4260000000000002</v>
      </c>
      <c r="S1357">
        <f t="shared" si="165"/>
        <v>11.240157480314961</v>
      </c>
      <c r="T1357">
        <f t="shared" si="166"/>
        <v>11.740157480314961</v>
      </c>
    </row>
    <row r="1358" spans="1:20" x14ac:dyDescent="0.25">
      <c r="A1358" s="38">
        <v>2010</v>
      </c>
      <c r="B1358">
        <v>12</v>
      </c>
      <c r="C1358" s="1">
        <f t="shared" si="167"/>
        <v>40513</v>
      </c>
      <c r="D1358" s="38">
        <v>0.14499999999999999</v>
      </c>
      <c r="E1358">
        <v>3.3000000000000002E-2</v>
      </c>
      <c r="F1358">
        <v>4.2000000000000003E-2</v>
      </c>
      <c r="G1358" s="52">
        <v>2.5000000000000001E-2</v>
      </c>
      <c r="H1358" s="38">
        <f t="shared" si="160"/>
        <v>0.47572178477690286</v>
      </c>
      <c r="I1358" s="41">
        <f t="shared" si="161"/>
        <v>0.10826771653543307</v>
      </c>
      <c r="J1358" s="40">
        <f>'NOAA WLs'!$P$5+(D1358/0.3048)</f>
        <v>4.7757217847769029</v>
      </c>
      <c r="K1358" s="40">
        <f>'NOAA WLs'!$P$5+(E1358/0.3048)</f>
        <v>4.4082677165354331</v>
      </c>
      <c r="L1358" s="40">
        <f t="shared" si="162"/>
        <v>0.13779527559055119</v>
      </c>
      <c r="M1358" s="41">
        <f t="shared" si="163"/>
        <v>8.2020997375328086E-2</v>
      </c>
      <c r="O1358">
        <v>2011</v>
      </c>
      <c r="P1358">
        <v>12</v>
      </c>
      <c r="Q1358" s="1">
        <f t="shared" si="164"/>
        <v>40878</v>
      </c>
      <c r="R1358">
        <v>3.2309999999999999</v>
      </c>
      <c r="S1358">
        <f t="shared" si="165"/>
        <v>10.6003937007874</v>
      </c>
      <c r="T1358">
        <f t="shared" si="166"/>
        <v>11.1003937007874</v>
      </c>
    </row>
    <row r="1359" spans="1:20" x14ac:dyDescent="0.25">
      <c r="A1359" s="42">
        <v>2011</v>
      </c>
      <c r="B1359" s="8">
        <v>1</v>
      </c>
      <c r="C1359" s="43">
        <f t="shared" si="167"/>
        <v>40544</v>
      </c>
      <c r="D1359" s="42">
        <v>-5.0999999999999997E-2</v>
      </c>
      <c r="E1359" s="8">
        <v>3.3000000000000002E-2</v>
      </c>
      <c r="F1359" s="8">
        <v>4.2000000000000003E-2</v>
      </c>
      <c r="G1359" s="53">
        <v>2.5000000000000001E-2</v>
      </c>
      <c r="H1359" s="42">
        <f t="shared" ref="H1359:H1422" si="168">D1359/0.3048</f>
        <v>-0.16732283464566927</v>
      </c>
      <c r="I1359" s="46">
        <f t="shared" ref="I1359:I1422" si="169">E1359/0.3048</f>
        <v>0.10826771653543307</v>
      </c>
      <c r="J1359" s="44">
        <f>'NOAA WLs'!$P$5+(D1359/0.3048)</f>
        <v>4.1326771653543304</v>
      </c>
      <c r="K1359" s="45">
        <f>'NOAA WLs'!$P$5+(E1359/0.3048)</f>
        <v>4.4082677165354331</v>
      </c>
      <c r="L1359" s="44">
        <f t="shared" ref="L1359:L1422" si="170">F1359/0.3048</f>
        <v>0.13779527559055119</v>
      </c>
      <c r="M1359" s="46">
        <f t="shared" ref="M1359:M1422" si="171">G1359/0.3048</f>
        <v>8.2020997375328086E-2</v>
      </c>
      <c r="O1359">
        <v>2012</v>
      </c>
      <c r="P1359">
        <v>1</v>
      </c>
      <c r="Q1359" s="1">
        <f t="shared" ref="Q1359:Q1422" si="172">DATE(O1359,P1359,1)</f>
        <v>40909</v>
      </c>
      <c r="R1359">
        <v>3.3620000000000001</v>
      </c>
      <c r="S1359">
        <f t="shared" ref="S1359:S1422" si="173">R1359/0.3048</f>
        <v>11.030183727034121</v>
      </c>
      <c r="T1359">
        <f t="shared" si="166"/>
        <v>11.530183727034121</v>
      </c>
    </row>
    <row r="1360" spans="1:20" x14ac:dyDescent="0.25">
      <c r="A1360" s="38">
        <v>2011</v>
      </c>
      <c r="B1360">
        <v>2</v>
      </c>
      <c r="C1360" s="1">
        <f t="shared" si="167"/>
        <v>40575</v>
      </c>
      <c r="D1360" s="38">
        <v>-3.7999999999999999E-2</v>
      </c>
      <c r="E1360">
        <v>3.4000000000000002E-2</v>
      </c>
      <c r="F1360">
        <v>4.2000000000000003E-2</v>
      </c>
      <c r="G1360" s="52">
        <v>2.5000000000000001E-2</v>
      </c>
      <c r="H1360" s="38">
        <f t="shared" si="168"/>
        <v>-0.12467191601049868</v>
      </c>
      <c r="I1360" s="41">
        <f t="shared" si="169"/>
        <v>0.1115485564304462</v>
      </c>
      <c r="J1360" s="40">
        <f>'NOAA WLs'!$P$5+(D1360/0.3048)</f>
        <v>4.1753280839895011</v>
      </c>
      <c r="K1360" s="40">
        <f>'NOAA WLs'!$P$5+(E1360/0.3048)</f>
        <v>4.4115485564304464</v>
      </c>
      <c r="L1360" s="40">
        <f t="shared" si="170"/>
        <v>0.13779527559055119</v>
      </c>
      <c r="M1360" s="41">
        <f t="shared" si="171"/>
        <v>8.2020997375328086E-2</v>
      </c>
      <c r="O1360">
        <v>2012</v>
      </c>
      <c r="P1360">
        <v>2</v>
      </c>
      <c r="Q1360" s="1">
        <f t="shared" si="172"/>
        <v>40940</v>
      </c>
      <c r="R1360">
        <v>3.1360000000000001</v>
      </c>
      <c r="S1360">
        <f t="shared" si="173"/>
        <v>10.288713910761155</v>
      </c>
      <c r="T1360">
        <f t="shared" ref="T1360:T1423" si="174">S1360+0.5</f>
        <v>10.788713910761155</v>
      </c>
    </row>
    <row r="1361" spans="1:20" x14ac:dyDescent="0.25">
      <c r="A1361" s="38">
        <v>2011</v>
      </c>
      <c r="B1361">
        <v>3</v>
      </c>
      <c r="C1361" s="1">
        <f t="shared" si="167"/>
        <v>40603</v>
      </c>
      <c r="D1361" s="38">
        <v>0.17199999999999999</v>
      </c>
      <c r="E1361">
        <v>3.4000000000000002E-2</v>
      </c>
      <c r="F1361">
        <v>4.2000000000000003E-2</v>
      </c>
      <c r="G1361" s="52">
        <v>2.5000000000000001E-2</v>
      </c>
      <c r="H1361" s="38">
        <f t="shared" si="168"/>
        <v>0.56430446194225714</v>
      </c>
      <c r="I1361" s="41">
        <f t="shared" si="169"/>
        <v>0.1115485564304462</v>
      </c>
      <c r="J1361" s="40">
        <f>'NOAA WLs'!$P$5+(D1361/0.3048)</f>
        <v>4.8643044619422566</v>
      </c>
      <c r="K1361" s="40">
        <f>'NOAA WLs'!$P$5+(E1361/0.3048)</f>
        <v>4.4115485564304464</v>
      </c>
      <c r="L1361" s="40">
        <f t="shared" si="170"/>
        <v>0.13779527559055119</v>
      </c>
      <c r="M1361" s="41">
        <f t="shared" si="171"/>
        <v>8.2020997375328086E-2</v>
      </c>
      <c r="O1361">
        <v>2012</v>
      </c>
      <c r="P1361">
        <v>3</v>
      </c>
      <c r="Q1361" s="1">
        <f t="shared" si="172"/>
        <v>40969</v>
      </c>
      <c r="R1361">
        <v>3.2050000000000001</v>
      </c>
      <c r="S1361">
        <f t="shared" si="173"/>
        <v>10.51509186351706</v>
      </c>
      <c r="T1361">
        <f t="shared" si="174"/>
        <v>11.01509186351706</v>
      </c>
    </row>
    <row r="1362" spans="1:20" x14ac:dyDescent="0.25">
      <c r="A1362" s="38">
        <v>2011</v>
      </c>
      <c r="B1362">
        <v>4</v>
      </c>
      <c r="C1362" s="1">
        <f t="shared" si="167"/>
        <v>40634</v>
      </c>
      <c r="D1362" s="38">
        <v>5.8999999999999997E-2</v>
      </c>
      <c r="E1362">
        <v>3.4000000000000002E-2</v>
      </c>
      <c r="F1362">
        <v>4.2000000000000003E-2</v>
      </c>
      <c r="G1362" s="52">
        <v>2.5000000000000001E-2</v>
      </c>
      <c r="H1362" s="38">
        <f t="shared" si="168"/>
        <v>0.19356955380577426</v>
      </c>
      <c r="I1362" s="41">
        <f t="shared" si="169"/>
        <v>0.1115485564304462</v>
      </c>
      <c r="J1362" s="40">
        <f>'NOAA WLs'!$P$5+(D1362/0.3048)</f>
        <v>4.4935695538057745</v>
      </c>
      <c r="K1362" s="40">
        <f>'NOAA WLs'!$P$5+(E1362/0.3048)</f>
        <v>4.4115485564304464</v>
      </c>
      <c r="L1362" s="40">
        <f t="shared" si="170"/>
        <v>0.13779527559055119</v>
      </c>
      <c r="M1362" s="41">
        <f t="shared" si="171"/>
        <v>8.2020997375328086E-2</v>
      </c>
      <c r="O1362">
        <v>2012</v>
      </c>
      <c r="P1362">
        <v>4</v>
      </c>
      <c r="Q1362" s="1">
        <f t="shared" si="172"/>
        <v>41000</v>
      </c>
      <c r="R1362">
        <v>3.0760000000000001</v>
      </c>
      <c r="S1362">
        <f t="shared" si="173"/>
        <v>10.091863517060368</v>
      </c>
      <c r="T1362">
        <f t="shared" si="174"/>
        <v>10.591863517060368</v>
      </c>
    </row>
    <row r="1363" spans="1:20" x14ac:dyDescent="0.25">
      <c r="A1363" s="38">
        <v>2011</v>
      </c>
      <c r="B1363">
        <v>5</v>
      </c>
      <c r="C1363" s="1">
        <f t="shared" si="167"/>
        <v>40664</v>
      </c>
      <c r="D1363" s="38">
        <v>0.04</v>
      </c>
      <c r="E1363">
        <v>3.4000000000000002E-2</v>
      </c>
      <c r="F1363">
        <v>4.2999999999999997E-2</v>
      </c>
      <c r="G1363" s="52">
        <v>2.5000000000000001E-2</v>
      </c>
      <c r="H1363" s="38">
        <f t="shared" si="168"/>
        <v>0.13123359580052493</v>
      </c>
      <c r="I1363" s="41">
        <f t="shared" si="169"/>
        <v>0.1115485564304462</v>
      </c>
      <c r="J1363" s="40">
        <f>'NOAA WLs'!$P$5+(D1363/0.3048)</f>
        <v>4.4312335958005251</v>
      </c>
      <c r="K1363" s="40">
        <f>'NOAA WLs'!$P$5+(E1363/0.3048)</f>
        <v>4.4115485564304464</v>
      </c>
      <c r="L1363" s="40">
        <f t="shared" si="170"/>
        <v>0.14107611548556429</v>
      </c>
      <c r="M1363" s="41">
        <f t="shared" si="171"/>
        <v>8.2020997375328086E-2</v>
      </c>
      <c r="O1363">
        <v>2012</v>
      </c>
      <c r="P1363">
        <v>5</v>
      </c>
      <c r="Q1363" s="1">
        <f t="shared" si="172"/>
        <v>41030</v>
      </c>
      <c r="R1363">
        <v>2.8919999999999999</v>
      </c>
      <c r="S1363">
        <f t="shared" si="173"/>
        <v>9.4881889763779519</v>
      </c>
      <c r="T1363">
        <f t="shared" si="174"/>
        <v>9.9881889763779519</v>
      </c>
    </row>
    <row r="1364" spans="1:20" x14ac:dyDescent="0.25">
      <c r="A1364" s="38">
        <v>2011</v>
      </c>
      <c r="B1364">
        <v>6</v>
      </c>
      <c r="C1364" s="1">
        <f t="shared" si="167"/>
        <v>40695</v>
      </c>
      <c r="D1364" s="38">
        <v>3.9E-2</v>
      </c>
      <c r="E1364">
        <v>3.4000000000000002E-2</v>
      </c>
      <c r="F1364">
        <v>4.2999999999999997E-2</v>
      </c>
      <c r="G1364" s="52">
        <v>2.5999999999999999E-2</v>
      </c>
      <c r="H1364" s="38">
        <f t="shared" si="168"/>
        <v>0.12795275590551181</v>
      </c>
      <c r="I1364" s="41">
        <f t="shared" si="169"/>
        <v>0.1115485564304462</v>
      </c>
      <c r="J1364" s="40">
        <f>'NOAA WLs'!$P$5+(D1364/0.3048)</f>
        <v>4.4279527559055119</v>
      </c>
      <c r="K1364" s="40">
        <f>'NOAA WLs'!$P$5+(E1364/0.3048)</f>
        <v>4.4115485564304464</v>
      </c>
      <c r="L1364" s="40">
        <f t="shared" si="170"/>
        <v>0.14107611548556429</v>
      </c>
      <c r="M1364" s="41">
        <f t="shared" si="171"/>
        <v>8.5301837270341199E-2</v>
      </c>
      <c r="O1364">
        <v>2012</v>
      </c>
      <c r="P1364">
        <v>6</v>
      </c>
      <c r="Q1364" s="1">
        <f t="shared" si="172"/>
        <v>41061</v>
      </c>
      <c r="R1364">
        <v>3.0579999999999998</v>
      </c>
      <c r="S1364">
        <f t="shared" si="173"/>
        <v>10.032808398950131</v>
      </c>
      <c r="T1364">
        <f t="shared" si="174"/>
        <v>10.532808398950131</v>
      </c>
    </row>
    <row r="1365" spans="1:20" x14ac:dyDescent="0.25">
      <c r="A1365" s="38">
        <v>2011</v>
      </c>
      <c r="B1365">
        <v>7</v>
      </c>
      <c r="C1365" s="1">
        <f t="shared" si="167"/>
        <v>40725</v>
      </c>
      <c r="D1365" s="38">
        <v>3.6999999999999998E-2</v>
      </c>
      <c r="E1365">
        <v>3.4000000000000002E-2</v>
      </c>
      <c r="F1365">
        <v>4.2999999999999997E-2</v>
      </c>
      <c r="G1365" s="52">
        <v>2.5999999999999999E-2</v>
      </c>
      <c r="H1365" s="38">
        <f t="shared" si="168"/>
        <v>0.12139107611548555</v>
      </c>
      <c r="I1365" s="41">
        <f t="shared" si="169"/>
        <v>0.1115485564304462</v>
      </c>
      <c r="J1365" s="40">
        <f>'NOAA WLs'!$P$5+(D1365/0.3048)</f>
        <v>4.4213910761154853</v>
      </c>
      <c r="K1365" s="40">
        <f>'NOAA WLs'!$P$5+(E1365/0.3048)</f>
        <v>4.4115485564304464</v>
      </c>
      <c r="L1365" s="40">
        <f t="shared" si="170"/>
        <v>0.14107611548556429</v>
      </c>
      <c r="M1365" s="41">
        <f t="shared" si="171"/>
        <v>8.5301837270341199E-2</v>
      </c>
      <c r="O1365">
        <v>2012</v>
      </c>
      <c r="P1365">
        <v>7</v>
      </c>
      <c r="Q1365" s="1">
        <f t="shared" si="172"/>
        <v>41091</v>
      </c>
      <c r="R1365">
        <v>2.99</v>
      </c>
      <c r="S1365">
        <f t="shared" si="173"/>
        <v>9.8097112860892395</v>
      </c>
      <c r="T1365">
        <f t="shared" si="174"/>
        <v>10.309711286089239</v>
      </c>
    </row>
    <row r="1366" spans="1:20" x14ac:dyDescent="0.25">
      <c r="A1366" s="38">
        <v>2011</v>
      </c>
      <c r="B1366">
        <v>8</v>
      </c>
      <c r="C1366" s="1">
        <f t="shared" si="167"/>
        <v>40756</v>
      </c>
      <c r="D1366" s="38">
        <v>1.4E-2</v>
      </c>
      <c r="E1366">
        <v>3.5000000000000003E-2</v>
      </c>
      <c r="F1366">
        <v>4.2999999999999997E-2</v>
      </c>
      <c r="G1366" s="52">
        <v>2.5999999999999999E-2</v>
      </c>
      <c r="H1366" s="38">
        <f t="shared" si="168"/>
        <v>4.5931758530183726E-2</v>
      </c>
      <c r="I1366" s="41">
        <f t="shared" si="169"/>
        <v>0.11482939632545933</v>
      </c>
      <c r="J1366" s="40">
        <f>'NOAA WLs'!$P$5+(D1366/0.3048)</f>
        <v>4.3459317585301838</v>
      </c>
      <c r="K1366" s="40">
        <f>'NOAA WLs'!$P$5+(E1366/0.3048)</f>
        <v>4.4148293963254588</v>
      </c>
      <c r="L1366" s="40">
        <f t="shared" si="170"/>
        <v>0.14107611548556429</v>
      </c>
      <c r="M1366" s="41">
        <f t="shared" si="171"/>
        <v>8.5301837270341199E-2</v>
      </c>
      <c r="O1366">
        <v>2012</v>
      </c>
      <c r="P1366">
        <v>8</v>
      </c>
      <c r="Q1366" s="1">
        <f t="shared" si="172"/>
        <v>41122</v>
      </c>
      <c r="R1366">
        <v>2.9780000000000002</v>
      </c>
      <c r="S1366">
        <f t="shared" si="173"/>
        <v>9.7703412073490821</v>
      </c>
      <c r="T1366">
        <f t="shared" si="174"/>
        <v>10.270341207349082</v>
      </c>
    </row>
    <row r="1367" spans="1:20" x14ac:dyDescent="0.25">
      <c r="A1367" s="38">
        <v>2011</v>
      </c>
      <c r="B1367">
        <v>9</v>
      </c>
      <c r="C1367" s="1">
        <f t="shared" si="167"/>
        <v>40787</v>
      </c>
      <c r="D1367" s="38">
        <v>1.9E-2</v>
      </c>
      <c r="E1367">
        <v>3.5000000000000003E-2</v>
      </c>
      <c r="F1367">
        <v>4.2999999999999997E-2</v>
      </c>
      <c r="G1367" s="52">
        <v>2.5999999999999999E-2</v>
      </c>
      <c r="H1367" s="38">
        <f t="shared" si="168"/>
        <v>6.2335958005249339E-2</v>
      </c>
      <c r="I1367" s="41">
        <f t="shared" si="169"/>
        <v>0.11482939632545933</v>
      </c>
      <c r="J1367" s="40">
        <f>'NOAA WLs'!$P$5+(D1367/0.3048)</f>
        <v>4.3623359580052492</v>
      </c>
      <c r="K1367" s="40">
        <f>'NOAA WLs'!$P$5+(E1367/0.3048)</f>
        <v>4.4148293963254588</v>
      </c>
      <c r="L1367" s="40">
        <f t="shared" si="170"/>
        <v>0.14107611548556429</v>
      </c>
      <c r="M1367" s="41">
        <f t="shared" si="171"/>
        <v>8.5301837270341199E-2</v>
      </c>
      <c r="O1367">
        <v>2012</v>
      </c>
      <c r="P1367">
        <v>9</v>
      </c>
      <c r="Q1367" s="1">
        <f t="shared" si="172"/>
        <v>41153</v>
      </c>
      <c r="R1367">
        <v>2.923</v>
      </c>
      <c r="S1367">
        <f t="shared" si="173"/>
        <v>9.5898950131233587</v>
      </c>
      <c r="T1367">
        <f t="shared" si="174"/>
        <v>10.089895013123359</v>
      </c>
    </row>
    <row r="1368" spans="1:20" x14ac:dyDescent="0.25">
      <c r="A1368" s="38">
        <v>2011</v>
      </c>
      <c r="B1368">
        <v>10</v>
      </c>
      <c r="C1368" s="1">
        <f t="shared" si="167"/>
        <v>40817</v>
      </c>
      <c r="D1368" s="38">
        <v>1.0999999999999999E-2</v>
      </c>
      <c r="E1368">
        <v>3.5000000000000003E-2</v>
      </c>
      <c r="F1368">
        <v>4.3999999999999997E-2</v>
      </c>
      <c r="G1368" s="52">
        <v>2.5999999999999999E-2</v>
      </c>
      <c r="H1368" s="38">
        <f t="shared" si="168"/>
        <v>3.6089238845144353E-2</v>
      </c>
      <c r="I1368" s="41">
        <f t="shared" si="169"/>
        <v>0.11482939632545933</v>
      </c>
      <c r="J1368" s="40">
        <f>'NOAA WLs'!$P$5+(D1368/0.3048)</f>
        <v>4.336089238845144</v>
      </c>
      <c r="K1368" s="40">
        <f>'NOAA WLs'!$P$5+(E1368/0.3048)</f>
        <v>4.4148293963254588</v>
      </c>
      <c r="L1368" s="40">
        <f t="shared" si="170"/>
        <v>0.14435695538057741</v>
      </c>
      <c r="M1368" s="41">
        <f t="shared" si="171"/>
        <v>8.5301837270341199E-2</v>
      </c>
      <c r="O1368">
        <v>2012</v>
      </c>
      <c r="P1368">
        <v>10</v>
      </c>
      <c r="Q1368" s="1">
        <f t="shared" si="172"/>
        <v>41183</v>
      </c>
      <c r="R1368">
        <v>3.109</v>
      </c>
      <c r="S1368">
        <f t="shared" si="173"/>
        <v>10.200131233595799</v>
      </c>
      <c r="T1368">
        <f t="shared" si="174"/>
        <v>10.700131233595799</v>
      </c>
    </row>
    <row r="1369" spans="1:20" x14ac:dyDescent="0.25">
      <c r="A1369" s="38">
        <v>2011</v>
      </c>
      <c r="B1369">
        <v>11</v>
      </c>
      <c r="C1369" s="1">
        <f t="shared" si="167"/>
        <v>40848</v>
      </c>
      <c r="D1369" s="38">
        <v>1.4E-2</v>
      </c>
      <c r="E1369">
        <v>3.5000000000000003E-2</v>
      </c>
      <c r="F1369">
        <v>4.3999999999999997E-2</v>
      </c>
      <c r="G1369" s="52">
        <v>2.5999999999999999E-2</v>
      </c>
      <c r="H1369" s="38">
        <f t="shared" si="168"/>
        <v>4.5931758530183726E-2</v>
      </c>
      <c r="I1369" s="41">
        <f t="shared" si="169"/>
        <v>0.11482939632545933</v>
      </c>
      <c r="J1369" s="40">
        <f>'NOAA WLs'!$P$5+(D1369/0.3048)</f>
        <v>4.3459317585301838</v>
      </c>
      <c r="K1369" s="40">
        <f>'NOAA WLs'!$P$5+(E1369/0.3048)</f>
        <v>4.4148293963254588</v>
      </c>
      <c r="L1369" s="40">
        <f t="shared" si="170"/>
        <v>0.14435695538057741</v>
      </c>
      <c r="M1369" s="41">
        <f t="shared" si="171"/>
        <v>8.5301837270341199E-2</v>
      </c>
      <c r="O1369">
        <v>2012</v>
      </c>
      <c r="P1369">
        <v>11</v>
      </c>
      <c r="Q1369" s="1">
        <f t="shared" si="172"/>
        <v>41214</v>
      </c>
      <c r="R1369">
        <v>3.4169999999999998</v>
      </c>
      <c r="S1369">
        <f t="shared" si="173"/>
        <v>11.210629921259841</v>
      </c>
      <c r="T1369">
        <f t="shared" si="174"/>
        <v>11.710629921259841</v>
      </c>
    </row>
    <row r="1370" spans="1:20" x14ac:dyDescent="0.25">
      <c r="A1370" s="38">
        <v>2011</v>
      </c>
      <c r="B1370">
        <v>12</v>
      </c>
      <c r="C1370" s="1">
        <f t="shared" si="167"/>
        <v>40878</v>
      </c>
      <c r="D1370" s="38">
        <v>-0.189</v>
      </c>
      <c r="E1370">
        <v>3.5000000000000003E-2</v>
      </c>
      <c r="F1370">
        <v>4.3999999999999997E-2</v>
      </c>
      <c r="G1370" s="52">
        <v>2.7E-2</v>
      </c>
      <c r="H1370" s="38">
        <f t="shared" si="168"/>
        <v>-0.62007874015748032</v>
      </c>
      <c r="I1370" s="41">
        <f t="shared" si="169"/>
        <v>0.11482939632545933</v>
      </c>
      <c r="J1370" s="40">
        <f>'NOAA WLs'!$P$5+(D1370/0.3048)</f>
        <v>3.6799212598425193</v>
      </c>
      <c r="K1370" s="40">
        <f>'NOAA WLs'!$P$5+(E1370/0.3048)</f>
        <v>4.4148293963254588</v>
      </c>
      <c r="L1370" s="40">
        <f t="shared" si="170"/>
        <v>0.14435695538057741</v>
      </c>
      <c r="M1370" s="41">
        <f t="shared" si="171"/>
        <v>8.8582677165354326E-2</v>
      </c>
      <c r="O1370">
        <v>2012</v>
      </c>
      <c r="P1370">
        <v>12</v>
      </c>
      <c r="Q1370" s="1">
        <f t="shared" si="172"/>
        <v>41244</v>
      </c>
      <c r="R1370">
        <v>3.6949999999999998</v>
      </c>
      <c r="S1370">
        <f t="shared" si="173"/>
        <v>12.12270341207349</v>
      </c>
      <c r="T1370">
        <f t="shared" si="174"/>
        <v>12.62270341207349</v>
      </c>
    </row>
    <row r="1371" spans="1:20" x14ac:dyDescent="0.25">
      <c r="A1371" s="42">
        <v>2012</v>
      </c>
      <c r="B1371" s="8">
        <v>1</v>
      </c>
      <c r="C1371" s="43">
        <f t="shared" ref="C1371:C1434" si="175">DATE(A1371,B1371,1)</f>
        <v>40909</v>
      </c>
      <c r="D1371" s="42">
        <v>-1.9E-2</v>
      </c>
      <c r="E1371" s="8">
        <v>3.5000000000000003E-2</v>
      </c>
      <c r="F1371" s="8">
        <v>4.3999999999999997E-2</v>
      </c>
      <c r="G1371" s="53">
        <v>2.7E-2</v>
      </c>
      <c r="H1371" s="42">
        <f t="shared" si="168"/>
        <v>-6.2335958005249339E-2</v>
      </c>
      <c r="I1371" s="46">
        <f t="shared" si="169"/>
        <v>0.11482939632545933</v>
      </c>
      <c r="J1371" s="44">
        <f>'NOAA WLs'!$P$5+(D1371/0.3048)</f>
        <v>4.2376640419947504</v>
      </c>
      <c r="K1371" s="45">
        <f>'NOAA WLs'!$P$5+(E1371/0.3048)</f>
        <v>4.4148293963254588</v>
      </c>
      <c r="L1371" s="44">
        <f t="shared" si="170"/>
        <v>0.14435695538057741</v>
      </c>
      <c r="M1371" s="46">
        <f t="shared" si="171"/>
        <v>8.8582677165354326E-2</v>
      </c>
      <c r="O1371">
        <v>2013</v>
      </c>
      <c r="P1371">
        <v>1</v>
      </c>
      <c r="Q1371" s="1">
        <f t="shared" si="172"/>
        <v>41275</v>
      </c>
      <c r="R1371">
        <v>3.0409999999999999</v>
      </c>
      <c r="S1371">
        <f t="shared" si="173"/>
        <v>9.977034120734908</v>
      </c>
      <c r="T1371">
        <f t="shared" si="174"/>
        <v>10.477034120734908</v>
      </c>
    </row>
    <row r="1372" spans="1:20" x14ac:dyDescent="0.25">
      <c r="A1372" s="38">
        <v>2012</v>
      </c>
      <c r="B1372">
        <v>2</v>
      </c>
      <c r="C1372" s="1">
        <f t="shared" si="175"/>
        <v>40940</v>
      </c>
      <c r="D1372" s="38">
        <v>-6.8000000000000005E-2</v>
      </c>
      <c r="E1372">
        <v>3.5999999999999997E-2</v>
      </c>
      <c r="F1372">
        <v>4.3999999999999997E-2</v>
      </c>
      <c r="G1372" s="52">
        <v>2.7E-2</v>
      </c>
      <c r="H1372" s="38">
        <f t="shared" si="168"/>
        <v>-0.2230971128608924</v>
      </c>
      <c r="I1372" s="41">
        <f t="shared" si="169"/>
        <v>0.11811023622047243</v>
      </c>
      <c r="J1372" s="40">
        <f>'NOAA WLs'!$P$5+(D1372/0.3048)</f>
        <v>4.0769028871391075</v>
      </c>
      <c r="K1372" s="40">
        <f>'NOAA WLs'!$P$5+(E1372/0.3048)</f>
        <v>4.4181102362204721</v>
      </c>
      <c r="L1372" s="40">
        <f t="shared" si="170"/>
        <v>0.14435695538057741</v>
      </c>
      <c r="M1372" s="41">
        <f t="shared" si="171"/>
        <v>8.8582677165354326E-2</v>
      </c>
      <c r="O1372">
        <v>2013</v>
      </c>
      <c r="P1372">
        <v>2</v>
      </c>
      <c r="Q1372" s="1">
        <f t="shared" si="172"/>
        <v>41306</v>
      </c>
      <c r="R1372">
        <v>2.8210000000000002</v>
      </c>
      <c r="S1372">
        <f t="shared" si="173"/>
        <v>9.2552493438320216</v>
      </c>
      <c r="T1372">
        <f t="shared" si="174"/>
        <v>9.7552493438320216</v>
      </c>
    </row>
    <row r="1373" spans="1:20" x14ac:dyDescent="0.25">
      <c r="A1373" s="38">
        <v>2012</v>
      </c>
      <c r="B1373">
        <v>3</v>
      </c>
      <c r="C1373" s="1">
        <f t="shared" si="175"/>
        <v>40969</v>
      </c>
      <c r="D1373" s="38">
        <v>0.106</v>
      </c>
      <c r="E1373">
        <v>3.5999999999999997E-2</v>
      </c>
      <c r="F1373">
        <v>4.3999999999999997E-2</v>
      </c>
      <c r="G1373" s="52">
        <v>2.7E-2</v>
      </c>
      <c r="H1373" s="38">
        <f t="shared" si="168"/>
        <v>0.34776902887139105</v>
      </c>
      <c r="I1373" s="41">
        <f t="shared" si="169"/>
        <v>0.11811023622047243</v>
      </c>
      <c r="J1373" s="40">
        <f>'NOAA WLs'!$P$5+(D1373/0.3048)</f>
        <v>4.6477690288713909</v>
      </c>
      <c r="K1373" s="40">
        <f>'NOAA WLs'!$P$5+(E1373/0.3048)</f>
        <v>4.4181102362204721</v>
      </c>
      <c r="L1373" s="40">
        <f t="shared" si="170"/>
        <v>0.14435695538057741</v>
      </c>
      <c r="M1373" s="41">
        <f t="shared" si="171"/>
        <v>8.8582677165354326E-2</v>
      </c>
      <c r="O1373">
        <v>2013</v>
      </c>
      <c r="P1373">
        <v>3</v>
      </c>
      <c r="Q1373" s="1">
        <f t="shared" si="172"/>
        <v>41334</v>
      </c>
      <c r="R1373">
        <v>2.8170000000000002</v>
      </c>
      <c r="S1373">
        <f t="shared" si="173"/>
        <v>9.2421259842519685</v>
      </c>
      <c r="T1373">
        <f t="shared" si="174"/>
        <v>9.7421259842519685</v>
      </c>
    </row>
    <row r="1374" spans="1:20" x14ac:dyDescent="0.25">
      <c r="A1374" s="38">
        <v>2012</v>
      </c>
      <c r="B1374">
        <v>4</v>
      </c>
      <c r="C1374" s="1">
        <f t="shared" si="175"/>
        <v>41000</v>
      </c>
      <c r="D1374" s="38">
        <v>0.125</v>
      </c>
      <c r="E1374">
        <v>3.5999999999999997E-2</v>
      </c>
      <c r="F1374">
        <v>4.4999999999999998E-2</v>
      </c>
      <c r="G1374" s="52">
        <v>2.7E-2</v>
      </c>
      <c r="H1374" s="38">
        <f t="shared" si="168"/>
        <v>0.41010498687664038</v>
      </c>
      <c r="I1374" s="41">
        <f t="shared" si="169"/>
        <v>0.11811023622047243</v>
      </c>
      <c r="J1374" s="40">
        <f>'NOAA WLs'!$P$5+(D1374/0.3048)</f>
        <v>4.7101049868766403</v>
      </c>
      <c r="K1374" s="40">
        <f>'NOAA WLs'!$P$5+(E1374/0.3048)</f>
        <v>4.4181102362204721</v>
      </c>
      <c r="L1374" s="40">
        <f t="shared" si="170"/>
        <v>0.14763779527559054</v>
      </c>
      <c r="M1374" s="41">
        <f t="shared" si="171"/>
        <v>8.8582677165354326E-2</v>
      </c>
      <c r="O1374">
        <v>2013</v>
      </c>
      <c r="P1374">
        <v>4</v>
      </c>
      <c r="Q1374" s="1">
        <f t="shared" si="172"/>
        <v>41365</v>
      </c>
      <c r="R1374">
        <v>2.9550000000000001</v>
      </c>
      <c r="S1374">
        <f t="shared" si="173"/>
        <v>9.6948818897637796</v>
      </c>
      <c r="T1374">
        <f t="shared" si="174"/>
        <v>10.19488188976378</v>
      </c>
    </row>
    <row r="1375" spans="1:20" x14ac:dyDescent="0.25">
      <c r="A1375" s="38">
        <v>2012</v>
      </c>
      <c r="B1375">
        <v>5</v>
      </c>
      <c r="C1375" s="1">
        <f t="shared" si="175"/>
        <v>41030</v>
      </c>
      <c r="D1375" s="38">
        <v>4.0000000000000001E-3</v>
      </c>
      <c r="E1375">
        <v>3.5999999999999997E-2</v>
      </c>
      <c r="F1375">
        <v>4.4999999999999998E-2</v>
      </c>
      <c r="G1375" s="52">
        <v>2.7E-2</v>
      </c>
      <c r="H1375" s="38">
        <f t="shared" si="168"/>
        <v>1.3123359580052493E-2</v>
      </c>
      <c r="I1375" s="41">
        <f t="shared" si="169"/>
        <v>0.11811023622047243</v>
      </c>
      <c r="J1375" s="40">
        <f>'NOAA WLs'!$P$5+(D1375/0.3048)</f>
        <v>4.313123359580052</v>
      </c>
      <c r="K1375" s="40">
        <f>'NOAA WLs'!$P$5+(E1375/0.3048)</f>
        <v>4.4181102362204721</v>
      </c>
      <c r="L1375" s="40">
        <f t="shared" si="170"/>
        <v>0.14763779527559054</v>
      </c>
      <c r="M1375" s="41">
        <f t="shared" si="171"/>
        <v>8.8582677165354326E-2</v>
      </c>
      <c r="O1375">
        <v>2013</v>
      </c>
      <c r="P1375">
        <v>5</v>
      </c>
      <c r="Q1375" s="1">
        <f t="shared" si="172"/>
        <v>41395</v>
      </c>
      <c r="R1375">
        <v>3.0329999999999999</v>
      </c>
      <c r="S1375">
        <f t="shared" si="173"/>
        <v>9.9507874015748019</v>
      </c>
      <c r="T1375">
        <f t="shared" si="174"/>
        <v>10.450787401574802</v>
      </c>
    </row>
    <row r="1376" spans="1:20" x14ac:dyDescent="0.25">
      <c r="A1376" s="38">
        <v>2012</v>
      </c>
      <c r="B1376">
        <v>6</v>
      </c>
      <c r="C1376" s="1">
        <f t="shared" si="175"/>
        <v>41061</v>
      </c>
      <c r="D1376" s="38">
        <v>4.1000000000000002E-2</v>
      </c>
      <c r="E1376">
        <v>3.5999999999999997E-2</v>
      </c>
      <c r="F1376">
        <v>4.4999999999999998E-2</v>
      </c>
      <c r="G1376" s="52">
        <v>2.8000000000000001E-2</v>
      </c>
      <c r="H1376" s="38">
        <f t="shared" si="168"/>
        <v>0.13451443569553806</v>
      </c>
      <c r="I1376" s="41">
        <f t="shared" si="169"/>
        <v>0.11811023622047243</v>
      </c>
      <c r="J1376" s="40">
        <f>'NOAA WLs'!$P$5+(D1376/0.3048)</f>
        <v>4.4345144356955375</v>
      </c>
      <c r="K1376" s="40">
        <f>'NOAA WLs'!$P$5+(E1376/0.3048)</f>
        <v>4.4181102362204721</v>
      </c>
      <c r="L1376" s="40">
        <f t="shared" si="170"/>
        <v>0.14763779527559054</v>
      </c>
      <c r="M1376" s="41">
        <f t="shared" si="171"/>
        <v>9.1863517060367453E-2</v>
      </c>
      <c r="O1376">
        <v>2013</v>
      </c>
      <c r="P1376">
        <v>6</v>
      </c>
      <c r="Q1376" s="1">
        <f t="shared" si="172"/>
        <v>41426</v>
      </c>
      <c r="R1376">
        <v>3.1240000000000001</v>
      </c>
      <c r="S1376">
        <f t="shared" si="173"/>
        <v>10.249343832020998</v>
      </c>
      <c r="T1376">
        <f t="shared" si="174"/>
        <v>10.749343832020998</v>
      </c>
    </row>
    <row r="1377" spans="1:20" x14ac:dyDescent="0.25">
      <c r="A1377" s="38">
        <v>2012</v>
      </c>
      <c r="B1377">
        <v>7</v>
      </c>
      <c r="C1377" s="1">
        <f t="shared" si="175"/>
        <v>41091</v>
      </c>
      <c r="D1377" s="38">
        <v>3.3000000000000002E-2</v>
      </c>
      <c r="E1377">
        <v>3.5999999999999997E-2</v>
      </c>
      <c r="F1377">
        <v>4.4999999999999998E-2</v>
      </c>
      <c r="G1377" s="52">
        <v>2.8000000000000001E-2</v>
      </c>
      <c r="H1377" s="38">
        <f t="shared" si="168"/>
        <v>0.10826771653543307</v>
      </c>
      <c r="I1377" s="41">
        <f t="shared" si="169"/>
        <v>0.11811023622047243</v>
      </c>
      <c r="J1377" s="40">
        <f>'NOAA WLs'!$P$5+(D1377/0.3048)</f>
        <v>4.4082677165354331</v>
      </c>
      <c r="K1377" s="40">
        <f>'NOAA WLs'!$P$5+(E1377/0.3048)</f>
        <v>4.4181102362204721</v>
      </c>
      <c r="L1377" s="40">
        <f t="shared" si="170"/>
        <v>0.14763779527559054</v>
      </c>
      <c r="M1377" s="41">
        <f t="shared" si="171"/>
        <v>9.1863517060367453E-2</v>
      </c>
      <c r="O1377">
        <v>2013</v>
      </c>
      <c r="P1377">
        <v>7</v>
      </c>
      <c r="Q1377" s="1">
        <f t="shared" si="172"/>
        <v>41456</v>
      </c>
      <c r="R1377">
        <v>3.0339999999999998</v>
      </c>
      <c r="S1377">
        <f t="shared" si="173"/>
        <v>9.9540682414698143</v>
      </c>
      <c r="T1377">
        <f t="shared" si="174"/>
        <v>10.454068241469814</v>
      </c>
    </row>
    <row r="1378" spans="1:20" x14ac:dyDescent="0.25">
      <c r="A1378" s="38">
        <v>2012</v>
      </c>
      <c r="B1378">
        <v>8</v>
      </c>
      <c r="C1378" s="1">
        <f t="shared" si="175"/>
        <v>41122</v>
      </c>
      <c r="D1378" s="38">
        <v>3.4000000000000002E-2</v>
      </c>
      <c r="E1378">
        <v>3.6999999999999998E-2</v>
      </c>
      <c r="F1378">
        <v>4.4999999999999998E-2</v>
      </c>
      <c r="G1378" s="52">
        <v>2.8000000000000001E-2</v>
      </c>
      <c r="H1378" s="38">
        <f t="shared" si="168"/>
        <v>0.1115485564304462</v>
      </c>
      <c r="I1378" s="41">
        <f t="shared" si="169"/>
        <v>0.12139107611548555</v>
      </c>
      <c r="J1378" s="40">
        <f>'NOAA WLs'!$P$5+(D1378/0.3048)</f>
        <v>4.4115485564304464</v>
      </c>
      <c r="K1378" s="40">
        <f>'NOAA WLs'!$P$5+(E1378/0.3048)</f>
        <v>4.4213910761154853</v>
      </c>
      <c r="L1378" s="40">
        <f t="shared" si="170"/>
        <v>0.14763779527559054</v>
      </c>
      <c r="M1378" s="41">
        <f t="shared" si="171"/>
        <v>9.1863517060367453E-2</v>
      </c>
      <c r="O1378">
        <v>2013</v>
      </c>
      <c r="P1378">
        <v>8</v>
      </c>
      <c r="Q1378" s="1">
        <f t="shared" si="172"/>
        <v>41487</v>
      </c>
      <c r="R1378">
        <v>3.004</v>
      </c>
      <c r="S1378">
        <f t="shared" si="173"/>
        <v>9.8556430446194216</v>
      </c>
      <c r="T1378">
        <f t="shared" si="174"/>
        <v>10.355643044619422</v>
      </c>
    </row>
    <row r="1379" spans="1:20" x14ac:dyDescent="0.25">
      <c r="A1379" s="38">
        <v>2012</v>
      </c>
      <c r="B1379">
        <v>9</v>
      </c>
      <c r="C1379" s="1">
        <f t="shared" si="175"/>
        <v>41153</v>
      </c>
      <c r="D1379" s="38">
        <v>-8.9999999999999993E-3</v>
      </c>
      <c r="E1379">
        <v>3.6999999999999998E-2</v>
      </c>
      <c r="F1379">
        <v>4.5999999999999999E-2</v>
      </c>
      <c r="G1379" s="52">
        <v>2.8000000000000001E-2</v>
      </c>
      <c r="H1379" s="38">
        <f t="shared" si="168"/>
        <v>-2.9527559055118106E-2</v>
      </c>
      <c r="I1379" s="41">
        <f t="shared" si="169"/>
        <v>0.12139107611548555</v>
      </c>
      <c r="J1379" s="40">
        <f>'NOAA WLs'!$P$5+(D1379/0.3048)</f>
        <v>4.2704724409448813</v>
      </c>
      <c r="K1379" s="40">
        <f>'NOAA WLs'!$P$5+(E1379/0.3048)</f>
        <v>4.4213910761154853</v>
      </c>
      <c r="L1379" s="40">
        <f t="shared" si="170"/>
        <v>0.15091863517060367</v>
      </c>
      <c r="M1379" s="41">
        <f t="shared" si="171"/>
        <v>9.1863517060367453E-2</v>
      </c>
      <c r="O1379">
        <v>2013</v>
      </c>
      <c r="P1379">
        <v>9</v>
      </c>
      <c r="Q1379" s="1">
        <f t="shared" si="172"/>
        <v>41518</v>
      </c>
      <c r="R1379">
        <v>3.0230000000000001</v>
      </c>
      <c r="S1379">
        <f t="shared" si="173"/>
        <v>9.917979002624671</v>
      </c>
      <c r="T1379">
        <f t="shared" si="174"/>
        <v>10.417979002624671</v>
      </c>
    </row>
    <row r="1380" spans="1:20" x14ac:dyDescent="0.25">
      <c r="A1380" s="38">
        <v>2012</v>
      </c>
      <c r="B1380">
        <v>10</v>
      </c>
      <c r="C1380" s="1">
        <f t="shared" si="175"/>
        <v>41183</v>
      </c>
      <c r="D1380" s="38">
        <v>4.4999999999999998E-2</v>
      </c>
      <c r="E1380">
        <v>3.6999999999999998E-2</v>
      </c>
      <c r="F1380">
        <v>4.5999999999999999E-2</v>
      </c>
      <c r="G1380" s="52">
        <v>2.8000000000000001E-2</v>
      </c>
      <c r="H1380" s="38">
        <f t="shared" si="168"/>
        <v>0.14763779527559054</v>
      </c>
      <c r="I1380" s="41">
        <f t="shared" si="169"/>
        <v>0.12139107611548555</v>
      </c>
      <c r="J1380" s="40">
        <f>'NOAA WLs'!$P$5+(D1380/0.3048)</f>
        <v>4.4476377952755906</v>
      </c>
      <c r="K1380" s="40">
        <f>'NOAA WLs'!$P$5+(E1380/0.3048)</f>
        <v>4.4213910761154853</v>
      </c>
      <c r="L1380" s="40">
        <f t="shared" si="170"/>
        <v>0.15091863517060367</v>
      </c>
      <c r="M1380" s="41">
        <f t="shared" si="171"/>
        <v>9.1863517060367453E-2</v>
      </c>
      <c r="O1380">
        <v>2013</v>
      </c>
      <c r="P1380">
        <v>10</v>
      </c>
      <c r="Q1380" s="1">
        <f t="shared" si="172"/>
        <v>41548</v>
      </c>
      <c r="R1380">
        <v>2.7749999999999999</v>
      </c>
      <c r="S1380">
        <f t="shared" si="173"/>
        <v>9.1043307086614167</v>
      </c>
      <c r="T1380">
        <f t="shared" si="174"/>
        <v>9.6043307086614167</v>
      </c>
    </row>
    <row r="1381" spans="1:20" x14ac:dyDescent="0.25">
      <c r="A1381" s="38">
        <v>2012</v>
      </c>
      <c r="B1381">
        <v>11</v>
      </c>
      <c r="C1381" s="1">
        <f t="shared" si="175"/>
        <v>41214</v>
      </c>
      <c r="D1381" s="38">
        <v>0.1</v>
      </c>
      <c r="E1381">
        <v>3.6999999999999998E-2</v>
      </c>
      <c r="F1381">
        <v>4.5999999999999999E-2</v>
      </c>
      <c r="G1381" s="52">
        <v>2.8000000000000001E-2</v>
      </c>
      <c r="H1381" s="38">
        <f t="shared" si="168"/>
        <v>0.32808398950131235</v>
      </c>
      <c r="I1381" s="41">
        <f t="shared" si="169"/>
        <v>0.12139107611548555</v>
      </c>
      <c r="J1381" s="40">
        <f>'NOAA WLs'!$P$5+(D1381/0.3048)</f>
        <v>4.6280839895013122</v>
      </c>
      <c r="K1381" s="40">
        <f>'NOAA WLs'!$P$5+(E1381/0.3048)</f>
        <v>4.4213910761154853</v>
      </c>
      <c r="L1381" s="40">
        <f t="shared" si="170"/>
        <v>0.15091863517060367</v>
      </c>
      <c r="M1381" s="41">
        <f t="shared" si="171"/>
        <v>9.1863517060367453E-2</v>
      </c>
      <c r="O1381">
        <v>2013</v>
      </c>
      <c r="P1381">
        <v>11</v>
      </c>
      <c r="Q1381" s="1">
        <f t="shared" si="172"/>
        <v>41579</v>
      </c>
      <c r="R1381">
        <v>3.0209999999999999</v>
      </c>
      <c r="S1381">
        <f t="shared" si="173"/>
        <v>9.9114173228346445</v>
      </c>
      <c r="T1381">
        <f t="shared" si="174"/>
        <v>10.411417322834644</v>
      </c>
    </row>
    <row r="1382" spans="1:20" x14ac:dyDescent="0.25">
      <c r="A1382" s="38">
        <v>2012</v>
      </c>
      <c r="B1382">
        <v>12</v>
      </c>
      <c r="C1382" s="1">
        <f t="shared" si="175"/>
        <v>41244</v>
      </c>
      <c r="D1382" s="38">
        <v>0.16800000000000001</v>
      </c>
      <c r="E1382">
        <v>3.6999999999999998E-2</v>
      </c>
      <c r="F1382">
        <v>4.5999999999999999E-2</v>
      </c>
      <c r="G1382" s="52">
        <v>2.9000000000000001E-2</v>
      </c>
      <c r="H1382" s="38">
        <f t="shared" si="168"/>
        <v>0.55118110236220474</v>
      </c>
      <c r="I1382" s="41">
        <f t="shared" si="169"/>
        <v>0.12139107611548555</v>
      </c>
      <c r="J1382" s="40">
        <f>'NOAA WLs'!$P$5+(D1382/0.3048)</f>
        <v>4.8511811023622045</v>
      </c>
      <c r="K1382" s="40">
        <f>'NOAA WLs'!$P$5+(E1382/0.3048)</f>
        <v>4.4213910761154853</v>
      </c>
      <c r="L1382" s="40">
        <f t="shared" si="170"/>
        <v>0.15091863517060367</v>
      </c>
      <c r="M1382" s="41">
        <f t="shared" si="171"/>
        <v>9.514435695538058E-2</v>
      </c>
      <c r="O1382">
        <v>2013</v>
      </c>
      <c r="P1382">
        <v>12</v>
      </c>
      <c r="Q1382" s="1">
        <f t="shared" si="172"/>
        <v>41609</v>
      </c>
      <c r="R1382">
        <v>2.9220000000000002</v>
      </c>
      <c r="S1382">
        <f t="shared" si="173"/>
        <v>9.5866141732283463</v>
      </c>
      <c r="T1382">
        <f t="shared" si="174"/>
        <v>10.086614173228346</v>
      </c>
    </row>
    <row r="1383" spans="1:20" x14ac:dyDescent="0.25">
      <c r="A1383" s="38">
        <v>2013</v>
      </c>
      <c r="B1383">
        <v>1</v>
      </c>
      <c r="C1383" s="1">
        <f t="shared" si="175"/>
        <v>41275</v>
      </c>
      <c r="D1383" s="38">
        <v>-0.107</v>
      </c>
      <c r="E1383">
        <v>3.6999999999999998E-2</v>
      </c>
      <c r="F1383">
        <v>4.5999999999999999E-2</v>
      </c>
      <c r="G1383" s="52">
        <v>2.9000000000000001E-2</v>
      </c>
      <c r="H1383" s="38">
        <f t="shared" si="168"/>
        <v>-0.35104986876640415</v>
      </c>
      <c r="I1383" s="41">
        <f t="shared" si="169"/>
        <v>0.12139107611548555</v>
      </c>
      <c r="J1383" s="40">
        <f>'NOAA WLs'!$P$5+(D1383/0.3048)</f>
        <v>3.9489501312335955</v>
      </c>
      <c r="K1383" s="40">
        <f>'NOAA WLs'!$P$5+(E1383/0.3048)</f>
        <v>4.4213910761154853</v>
      </c>
      <c r="L1383" s="40">
        <f t="shared" si="170"/>
        <v>0.15091863517060367</v>
      </c>
      <c r="M1383" s="41">
        <f t="shared" si="171"/>
        <v>9.514435695538058E-2</v>
      </c>
      <c r="O1383">
        <v>2014</v>
      </c>
      <c r="P1383">
        <v>1</v>
      </c>
      <c r="Q1383" s="1">
        <f t="shared" si="172"/>
        <v>41640</v>
      </c>
      <c r="R1383">
        <v>3.08</v>
      </c>
      <c r="S1383">
        <f t="shared" si="173"/>
        <v>10.104986876640419</v>
      </c>
      <c r="T1383">
        <f t="shared" si="174"/>
        <v>10.604986876640419</v>
      </c>
    </row>
    <row r="1384" spans="1:20" x14ac:dyDescent="0.25">
      <c r="A1384" s="38">
        <v>2013</v>
      </c>
      <c r="B1384">
        <v>2</v>
      </c>
      <c r="C1384" s="1">
        <f t="shared" si="175"/>
        <v>41306</v>
      </c>
      <c r="D1384" s="38">
        <v>-0.159</v>
      </c>
      <c r="E1384">
        <v>3.7999999999999999E-2</v>
      </c>
      <c r="F1384">
        <v>4.5999999999999999E-2</v>
      </c>
      <c r="G1384" s="52">
        <v>2.9000000000000001E-2</v>
      </c>
      <c r="H1384" s="38">
        <f t="shared" si="168"/>
        <v>-0.52165354330708658</v>
      </c>
      <c r="I1384" s="41">
        <f t="shared" si="169"/>
        <v>0.12467191601049868</v>
      </c>
      <c r="J1384" s="40">
        <f>'NOAA WLs'!$P$5+(D1384/0.3048)</f>
        <v>3.7783464566929132</v>
      </c>
      <c r="K1384" s="40">
        <f>'NOAA WLs'!$P$5+(E1384/0.3048)</f>
        <v>4.4246719160104986</v>
      </c>
      <c r="L1384" s="40">
        <f t="shared" si="170"/>
        <v>0.15091863517060367</v>
      </c>
      <c r="M1384" s="41">
        <f t="shared" si="171"/>
        <v>9.514435695538058E-2</v>
      </c>
      <c r="O1384">
        <v>2014</v>
      </c>
      <c r="P1384">
        <v>2</v>
      </c>
      <c r="Q1384" s="1">
        <f t="shared" si="172"/>
        <v>41671</v>
      </c>
      <c r="R1384">
        <v>3.0790000000000002</v>
      </c>
      <c r="S1384">
        <f t="shared" si="173"/>
        <v>10.101706036745407</v>
      </c>
      <c r="T1384">
        <f t="shared" si="174"/>
        <v>10.601706036745407</v>
      </c>
    </row>
    <row r="1385" spans="1:20" x14ac:dyDescent="0.25">
      <c r="A1385" s="38">
        <v>2013</v>
      </c>
      <c r="B1385">
        <v>3</v>
      </c>
      <c r="C1385" s="1">
        <f t="shared" si="175"/>
        <v>41334</v>
      </c>
      <c r="D1385" s="38">
        <v>-8.2000000000000003E-2</v>
      </c>
      <c r="E1385">
        <v>3.7999999999999999E-2</v>
      </c>
      <c r="F1385">
        <v>4.7E-2</v>
      </c>
      <c r="G1385" s="52">
        <v>2.9000000000000001E-2</v>
      </c>
      <c r="H1385" s="38">
        <f t="shared" si="168"/>
        <v>-0.26902887139107612</v>
      </c>
      <c r="I1385" s="41">
        <f t="shared" si="169"/>
        <v>0.12467191601049868</v>
      </c>
      <c r="J1385" s="40">
        <f>'NOAA WLs'!$P$5+(D1385/0.3048)</f>
        <v>4.0309711286089236</v>
      </c>
      <c r="K1385" s="40">
        <f>'NOAA WLs'!$P$5+(E1385/0.3048)</f>
        <v>4.4246719160104986</v>
      </c>
      <c r="L1385" s="40">
        <f t="shared" si="170"/>
        <v>0.15419947506561679</v>
      </c>
      <c r="M1385" s="41">
        <f t="shared" si="171"/>
        <v>9.514435695538058E-2</v>
      </c>
      <c r="O1385">
        <v>2014</v>
      </c>
      <c r="P1385">
        <v>3</v>
      </c>
      <c r="Q1385" s="1">
        <f t="shared" si="172"/>
        <v>41699</v>
      </c>
      <c r="R1385">
        <v>3.1629999999999998</v>
      </c>
      <c r="S1385">
        <f t="shared" si="173"/>
        <v>10.377296587926509</v>
      </c>
      <c r="T1385">
        <f t="shared" si="174"/>
        <v>10.877296587926509</v>
      </c>
    </row>
    <row r="1386" spans="1:20" x14ac:dyDescent="0.25">
      <c r="A1386" s="38">
        <v>2013</v>
      </c>
      <c r="B1386">
        <v>4</v>
      </c>
      <c r="C1386" s="1">
        <f t="shared" si="175"/>
        <v>41365</v>
      </c>
      <c r="D1386" s="38">
        <v>-3.7999999999999999E-2</v>
      </c>
      <c r="E1386">
        <v>3.7999999999999999E-2</v>
      </c>
      <c r="F1386">
        <v>4.7E-2</v>
      </c>
      <c r="G1386" s="52">
        <v>2.9000000000000001E-2</v>
      </c>
      <c r="H1386" s="38">
        <f t="shared" si="168"/>
        <v>-0.12467191601049868</v>
      </c>
      <c r="I1386" s="41">
        <f t="shared" si="169"/>
        <v>0.12467191601049868</v>
      </c>
      <c r="J1386" s="40">
        <f>'NOAA WLs'!$P$5+(D1386/0.3048)</f>
        <v>4.1753280839895011</v>
      </c>
      <c r="K1386" s="40">
        <f>'NOAA WLs'!$P$5+(E1386/0.3048)</f>
        <v>4.4246719160104986</v>
      </c>
      <c r="L1386" s="40">
        <f t="shared" si="170"/>
        <v>0.15419947506561679</v>
      </c>
      <c r="M1386" s="41">
        <f t="shared" si="171"/>
        <v>9.514435695538058E-2</v>
      </c>
      <c r="O1386">
        <v>2014</v>
      </c>
      <c r="P1386">
        <v>4</v>
      </c>
      <c r="Q1386" s="1">
        <f t="shared" si="172"/>
        <v>41730</v>
      </c>
      <c r="R1386">
        <v>3.129</v>
      </c>
      <c r="S1386">
        <f t="shared" si="173"/>
        <v>10.265748031496063</v>
      </c>
      <c r="T1386">
        <f t="shared" si="174"/>
        <v>10.765748031496063</v>
      </c>
    </row>
    <row r="1387" spans="1:20" x14ac:dyDescent="0.25">
      <c r="A1387" s="38">
        <v>2013</v>
      </c>
      <c r="B1387">
        <v>5</v>
      </c>
      <c r="C1387" s="1">
        <f t="shared" si="175"/>
        <v>41395</v>
      </c>
      <c r="D1387" s="38">
        <v>-1.7999999999999999E-2</v>
      </c>
      <c r="E1387">
        <v>3.7999999999999999E-2</v>
      </c>
      <c r="F1387">
        <v>4.7E-2</v>
      </c>
      <c r="G1387" s="52">
        <v>2.9000000000000001E-2</v>
      </c>
      <c r="H1387" s="38">
        <f t="shared" si="168"/>
        <v>-5.9055118110236213E-2</v>
      </c>
      <c r="I1387" s="41">
        <f t="shared" si="169"/>
        <v>0.12467191601049868</v>
      </c>
      <c r="J1387" s="40">
        <f>'NOAA WLs'!$P$5+(D1387/0.3048)</f>
        <v>4.2409448818897637</v>
      </c>
      <c r="K1387" s="40">
        <f>'NOAA WLs'!$P$5+(E1387/0.3048)</f>
        <v>4.4246719160104986</v>
      </c>
      <c r="L1387" s="40">
        <f t="shared" si="170"/>
        <v>0.15419947506561679</v>
      </c>
      <c r="M1387" s="41">
        <f t="shared" si="171"/>
        <v>9.514435695538058E-2</v>
      </c>
      <c r="O1387">
        <v>2014</v>
      </c>
      <c r="P1387">
        <v>5</v>
      </c>
      <c r="Q1387" s="1">
        <f t="shared" si="172"/>
        <v>41760</v>
      </c>
      <c r="R1387">
        <v>3.004</v>
      </c>
      <c r="S1387">
        <f t="shared" si="173"/>
        <v>9.8556430446194216</v>
      </c>
      <c r="T1387">
        <f t="shared" si="174"/>
        <v>10.355643044619422</v>
      </c>
    </row>
    <row r="1388" spans="1:20" x14ac:dyDescent="0.25">
      <c r="A1388" s="38">
        <v>2013</v>
      </c>
      <c r="B1388">
        <v>6</v>
      </c>
      <c r="C1388" s="1">
        <f t="shared" si="175"/>
        <v>41426</v>
      </c>
      <c r="D1388" s="38">
        <v>2.1000000000000001E-2</v>
      </c>
      <c r="E1388">
        <v>3.7999999999999999E-2</v>
      </c>
      <c r="F1388">
        <v>4.7E-2</v>
      </c>
      <c r="G1388" s="52">
        <v>0.03</v>
      </c>
      <c r="H1388" s="38">
        <f t="shared" si="168"/>
        <v>6.8897637795275593E-2</v>
      </c>
      <c r="I1388" s="41">
        <f t="shared" si="169"/>
        <v>0.12467191601049868</v>
      </c>
      <c r="J1388" s="40">
        <f>'NOAA WLs'!$P$5+(D1388/0.3048)</f>
        <v>4.3688976377952757</v>
      </c>
      <c r="K1388" s="40">
        <f>'NOAA WLs'!$P$5+(E1388/0.3048)</f>
        <v>4.4246719160104986</v>
      </c>
      <c r="L1388" s="40">
        <f t="shared" si="170"/>
        <v>0.15419947506561679</v>
      </c>
      <c r="M1388" s="41">
        <f t="shared" si="171"/>
        <v>9.8425196850393692E-2</v>
      </c>
      <c r="O1388">
        <v>2014</v>
      </c>
      <c r="P1388">
        <v>6</v>
      </c>
      <c r="Q1388" s="1">
        <f t="shared" si="172"/>
        <v>41791</v>
      </c>
      <c r="R1388">
        <v>3.0329999999999999</v>
      </c>
      <c r="S1388">
        <f t="shared" si="173"/>
        <v>9.9507874015748019</v>
      </c>
      <c r="T1388">
        <f t="shared" si="174"/>
        <v>10.450787401574802</v>
      </c>
    </row>
    <row r="1389" spans="1:20" x14ac:dyDescent="0.25">
      <c r="A1389" s="38">
        <v>2013</v>
      </c>
      <c r="B1389">
        <v>7</v>
      </c>
      <c r="C1389" s="1">
        <f t="shared" si="175"/>
        <v>41456</v>
      </c>
      <c r="D1389" s="38">
        <v>1.0999999999999999E-2</v>
      </c>
      <c r="E1389">
        <v>3.9E-2</v>
      </c>
      <c r="F1389">
        <v>4.7E-2</v>
      </c>
      <c r="G1389" s="52">
        <v>0.03</v>
      </c>
      <c r="H1389" s="38">
        <f t="shared" si="168"/>
        <v>3.6089238845144353E-2</v>
      </c>
      <c r="I1389" s="41">
        <f t="shared" si="169"/>
        <v>0.12795275590551181</v>
      </c>
      <c r="J1389" s="40">
        <f>'NOAA WLs'!$P$5+(D1389/0.3048)</f>
        <v>4.336089238845144</v>
      </c>
      <c r="K1389" s="40">
        <f>'NOAA WLs'!$P$5+(E1389/0.3048)</f>
        <v>4.4279527559055119</v>
      </c>
      <c r="L1389" s="40">
        <f t="shared" si="170"/>
        <v>0.15419947506561679</v>
      </c>
      <c r="M1389" s="41">
        <f t="shared" si="171"/>
        <v>9.8425196850393692E-2</v>
      </c>
      <c r="O1389">
        <v>2014</v>
      </c>
      <c r="P1389">
        <v>7</v>
      </c>
      <c r="Q1389" s="1">
        <f t="shared" si="172"/>
        <v>41821</v>
      </c>
      <c r="R1389">
        <v>3.149</v>
      </c>
      <c r="S1389">
        <f t="shared" si="173"/>
        <v>10.331364829396325</v>
      </c>
      <c r="T1389">
        <f t="shared" si="174"/>
        <v>10.831364829396325</v>
      </c>
    </row>
    <row r="1390" spans="1:20" x14ac:dyDescent="0.25">
      <c r="A1390" s="38">
        <v>2013</v>
      </c>
      <c r="B1390">
        <v>8</v>
      </c>
      <c r="C1390" s="1">
        <f t="shared" si="175"/>
        <v>41487</v>
      </c>
      <c r="D1390" s="38">
        <v>4.1000000000000002E-2</v>
      </c>
      <c r="E1390">
        <v>3.9E-2</v>
      </c>
      <c r="F1390">
        <v>4.8000000000000001E-2</v>
      </c>
      <c r="G1390" s="52">
        <v>0.03</v>
      </c>
      <c r="H1390" s="38">
        <f t="shared" si="168"/>
        <v>0.13451443569553806</v>
      </c>
      <c r="I1390" s="41">
        <f t="shared" si="169"/>
        <v>0.12795275590551181</v>
      </c>
      <c r="J1390" s="40">
        <f>'NOAA WLs'!$P$5+(D1390/0.3048)</f>
        <v>4.4345144356955375</v>
      </c>
      <c r="K1390" s="40">
        <f>'NOAA WLs'!$P$5+(E1390/0.3048)</f>
        <v>4.4279527559055119</v>
      </c>
      <c r="L1390" s="40">
        <f t="shared" si="170"/>
        <v>0.15748031496062992</v>
      </c>
      <c r="M1390" s="41">
        <f t="shared" si="171"/>
        <v>9.8425196850393692E-2</v>
      </c>
      <c r="O1390">
        <v>2014</v>
      </c>
      <c r="P1390">
        <v>8</v>
      </c>
      <c r="Q1390" s="1">
        <f t="shared" si="172"/>
        <v>41852</v>
      </c>
      <c r="R1390">
        <v>3.0539999999999998</v>
      </c>
      <c r="S1390">
        <f t="shared" si="173"/>
        <v>10.019685039370078</v>
      </c>
      <c r="T1390">
        <f t="shared" si="174"/>
        <v>10.519685039370078</v>
      </c>
    </row>
    <row r="1391" spans="1:20" x14ac:dyDescent="0.25">
      <c r="A1391" s="38">
        <v>2013</v>
      </c>
      <c r="B1391">
        <v>9</v>
      </c>
      <c r="C1391" s="1">
        <f t="shared" si="175"/>
        <v>41518</v>
      </c>
      <c r="D1391" s="38">
        <v>9.8000000000000004E-2</v>
      </c>
      <c r="E1391">
        <v>3.9E-2</v>
      </c>
      <c r="F1391">
        <v>4.8000000000000001E-2</v>
      </c>
      <c r="G1391" s="52">
        <v>0.03</v>
      </c>
      <c r="H1391" s="38">
        <f t="shared" si="168"/>
        <v>0.32152230971128609</v>
      </c>
      <c r="I1391" s="41">
        <f t="shared" si="169"/>
        <v>0.12795275590551181</v>
      </c>
      <c r="J1391" s="40">
        <f>'NOAA WLs'!$P$5+(D1391/0.3048)</f>
        <v>4.6215223097112856</v>
      </c>
      <c r="K1391" s="40">
        <f>'NOAA WLs'!$P$5+(E1391/0.3048)</f>
        <v>4.4279527559055119</v>
      </c>
      <c r="L1391" s="40">
        <f t="shared" si="170"/>
        <v>0.15748031496062992</v>
      </c>
      <c r="M1391" s="41">
        <f t="shared" si="171"/>
        <v>9.8425196850393692E-2</v>
      </c>
      <c r="O1391">
        <v>2014</v>
      </c>
      <c r="P1391">
        <v>9</v>
      </c>
      <c r="Q1391" s="1">
        <f t="shared" si="172"/>
        <v>41883</v>
      </c>
      <c r="R1391">
        <v>2.97</v>
      </c>
      <c r="S1391">
        <f t="shared" si="173"/>
        <v>9.7440944881889759</v>
      </c>
      <c r="T1391">
        <f t="shared" si="174"/>
        <v>10.244094488188976</v>
      </c>
    </row>
    <row r="1392" spans="1:20" x14ac:dyDescent="0.25">
      <c r="A1392" s="38">
        <v>2013</v>
      </c>
      <c r="B1392">
        <v>10</v>
      </c>
      <c r="C1392" s="1">
        <f t="shared" si="175"/>
        <v>41548</v>
      </c>
      <c r="D1392" s="38">
        <v>-0.02</v>
      </c>
      <c r="E1392">
        <v>3.9E-2</v>
      </c>
      <c r="F1392">
        <v>4.8000000000000001E-2</v>
      </c>
      <c r="G1392" s="52">
        <v>0.03</v>
      </c>
      <c r="H1392" s="38">
        <f t="shared" si="168"/>
        <v>-6.5616797900262466E-2</v>
      </c>
      <c r="I1392" s="41">
        <f t="shared" si="169"/>
        <v>0.12795275590551181</v>
      </c>
      <c r="J1392" s="40">
        <f>'NOAA WLs'!$P$5+(D1392/0.3048)</f>
        <v>4.2343832020997372</v>
      </c>
      <c r="K1392" s="40">
        <f>'NOAA WLs'!$P$5+(E1392/0.3048)</f>
        <v>4.4279527559055119</v>
      </c>
      <c r="L1392" s="40">
        <f t="shared" si="170"/>
        <v>0.15748031496062992</v>
      </c>
      <c r="M1392" s="41">
        <f t="shared" si="171"/>
        <v>9.8425196850393692E-2</v>
      </c>
      <c r="O1392">
        <v>2014</v>
      </c>
      <c r="P1392">
        <v>10</v>
      </c>
      <c r="Q1392" s="1">
        <f t="shared" si="172"/>
        <v>41913</v>
      </c>
      <c r="R1392">
        <v>3.0720000000000001</v>
      </c>
      <c r="S1392">
        <f t="shared" si="173"/>
        <v>10.078740157480315</v>
      </c>
      <c r="T1392">
        <f t="shared" si="174"/>
        <v>10.578740157480315</v>
      </c>
    </row>
    <row r="1393" spans="1:20" x14ac:dyDescent="0.25">
      <c r="A1393" s="38">
        <v>2013</v>
      </c>
      <c r="B1393">
        <v>11</v>
      </c>
      <c r="C1393" s="1">
        <f t="shared" si="175"/>
        <v>41579</v>
      </c>
      <c r="D1393" s="38">
        <v>-6.7000000000000004E-2</v>
      </c>
      <c r="E1393">
        <v>3.9E-2</v>
      </c>
      <c r="F1393">
        <v>4.8000000000000001E-2</v>
      </c>
      <c r="G1393" s="52">
        <v>0.03</v>
      </c>
      <c r="H1393" s="38">
        <f t="shared" si="168"/>
        <v>-0.21981627296587927</v>
      </c>
      <c r="I1393" s="41">
        <f t="shared" si="169"/>
        <v>0.12795275590551181</v>
      </c>
      <c r="J1393" s="40">
        <f>'NOAA WLs'!$P$5+(D1393/0.3048)</f>
        <v>4.0801837270341208</v>
      </c>
      <c r="K1393" s="40">
        <f>'NOAA WLs'!$P$5+(E1393/0.3048)</f>
        <v>4.4279527559055119</v>
      </c>
      <c r="L1393" s="40">
        <f t="shared" si="170"/>
        <v>0.15748031496062992</v>
      </c>
      <c r="M1393" s="41">
        <f t="shared" si="171"/>
        <v>9.8425196850393692E-2</v>
      </c>
      <c r="O1393">
        <v>2014</v>
      </c>
      <c r="P1393">
        <v>11</v>
      </c>
      <c r="Q1393" s="1">
        <f t="shared" si="172"/>
        <v>41944</v>
      </c>
      <c r="R1393">
        <v>3.423</v>
      </c>
      <c r="S1393">
        <f t="shared" si="173"/>
        <v>11.23031496062992</v>
      </c>
      <c r="T1393">
        <f t="shared" si="174"/>
        <v>11.73031496062992</v>
      </c>
    </row>
    <row r="1394" spans="1:20" x14ac:dyDescent="0.25">
      <c r="A1394" s="38">
        <v>2013</v>
      </c>
      <c r="B1394">
        <v>12</v>
      </c>
      <c r="C1394" s="1">
        <f t="shared" si="175"/>
        <v>41609</v>
      </c>
      <c r="D1394" s="38">
        <v>-0.189</v>
      </c>
      <c r="E1394">
        <v>3.9E-2</v>
      </c>
      <c r="F1394">
        <v>4.8000000000000001E-2</v>
      </c>
      <c r="G1394" s="52">
        <v>3.1E-2</v>
      </c>
      <c r="H1394" s="38">
        <f t="shared" si="168"/>
        <v>-0.62007874015748032</v>
      </c>
      <c r="I1394" s="41">
        <f t="shared" si="169"/>
        <v>0.12795275590551181</v>
      </c>
      <c r="J1394" s="40">
        <f>'NOAA WLs'!$P$5+(D1394/0.3048)</f>
        <v>3.6799212598425193</v>
      </c>
      <c r="K1394" s="40">
        <f>'NOAA WLs'!$P$5+(E1394/0.3048)</f>
        <v>4.4279527559055119</v>
      </c>
      <c r="L1394" s="40">
        <f t="shared" si="170"/>
        <v>0.15748031496062992</v>
      </c>
      <c r="M1394" s="41">
        <f t="shared" si="171"/>
        <v>0.10170603674540682</v>
      </c>
      <c r="O1394">
        <v>2014</v>
      </c>
      <c r="P1394">
        <v>12</v>
      </c>
      <c r="Q1394" s="1">
        <f t="shared" si="172"/>
        <v>41974</v>
      </c>
      <c r="R1394">
        <v>3.5449999999999999</v>
      </c>
      <c r="S1394">
        <f t="shared" si="173"/>
        <v>11.630577427821521</v>
      </c>
      <c r="T1394">
        <f t="shared" si="174"/>
        <v>12.130577427821521</v>
      </c>
    </row>
    <row r="1395" spans="1:20" x14ac:dyDescent="0.25">
      <c r="A1395" s="38">
        <v>2014</v>
      </c>
      <c r="B1395">
        <v>1</v>
      </c>
      <c r="C1395" s="1">
        <f t="shared" si="175"/>
        <v>41640</v>
      </c>
      <c r="D1395" s="38">
        <v>-0.113</v>
      </c>
      <c r="E1395">
        <v>0.04</v>
      </c>
      <c r="F1395">
        <v>4.8000000000000001E-2</v>
      </c>
      <c r="G1395" s="52">
        <v>3.1E-2</v>
      </c>
      <c r="H1395" s="38">
        <f t="shared" si="168"/>
        <v>-0.37073490813648291</v>
      </c>
      <c r="I1395" s="41">
        <f t="shared" si="169"/>
        <v>0.13123359580052493</v>
      </c>
      <c r="J1395" s="40">
        <f>'NOAA WLs'!$P$5+(D1395/0.3048)</f>
        <v>3.9292650918635168</v>
      </c>
      <c r="K1395" s="40">
        <f>'NOAA WLs'!$P$5+(E1395/0.3048)</f>
        <v>4.4312335958005251</v>
      </c>
      <c r="L1395" s="40">
        <f t="shared" si="170"/>
        <v>0.15748031496062992</v>
      </c>
      <c r="M1395" s="41">
        <f t="shared" si="171"/>
        <v>0.10170603674540682</v>
      </c>
      <c r="O1395">
        <v>2015</v>
      </c>
      <c r="P1395">
        <v>1</v>
      </c>
      <c r="Q1395" s="1">
        <f t="shared" si="172"/>
        <v>42005</v>
      </c>
      <c r="R1395">
        <v>3.1549999999999998</v>
      </c>
      <c r="S1395">
        <f t="shared" si="173"/>
        <v>10.351049868766403</v>
      </c>
      <c r="T1395">
        <f t="shared" si="174"/>
        <v>10.851049868766403</v>
      </c>
    </row>
    <row r="1396" spans="1:20" x14ac:dyDescent="0.25">
      <c r="A1396" s="38">
        <v>2014</v>
      </c>
      <c r="B1396">
        <v>2</v>
      </c>
      <c r="C1396" s="1">
        <f t="shared" si="175"/>
        <v>41671</v>
      </c>
      <c r="D1396" s="38">
        <v>-1.4999999999999999E-2</v>
      </c>
      <c r="E1396">
        <v>0.04</v>
      </c>
      <c r="F1396">
        <v>4.9000000000000002E-2</v>
      </c>
      <c r="G1396" s="52">
        <v>3.1E-2</v>
      </c>
      <c r="H1396" s="38">
        <f t="shared" si="168"/>
        <v>-4.9212598425196846E-2</v>
      </c>
      <c r="I1396" s="41">
        <f t="shared" si="169"/>
        <v>0.13123359580052493</v>
      </c>
      <c r="J1396" s="40">
        <f>'NOAA WLs'!$P$5+(D1396/0.3048)</f>
        <v>4.2507874015748026</v>
      </c>
      <c r="K1396" s="40">
        <f>'NOAA WLs'!$P$5+(E1396/0.3048)</f>
        <v>4.4312335958005251</v>
      </c>
      <c r="L1396" s="40">
        <f t="shared" si="170"/>
        <v>0.16076115485564305</v>
      </c>
      <c r="M1396" s="41">
        <f t="shared" si="171"/>
        <v>0.10170603674540682</v>
      </c>
      <c r="O1396">
        <v>2015</v>
      </c>
      <c r="P1396">
        <v>2</v>
      </c>
      <c r="Q1396" s="1">
        <f t="shared" si="172"/>
        <v>42036</v>
      </c>
      <c r="R1396">
        <v>3.3109999999999999</v>
      </c>
      <c r="S1396">
        <f t="shared" si="173"/>
        <v>10.862860892388451</v>
      </c>
      <c r="T1396">
        <f t="shared" si="174"/>
        <v>11.362860892388451</v>
      </c>
    </row>
    <row r="1397" spans="1:20" x14ac:dyDescent="0.25">
      <c r="A1397" s="38">
        <v>2014</v>
      </c>
      <c r="B1397">
        <v>3</v>
      </c>
      <c r="C1397" s="1">
        <f t="shared" si="175"/>
        <v>41699</v>
      </c>
      <c r="D1397" s="38">
        <v>5.6000000000000001E-2</v>
      </c>
      <c r="E1397">
        <v>0.04</v>
      </c>
      <c r="F1397">
        <v>4.9000000000000002E-2</v>
      </c>
      <c r="G1397" s="52">
        <v>3.1E-2</v>
      </c>
      <c r="H1397" s="38">
        <f t="shared" si="168"/>
        <v>0.18372703412073491</v>
      </c>
      <c r="I1397" s="41">
        <f t="shared" si="169"/>
        <v>0.13123359580052493</v>
      </c>
      <c r="J1397" s="40">
        <f>'NOAA WLs'!$P$5+(D1397/0.3048)</f>
        <v>4.4837270341207347</v>
      </c>
      <c r="K1397" s="40">
        <f>'NOAA WLs'!$P$5+(E1397/0.3048)</f>
        <v>4.4312335958005251</v>
      </c>
      <c r="L1397" s="40">
        <f t="shared" si="170"/>
        <v>0.16076115485564305</v>
      </c>
      <c r="M1397" s="41">
        <f t="shared" si="171"/>
        <v>0.10170603674540682</v>
      </c>
      <c r="O1397">
        <v>2015</v>
      </c>
      <c r="P1397">
        <v>3</v>
      </c>
      <c r="Q1397" s="1">
        <f t="shared" si="172"/>
        <v>42064</v>
      </c>
      <c r="R1397">
        <v>3.194</v>
      </c>
      <c r="S1397">
        <f t="shared" si="173"/>
        <v>10.479002624671915</v>
      </c>
      <c r="T1397">
        <f t="shared" si="174"/>
        <v>10.979002624671915</v>
      </c>
    </row>
    <row r="1398" spans="1:20" x14ac:dyDescent="0.25">
      <c r="A1398" s="38">
        <v>2014</v>
      </c>
      <c r="B1398">
        <v>4</v>
      </c>
      <c r="C1398" s="1">
        <f t="shared" si="175"/>
        <v>41730</v>
      </c>
      <c r="D1398" s="38">
        <v>8.7999999999999995E-2</v>
      </c>
      <c r="E1398">
        <v>0.04</v>
      </c>
      <c r="F1398">
        <v>4.9000000000000002E-2</v>
      </c>
      <c r="G1398" s="52">
        <v>3.1E-2</v>
      </c>
      <c r="H1398" s="38">
        <f t="shared" si="168"/>
        <v>0.28871391076115482</v>
      </c>
      <c r="I1398" s="41">
        <f t="shared" si="169"/>
        <v>0.13123359580052493</v>
      </c>
      <c r="J1398" s="40">
        <f>'NOAA WLs'!$P$5+(D1398/0.3048)</f>
        <v>4.5887139107611548</v>
      </c>
      <c r="K1398" s="40">
        <f>'NOAA WLs'!$P$5+(E1398/0.3048)</f>
        <v>4.4312335958005251</v>
      </c>
      <c r="L1398" s="40">
        <f t="shared" si="170"/>
        <v>0.16076115485564305</v>
      </c>
      <c r="M1398" s="41">
        <f t="shared" si="171"/>
        <v>0.10170603674540682</v>
      </c>
      <c r="O1398">
        <v>2015</v>
      </c>
      <c r="P1398">
        <v>4</v>
      </c>
      <c r="Q1398" s="1">
        <f t="shared" si="172"/>
        <v>42095</v>
      </c>
      <c r="R1398">
        <v>2.9359999999999999</v>
      </c>
      <c r="S1398">
        <f t="shared" si="173"/>
        <v>9.6325459317585302</v>
      </c>
      <c r="T1398">
        <f t="shared" si="174"/>
        <v>10.13254593175853</v>
      </c>
    </row>
    <row r="1399" spans="1:20" x14ac:dyDescent="0.25">
      <c r="A1399" s="38">
        <v>2014</v>
      </c>
      <c r="B1399">
        <v>5</v>
      </c>
      <c r="C1399" s="1">
        <f t="shared" si="175"/>
        <v>41760</v>
      </c>
      <c r="D1399" s="38">
        <v>9.5000000000000001E-2</v>
      </c>
      <c r="E1399">
        <v>0.04</v>
      </c>
      <c r="F1399">
        <v>4.9000000000000002E-2</v>
      </c>
      <c r="G1399" s="52">
        <v>3.1E-2</v>
      </c>
      <c r="H1399" s="38">
        <f t="shared" si="168"/>
        <v>0.31167979002624668</v>
      </c>
      <c r="I1399" s="41">
        <f t="shared" si="169"/>
        <v>0.13123359580052493</v>
      </c>
      <c r="J1399" s="40">
        <f>'NOAA WLs'!$P$5+(D1399/0.3048)</f>
        <v>4.6116797900262467</v>
      </c>
      <c r="K1399" s="40">
        <f>'NOAA WLs'!$P$5+(E1399/0.3048)</f>
        <v>4.4312335958005251</v>
      </c>
      <c r="L1399" s="40">
        <f t="shared" si="170"/>
        <v>0.16076115485564305</v>
      </c>
      <c r="M1399" s="41">
        <f t="shared" si="171"/>
        <v>0.10170603674540682</v>
      </c>
      <c r="O1399">
        <v>2015</v>
      </c>
      <c r="P1399">
        <v>5</v>
      </c>
      <c r="Q1399" s="1">
        <f t="shared" si="172"/>
        <v>42125</v>
      </c>
      <c r="R1399">
        <v>2.9940000000000002</v>
      </c>
      <c r="S1399">
        <f t="shared" si="173"/>
        <v>9.8228346456692908</v>
      </c>
      <c r="T1399">
        <f t="shared" si="174"/>
        <v>10.322834645669291</v>
      </c>
    </row>
    <row r="1400" spans="1:20" x14ac:dyDescent="0.25">
      <c r="A1400" s="38">
        <v>2014</v>
      </c>
      <c r="B1400">
        <v>6</v>
      </c>
      <c r="C1400" s="1">
        <f t="shared" si="175"/>
        <v>41791</v>
      </c>
      <c r="D1400" s="38">
        <v>2.5999999999999999E-2</v>
      </c>
      <c r="E1400">
        <v>0.04</v>
      </c>
      <c r="F1400">
        <v>4.9000000000000002E-2</v>
      </c>
      <c r="G1400" s="52">
        <v>3.2000000000000001E-2</v>
      </c>
      <c r="H1400" s="38">
        <f t="shared" si="168"/>
        <v>8.5301837270341199E-2</v>
      </c>
      <c r="I1400" s="41">
        <f t="shared" si="169"/>
        <v>0.13123359580052493</v>
      </c>
      <c r="J1400" s="40">
        <f>'NOAA WLs'!$P$5+(D1400/0.3048)</f>
        <v>4.3853018372703412</v>
      </c>
      <c r="K1400" s="40">
        <f>'NOAA WLs'!$P$5+(E1400/0.3048)</f>
        <v>4.4312335958005251</v>
      </c>
      <c r="L1400" s="40">
        <f t="shared" si="170"/>
        <v>0.16076115485564305</v>
      </c>
      <c r="M1400" s="41">
        <f t="shared" si="171"/>
        <v>0.10498687664041995</v>
      </c>
      <c r="O1400">
        <v>2015</v>
      </c>
      <c r="P1400">
        <v>6</v>
      </c>
      <c r="Q1400" s="1">
        <f t="shared" si="172"/>
        <v>42156</v>
      </c>
      <c r="R1400">
        <v>3.0449999999999999</v>
      </c>
      <c r="S1400">
        <f t="shared" si="173"/>
        <v>9.9901574803149593</v>
      </c>
      <c r="T1400">
        <f t="shared" si="174"/>
        <v>10.490157480314959</v>
      </c>
    </row>
    <row r="1401" spans="1:20" x14ac:dyDescent="0.25">
      <c r="A1401" s="38">
        <v>2014</v>
      </c>
      <c r="B1401">
        <v>7</v>
      </c>
      <c r="C1401" s="1">
        <f t="shared" si="175"/>
        <v>41821</v>
      </c>
      <c r="D1401" s="38">
        <v>7.3999999999999996E-2</v>
      </c>
      <c r="E1401">
        <v>4.1000000000000002E-2</v>
      </c>
      <c r="F1401">
        <v>0.05</v>
      </c>
      <c r="G1401" s="52">
        <v>3.2000000000000001E-2</v>
      </c>
      <c r="H1401" s="38">
        <f t="shared" si="168"/>
        <v>0.2427821522309711</v>
      </c>
      <c r="I1401" s="41">
        <f t="shared" si="169"/>
        <v>0.13451443569553806</v>
      </c>
      <c r="J1401" s="40">
        <f>'NOAA WLs'!$P$5+(D1401/0.3048)</f>
        <v>4.5427821522309708</v>
      </c>
      <c r="K1401" s="40">
        <f>'NOAA WLs'!$P$5+(E1401/0.3048)</f>
        <v>4.4345144356955375</v>
      </c>
      <c r="L1401" s="40">
        <f t="shared" si="170"/>
        <v>0.16404199475065617</v>
      </c>
      <c r="M1401" s="41">
        <f t="shared" si="171"/>
        <v>0.10498687664041995</v>
      </c>
      <c r="O1401">
        <v>2015</v>
      </c>
      <c r="P1401">
        <v>7</v>
      </c>
      <c r="Q1401" s="1">
        <f t="shared" si="172"/>
        <v>42186</v>
      </c>
      <c r="R1401">
        <v>3.194</v>
      </c>
      <c r="S1401">
        <f t="shared" si="173"/>
        <v>10.479002624671915</v>
      </c>
      <c r="T1401">
        <f t="shared" si="174"/>
        <v>10.979002624671915</v>
      </c>
    </row>
    <row r="1402" spans="1:20" x14ac:dyDescent="0.25">
      <c r="A1402" s="38">
        <v>2014</v>
      </c>
      <c r="B1402">
        <v>8</v>
      </c>
      <c r="C1402" s="1">
        <f t="shared" si="175"/>
        <v>41852</v>
      </c>
      <c r="D1402" s="38">
        <v>5.8000000000000003E-2</v>
      </c>
      <c r="E1402">
        <v>4.1000000000000002E-2</v>
      </c>
      <c r="F1402">
        <v>0.05</v>
      </c>
      <c r="G1402" s="52">
        <v>3.2000000000000001E-2</v>
      </c>
      <c r="H1402" s="38">
        <f t="shared" si="168"/>
        <v>0.19028871391076116</v>
      </c>
      <c r="I1402" s="41">
        <f t="shared" si="169"/>
        <v>0.13451443569553806</v>
      </c>
      <c r="J1402" s="40">
        <f>'NOAA WLs'!$P$5+(D1402/0.3048)</f>
        <v>4.4902887139107612</v>
      </c>
      <c r="K1402" s="40">
        <f>'NOAA WLs'!$P$5+(E1402/0.3048)</f>
        <v>4.4345144356955375</v>
      </c>
      <c r="L1402" s="40">
        <f t="shared" si="170"/>
        <v>0.16404199475065617</v>
      </c>
      <c r="M1402" s="41">
        <f t="shared" si="171"/>
        <v>0.10498687664041995</v>
      </c>
      <c r="O1402">
        <v>2015</v>
      </c>
      <c r="P1402">
        <v>8</v>
      </c>
      <c r="Q1402" s="1">
        <f t="shared" si="172"/>
        <v>42217</v>
      </c>
      <c r="R1402">
        <v>3.1890000000000001</v>
      </c>
      <c r="S1402">
        <f t="shared" si="173"/>
        <v>10.46259842519685</v>
      </c>
      <c r="T1402">
        <f t="shared" si="174"/>
        <v>10.96259842519685</v>
      </c>
    </row>
    <row r="1403" spans="1:20" x14ac:dyDescent="0.25">
      <c r="A1403" s="38">
        <v>2014</v>
      </c>
      <c r="B1403">
        <v>9</v>
      </c>
      <c r="C1403" s="1">
        <f t="shared" si="175"/>
        <v>41883</v>
      </c>
      <c r="D1403" s="38">
        <v>0.108</v>
      </c>
      <c r="E1403">
        <v>4.1000000000000002E-2</v>
      </c>
      <c r="F1403">
        <v>0.05</v>
      </c>
      <c r="G1403" s="52">
        <v>3.2000000000000001E-2</v>
      </c>
      <c r="H1403" s="38">
        <f t="shared" si="168"/>
        <v>0.3543307086614173</v>
      </c>
      <c r="I1403" s="41">
        <f t="shared" si="169"/>
        <v>0.13451443569553806</v>
      </c>
      <c r="J1403" s="40">
        <f>'NOAA WLs'!$P$5+(D1403/0.3048)</f>
        <v>4.6543307086614174</v>
      </c>
      <c r="K1403" s="40">
        <f>'NOAA WLs'!$P$5+(E1403/0.3048)</f>
        <v>4.4345144356955375</v>
      </c>
      <c r="L1403" s="40">
        <f t="shared" si="170"/>
        <v>0.16404199475065617</v>
      </c>
      <c r="M1403" s="41">
        <f t="shared" si="171"/>
        <v>0.10498687664041995</v>
      </c>
      <c r="O1403">
        <v>2015</v>
      </c>
      <c r="P1403">
        <v>9</v>
      </c>
      <c r="Q1403" s="1">
        <f t="shared" si="172"/>
        <v>42248</v>
      </c>
      <c r="R1403">
        <v>3.1560000000000001</v>
      </c>
      <c r="S1403">
        <f t="shared" si="173"/>
        <v>10.354330708661417</v>
      </c>
      <c r="T1403">
        <f t="shared" si="174"/>
        <v>10.854330708661417</v>
      </c>
    </row>
    <row r="1404" spans="1:20" x14ac:dyDescent="0.25">
      <c r="A1404" s="38">
        <v>2014</v>
      </c>
      <c r="B1404">
        <v>10</v>
      </c>
      <c r="C1404" s="1">
        <f t="shared" si="175"/>
        <v>41913</v>
      </c>
      <c r="D1404" s="38">
        <v>0.19400000000000001</v>
      </c>
      <c r="E1404">
        <v>4.1000000000000002E-2</v>
      </c>
      <c r="F1404">
        <v>0.05</v>
      </c>
      <c r="G1404" s="52">
        <v>3.2000000000000001E-2</v>
      </c>
      <c r="H1404" s="38">
        <f t="shared" si="168"/>
        <v>0.63648293963254587</v>
      </c>
      <c r="I1404" s="41">
        <f t="shared" si="169"/>
        <v>0.13451443569553806</v>
      </c>
      <c r="J1404" s="40">
        <f>'NOAA WLs'!$P$5+(D1404/0.3048)</f>
        <v>4.9364829396325458</v>
      </c>
      <c r="K1404" s="40">
        <f>'NOAA WLs'!$P$5+(E1404/0.3048)</f>
        <v>4.4345144356955375</v>
      </c>
      <c r="L1404" s="40">
        <f t="shared" si="170"/>
        <v>0.16404199475065617</v>
      </c>
      <c r="M1404" s="41">
        <f t="shared" si="171"/>
        <v>0.10498687664041995</v>
      </c>
      <c r="O1404">
        <v>2015</v>
      </c>
      <c r="P1404">
        <v>10</v>
      </c>
      <c r="Q1404" s="1">
        <f t="shared" si="172"/>
        <v>42278</v>
      </c>
      <c r="R1404">
        <v>3.2120000000000002</v>
      </c>
      <c r="S1404">
        <f t="shared" si="173"/>
        <v>10.538057742782152</v>
      </c>
      <c r="T1404">
        <f t="shared" si="174"/>
        <v>11.038057742782152</v>
      </c>
    </row>
    <row r="1405" spans="1:20" x14ac:dyDescent="0.25">
      <c r="A1405" s="38">
        <v>2014</v>
      </c>
      <c r="B1405">
        <v>11</v>
      </c>
      <c r="C1405" s="1">
        <f t="shared" si="175"/>
        <v>41944</v>
      </c>
      <c r="D1405" s="38">
        <v>6.5000000000000002E-2</v>
      </c>
      <c r="E1405">
        <v>4.1000000000000002E-2</v>
      </c>
      <c r="F1405">
        <v>0.05</v>
      </c>
      <c r="G1405" s="52">
        <v>3.2000000000000001E-2</v>
      </c>
      <c r="H1405" s="38">
        <f t="shared" si="168"/>
        <v>0.21325459317585302</v>
      </c>
      <c r="I1405" s="41">
        <f t="shared" si="169"/>
        <v>0.13451443569553806</v>
      </c>
      <c r="J1405" s="40">
        <f>'NOAA WLs'!$P$5+(D1405/0.3048)</f>
        <v>4.5132545931758532</v>
      </c>
      <c r="K1405" s="40">
        <f>'NOAA WLs'!$P$5+(E1405/0.3048)</f>
        <v>4.4345144356955375</v>
      </c>
      <c r="L1405" s="40">
        <f t="shared" si="170"/>
        <v>0.16404199475065617</v>
      </c>
      <c r="M1405" s="41">
        <f t="shared" si="171"/>
        <v>0.10498687664041995</v>
      </c>
      <c r="O1405">
        <v>2015</v>
      </c>
      <c r="P1405">
        <v>11</v>
      </c>
      <c r="Q1405" s="1">
        <f t="shared" si="172"/>
        <v>42309</v>
      </c>
      <c r="R1405">
        <v>3.1520000000000001</v>
      </c>
      <c r="S1405">
        <f t="shared" si="173"/>
        <v>10.341207349081365</v>
      </c>
      <c r="T1405">
        <f t="shared" si="174"/>
        <v>10.841207349081365</v>
      </c>
    </row>
    <row r="1406" spans="1:20" x14ac:dyDescent="0.25">
      <c r="A1406" s="38">
        <v>2014</v>
      </c>
      <c r="B1406">
        <v>12</v>
      </c>
      <c r="C1406" s="1">
        <f t="shared" si="175"/>
        <v>41974</v>
      </c>
      <c r="D1406" s="38">
        <v>0.185</v>
      </c>
      <c r="E1406">
        <v>4.1000000000000002E-2</v>
      </c>
      <c r="F1406">
        <v>0.05</v>
      </c>
      <c r="G1406" s="52">
        <v>3.2000000000000001E-2</v>
      </c>
      <c r="H1406" s="38">
        <f t="shared" si="168"/>
        <v>0.60695538057742782</v>
      </c>
      <c r="I1406" s="41">
        <f t="shared" si="169"/>
        <v>0.13451443569553806</v>
      </c>
      <c r="J1406" s="40">
        <f>'NOAA WLs'!$P$5+(D1406/0.3048)</f>
        <v>4.9069553805774273</v>
      </c>
      <c r="K1406" s="40">
        <f>'NOAA WLs'!$P$5+(E1406/0.3048)</f>
        <v>4.4345144356955375</v>
      </c>
      <c r="L1406" s="40">
        <f t="shared" si="170"/>
        <v>0.16404199475065617</v>
      </c>
      <c r="M1406" s="41">
        <f t="shared" si="171"/>
        <v>0.10498687664041995</v>
      </c>
      <c r="O1406">
        <v>2015</v>
      </c>
      <c r="P1406">
        <v>12</v>
      </c>
      <c r="Q1406" s="1">
        <f t="shared" si="172"/>
        <v>42339</v>
      </c>
      <c r="R1406">
        <v>3.5169999999999999</v>
      </c>
      <c r="S1406">
        <f t="shared" si="173"/>
        <v>11.538713910761153</v>
      </c>
      <c r="T1406">
        <f t="shared" si="174"/>
        <v>12.038713910761153</v>
      </c>
    </row>
    <row r="1407" spans="1:20" x14ac:dyDescent="0.25">
      <c r="A1407" s="38">
        <v>2015</v>
      </c>
      <c r="B1407">
        <v>1</v>
      </c>
      <c r="C1407" s="1">
        <f t="shared" si="175"/>
        <v>42005</v>
      </c>
      <c r="D1407" s="38">
        <v>-5.0000000000000001E-3</v>
      </c>
      <c r="E1407">
        <v>4.2000000000000003E-2</v>
      </c>
      <c r="F1407">
        <v>5.0999999999999997E-2</v>
      </c>
      <c r="G1407" s="52">
        <v>3.3000000000000002E-2</v>
      </c>
      <c r="H1407" s="38">
        <f t="shared" si="168"/>
        <v>-1.6404199475065617E-2</v>
      </c>
      <c r="I1407" s="41">
        <f t="shared" si="169"/>
        <v>0.13779527559055119</v>
      </c>
      <c r="J1407" s="40">
        <f>'NOAA WLs'!$P$5+(D1407/0.3048)</f>
        <v>4.2835958005249344</v>
      </c>
      <c r="K1407" s="40">
        <f>'NOAA WLs'!$P$5+(E1407/0.3048)</f>
        <v>4.4377952755905508</v>
      </c>
      <c r="L1407" s="40">
        <f t="shared" si="170"/>
        <v>0.16732283464566927</v>
      </c>
      <c r="M1407" s="41">
        <f t="shared" si="171"/>
        <v>0.10826771653543307</v>
      </c>
      <c r="O1407">
        <v>2016</v>
      </c>
      <c r="P1407">
        <v>1</v>
      </c>
      <c r="Q1407" s="1">
        <f t="shared" si="172"/>
        <v>42370</v>
      </c>
      <c r="R1407">
        <v>3.4710000000000001</v>
      </c>
      <c r="S1407">
        <f t="shared" si="173"/>
        <v>11.38779527559055</v>
      </c>
      <c r="T1407">
        <f t="shared" si="174"/>
        <v>11.88779527559055</v>
      </c>
    </row>
    <row r="1408" spans="1:20" x14ac:dyDescent="0.25">
      <c r="A1408" s="38">
        <v>2015</v>
      </c>
      <c r="B1408">
        <v>2</v>
      </c>
      <c r="C1408" s="1">
        <f t="shared" si="175"/>
        <v>42036</v>
      </c>
      <c r="D1408" s="38">
        <v>6.0999999999999999E-2</v>
      </c>
      <c r="E1408">
        <v>4.2000000000000003E-2</v>
      </c>
      <c r="F1408">
        <v>5.0999999999999997E-2</v>
      </c>
      <c r="G1408" s="52">
        <v>3.3000000000000002E-2</v>
      </c>
      <c r="H1408" s="38">
        <f t="shared" si="168"/>
        <v>0.20013123359580051</v>
      </c>
      <c r="I1408" s="41">
        <f t="shared" si="169"/>
        <v>0.13779527559055119</v>
      </c>
      <c r="J1408" s="40">
        <f>'NOAA WLs'!$P$5+(D1408/0.3048)</f>
        <v>4.5001312335958001</v>
      </c>
      <c r="K1408" s="40">
        <f>'NOAA WLs'!$P$5+(E1408/0.3048)</f>
        <v>4.4377952755905508</v>
      </c>
      <c r="L1408" s="40">
        <f t="shared" si="170"/>
        <v>0.16732283464566927</v>
      </c>
      <c r="M1408" s="41">
        <f t="shared" si="171"/>
        <v>0.10826771653543307</v>
      </c>
      <c r="O1408">
        <v>2016</v>
      </c>
      <c r="P1408">
        <v>2</v>
      </c>
      <c r="Q1408" s="1">
        <f t="shared" si="172"/>
        <v>42401</v>
      </c>
      <c r="R1408">
        <v>3.1520000000000001</v>
      </c>
      <c r="S1408">
        <f t="shared" si="173"/>
        <v>10.341207349081365</v>
      </c>
      <c r="T1408">
        <f t="shared" si="174"/>
        <v>10.841207349081365</v>
      </c>
    </row>
    <row r="1409" spans="1:20" x14ac:dyDescent="0.25">
      <c r="A1409" s="38">
        <v>2015</v>
      </c>
      <c r="B1409">
        <v>3</v>
      </c>
      <c r="C1409" s="1">
        <f t="shared" si="175"/>
        <v>42064</v>
      </c>
      <c r="D1409" s="38">
        <v>2.5000000000000001E-2</v>
      </c>
      <c r="E1409">
        <v>4.2000000000000003E-2</v>
      </c>
      <c r="F1409">
        <v>5.0999999999999997E-2</v>
      </c>
      <c r="G1409" s="52">
        <v>3.3000000000000002E-2</v>
      </c>
      <c r="H1409" s="38">
        <f t="shared" si="168"/>
        <v>8.2020997375328086E-2</v>
      </c>
      <c r="I1409" s="41">
        <f t="shared" si="169"/>
        <v>0.13779527559055119</v>
      </c>
      <c r="J1409" s="40">
        <f>'NOAA WLs'!$P$5+(D1409/0.3048)</f>
        <v>4.3820209973753279</v>
      </c>
      <c r="K1409" s="40">
        <f>'NOAA WLs'!$P$5+(E1409/0.3048)</f>
        <v>4.4377952755905508</v>
      </c>
      <c r="L1409" s="40">
        <f t="shared" si="170"/>
        <v>0.16732283464566927</v>
      </c>
      <c r="M1409" s="41">
        <f t="shared" si="171"/>
        <v>0.10826771653543307</v>
      </c>
      <c r="O1409">
        <v>2016</v>
      </c>
      <c r="P1409">
        <v>3</v>
      </c>
      <c r="Q1409" s="1">
        <f t="shared" si="172"/>
        <v>42430</v>
      </c>
      <c r="R1409">
        <v>3.58</v>
      </c>
      <c r="S1409">
        <f t="shared" si="173"/>
        <v>11.745406824146981</v>
      </c>
      <c r="T1409">
        <f t="shared" si="174"/>
        <v>12.245406824146981</v>
      </c>
    </row>
    <row r="1410" spans="1:20" x14ac:dyDescent="0.25">
      <c r="A1410" s="38">
        <v>2015</v>
      </c>
      <c r="B1410">
        <v>4</v>
      </c>
      <c r="C1410" s="1">
        <f t="shared" si="175"/>
        <v>42095</v>
      </c>
      <c r="D1410" s="38">
        <v>0.03</v>
      </c>
      <c r="E1410">
        <v>4.2000000000000003E-2</v>
      </c>
      <c r="F1410">
        <v>5.0999999999999997E-2</v>
      </c>
      <c r="G1410" s="52">
        <v>3.3000000000000002E-2</v>
      </c>
      <c r="H1410" s="38">
        <f t="shared" si="168"/>
        <v>9.8425196850393692E-2</v>
      </c>
      <c r="I1410" s="41">
        <f t="shared" si="169"/>
        <v>0.13779527559055119</v>
      </c>
      <c r="J1410" s="40">
        <f>'NOAA WLs'!$P$5+(D1410/0.3048)</f>
        <v>4.3984251968503933</v>
      </c>
      <c r="K1410" s="40">
        <f>'NOAA WLs'!$P$5+(E1410/0.3048)</f>
        <v>4.4377952755905508</v>
      </c>
      <c r="L1410" s="40">
        <f t="shared" si="170"/>
        <v>0.16732283464566927</v>
      </c>
      <c r="M1410" s="41">
        <f t="shared" si="171"/>
        <v>0.10826771653543307</v>
      </c>
      <c r="O1410">
        <v>2016</v>
      </c>
      <c r="P1410">
        <v>4</v>
      </c>
      <c r="Q1410" s="1">
        <f t="shared" si="172"/>
        <v>42461</v>
      </c>
      <c r="R1410">
        <v>3.069</v>
      </c>
      <c r="S1410">
        <f t="shared" si="173"/>
        <v>10.068897637795274</v>
      </c>
      <c r="T1410">
        <f t="shared" si="174"/>
        <v>10.568897637795274</v>
      </c>
    </row>
    <row r="1411" spans="1:20" x14ac:dyDescent="0.25">
      <c r="A1411" s="38">
        <v>2015</v>
      </c>
      <c r="B1411">
        <v>5</v>
      </c>
      <c r="C1411" s="1">
        <f t="shared" si="175"/>
        <v>42125</v>
      </c>
      <c r="D1411" s="38">
        <v>5.7000000000000002E-2</v>
      </c>
      <c r="E1411">
        <v>4.2000000000000003E-2</v>
      </c>
      <c r="F1411">
        <v>5.0999999999999997E-2</v>
      </c>
      <c r="G1411" s="52">
        <v>3.3000000000000002E-2</v>
      </c>
      <c r="H1411" s="38">
        <f t="shared" si="168"/>
        <v>0.18700787401574803</v>
      </c>
      <c r="I1411" s="41">
        <f t="shared" si="169"/>
        <v>0.13779527559055119</v>
      </c>
      <c r="J1411" s="40">
        <f>'NOAA WLs'!$P$5+(D1411/0.3048)</f>
        <v>4.487007874015748</v>
      </c>
      <c r="K1411" s="40">
        <f>'NOAA WLs'!$P$5+(E1411/0.3048)</f>
        <v>4.4377952755905508</v>
      </c>
      <c r="L1411" s="40">
        <f t="shared" si="170"/>
        <v>0.16732283464566927</v>
      </c>
      <c r="M1411" s="41">
        <f t="shared" si="171"/>
        <v>0.10826771653543307</v>
      </c>
      <c r="O1411">
        <v>2016</v>
      </c>
      <c r="P1411">
        <v>5</v>
      </c>
      <c r="Q1411" s="1">
        <f t="shared" si="172"/>
        <v>42491</v>
      </c>
      <c r="R1411">
        <v>3.0779999999999998</v>
      </c>
      <c r="S1411">
        <f t="shared" si="173"/>
        <v>10.098425196850393</v>
      </c>
      <c r="T1411">
        <f t="shared" si="174"/>
        <v>10.598425196850393</v>
      </c>
    </row>
    <row r="1412" spans="1:20" x14ac:dyDescent="0.25">
      <c r="A1412" s="38">
        <v>2015</v>
      </c>
      <c r="B1412">
        <v>6</v>
      </c>
      <c r="C1412" s="1">
        <f t="shared" si="175"/>
        <v>42156</v>
      </c>
      <c r="D1412" s="38">
        <v>5.7000000000000002E-2</v>
      </c>
      <c r="E1412">
        <v>4.2000000000000003E-2</v>
      </c>
      <c r="F1412">
        <v>5.1999999999999998E-2</v>
      </c>
      <c r="G1412" s="52">
        <v>3.3000000000000002E-2</v>
      </c>
      <c r="H1412" s="38">
        <f t="shared" si="168"/>
        <v>0.18700787401574803</v>
      </c>
      <c r="I1412" s="41">
        <f t="shared" si="169"/>
        <v>0.13779527559055119</v>
      </c>
      <c r="J1412" s="40">
        <f>'NOAA WLs'!$P$5+(D1412/0.3048)</f>
        <v>4.487007874015748</v>
      </c>
      <c r="K1412" s="40">
        <f>'NOAA WLs'!$P$5+(E1412/0.3048)</f>
        <v>4.4377952755905508</v>
      </c>
      <c r="L1412" s="40">
        <f t="shared" si="170"/>
        <v>0.1706036745406824</v>
      </c>
      <c r="M1412" s="41">
        <f t="shared" si="171"/>
        <v>0.10826771653543307</v>
      </c>
      <c r="O1412">
        <v>2016</v>
      </c>
      <c r="P1412">
        <v>6</v>
      </c>
      <c r="Q1412" s="1">
        <f t="shared" si="172"/>
        <v>42522</v>
      </c>
      <c r="R1412">
        <v>3.0489999999999999</v>
      </c>
      <c r="S1412">
        <f t="shared" si="173"/>
        <v>10.003280839895012</v>
      </c>
      <c r="T1412">
        <f t="shared" si="174"/>
        <v>10.503280839895012</v>
      </c>
    </row>
    <row r="1413" spans="1:20" x14ac:dyDescent="0.25">
      <c r="A1413" s="38">
        <v>2015</v>
      </c>
      <c r="B1413">
        <v>7</v>
      </c>
      <c r="C1413" s="1">
        <f t="shared" si="175"/>
        <v>42186</v>
      </c>
      <c r="D1413" s="38">
        <v>0.11799999999999999</v>
      </c>
      <c r="E1413">
        <v>4.2999999999999997E-2</v>
      </c>
      <c r="F1413">
        <v>5.1999999999999998E-2</v>
      </c>
      <c r="G1413" s="52">
        <v>3.4000000000000002E-2</v>
      </c>
      <c r="H1413" s="38">
        <f t="shared" si="168"/>
        <v>0.38713910761154852</v>
      </c>
      <c r="I1413" s="41">
        <f t="shared" si="169"/>
        <v>0.14107611548556429</v>
      </c>
      <c r="J1413" s="40">
        <f>'NOAA WLs'!$P$5+(D1413/0.3048)</f>
        <v>4.6871391076115483</v>
      </c>
      <c r="K1413" s="40">
        <f>'NOAA WLs'!$P$5+(E1413/0.3048)</f>
        <v>4.441076115485564</v>
      </c>
      <c r="L1413" s="40">
        <f t="shared" si="170"/>
        <v>0.1706036745406824</v>
      </c>
      <c r="M1413" s="41">
        <f t="shared" si="171"/>
        <v>0.1115485564304462</v>
      </c>
      <c r="O1413">
        <v>2016</v>
      </c>
      <c r="P1413">
        <v>7</v>
      </c>
      <c r="Q1413" s="1">
        <f t="shared" si="172"/>
        <v>42552</v>
      </c>
      <c r="R1413">
        <v>2.952</v>
      </c>
      <c r="S1413">
        <f t="shared" si="173"/>
        <v>9.6850393700787389</v>
      </c>
      <c r="T1413">
        <f t="shared" si="174"/>
        <v>10.185039370078739</v>
      </c>
    </row>
    <row r="1414" spans="1:20" x14ac:dyDescent="0.25">
      <c r="A1414" s="38">
        <v>2015</v>
      </c>
      <c r="B1414">
        <v>8</v>
      </c>
      <c r="C1414" s="1">
        <f t="shared" si="175"/>
        <v>42217</v>
      </c>
      <c r="D1414" s="38">
        <v>9.7000000000000003E-2</v>
      </c>
      <c r="E1414">
        <v>4.2999999999999997E-2</v>
      </c>
      <c r="F1414">
        <v>5.1999999999999998E-2</v>
      </c>
      <c r="G1414" s="52">
        <v>3.4000000000000002E-2</v>
      </c>
      <c r="H1414" s="38">
        <f t="shared" si="168"/>
        <v>0.31824146981627294</v>
      </c>
      <c r="I1414" s="41">
        <f t="shared" si="169"/>
        <v>0.14107611548556429</v>
      </c>
      <c r="J1414" s="40">
        <f>'NOAA WLs'!$P$5+(D1414/0.3048)</f>
        <v>4.6182414698162724</v>
      </c>
      <c r="K1414" s="40">
        <f>'NOAA WLs'!$P$5+(E1414/0.3048)</f>
        <v>4.441076115485564</v>
      </c>
      <c r="L1414" s="40">
        <f t="shared" si="170"/>
        <v>0.1706036745406824</v>
      </c>
      <c r="M1414" s="41">
        <f t="shared" si="171"/>
        <v>0.1115485564304462</v>
      </c>
      <c r="O1414">
        <v>2016</v>
      </c>
      <c r="P1414">
        <v>8</v>
      </c>
      <c r="Q1414" s="1">
        <f t="shared" si="172"/>
        <v>42583</v>
      </c>
      <c r="R1414">
        <v>3.0089999999999999</v>
      </c>
      <c r="S1414">
        <f t="shared" si="173"/>
        <v>9.8720472440944871</v>
      </c>
      <c r="T1414">
        <f t="shared" si="174"/>
        <v>10.372047244094487</v>
      </c>
    </row>
    <row r="1415" spans="1:20" x14ac:dyDescent="0.25">
      <c r="A1415" s="38">
        <v>2015</v>
      </c>
      <c r="B1415">
        <v>9</v>
      </c>
      <c r="C1415" s="1">
        <f t="shared" si="175"/>
        <v>42248</v>
      </c>
      <c r="D1415" s="38">
        <v>0.123</v>
      </c>
      <c r="E1415">
        <v>4.2999999999999997E-2</v>
      </c>
      <c r="F1415">
        <v>5.1999999999999998E-2</v>
      </c>
      <c r="G1415" s="52">
        <v>3.4000000000000002E-2</v>
      </c>
      <c r="H1415" s="38">
        <f t="shared" si="168"/>
        <v>0.40354330708661412</v>
      </c>
      <c r="I1415" s="41">
        <f t="shared" si="169"/>
        <v>0.14107611548556429</v>
      </c>
      <c r="J1415" s="40">
        <f>'NOAA WLs'!$P$5+(D1415/0.3048)</f>
        <v>4.7035433070866137</v>
      </c>
      <c r="K1415" s="40">
        <f>'NOAA WLs'!$P$5+(E1415/0.3048)</f>
        <v>4.441076115485564</v>
      </c>
      <c r="L1415" s="40">
        <f t="shared" si="170"/>
        <v>0.1706036745406824</v>
      </c>
      <c r="M1415" s="41">
        <f t="shared" si="171"/>
        <v>0.1115485564304462</v>
      </c>
      <c r="O1415">
        <v>2016</v>
      </c>
      <c r="P1415">
        <v>9</v>
      </c>
      <c r="Q1415" s="1">
        <f t="shared" si="172"/>
        <v>42614</v>
      </c>
      <c r="R1415">
        <v>3.0129999999999999</v>
      </c>
      <c r="S1415">
        <f t="shared" si="173"/>
        <v>9.8851706036745401</v>
      </c>
      <c r="T1415">
        <f t="shared" si="174"/>
        <v>10.38517060367454</v>
      </c>
    </row>
    <row r="1416" spans="1:20" x14ac:dyDescent="0.25">
      <c r="A1416" s="38">
        <v>2015</v>
      </c>
      <c r="B1416">
        <v>10</v>
      </c>
      <c r="C1416" s="1">
        <f t="shared" si="175"/>
        <v>42278</v>
      </c>
      <c r="D1416" s="38">
        <v>0.14599999999999999</v>
      </c>
      <c r="E1416">
        <v>4.2999999999999997E-2</v>
      </c>
      <c r="F1416">
        <v>5.1999999999999998E-2</v>
      </c>
      <c r="G1416" s="52">
        <v>3.4000000000000002E-2</v>
      </c>
      <c r="H1416" s="38">
        <f t="shared" si="168"/>
        <v>0.47900262467191596</v>
      </c>
      <c r="I1416" s="41">
        <f t="shared" si="169"/>
        <v>0.14107611548556429</v>
      </c>
      <c r="J1416" s="40">
        <f>'NOAA WLs'!$P$5+(D1416/0.3048)</f>
        <v>4.7790026246719162</v>
      </c>
      <c r="K1416" s="40">
        <f>'NOAA WLs'!$P$5+(E1416/0.3048)</f>
        <v>4.441076115485564</v>
      </c>
      <c r="L1416" s="40">
        <f t="shared" si="170"/>
        <v>0.1706036745406824</v>
      </c>
      <c r="M1416" s="41">
        <f t="shared" si="171"/>
        <v>0.1115485564304462</v>
      </c>
      <c r="O1416">
        <v>2016</v>
      </c>
      <c r="P1416">
        <v>10</v>
      </c>
      <c r="Q1416" s="1">
        <f t="shared" si="172"/>
        <v>42644</v>
      </c>
      <c r="R1416">
        <v>3.4630000000000001</v>
      </c>
      <c r="S1416">
        <f t="shared" si="173"/>
        <v>11.361548556430446</v>
      </c>
      <c r="T1416">
        <f t="shared" si="174"/>
        <v>11.861548556430446</v>
      </c>
    </row>
    <row r="1417" spans="1:20" x14ac:dyDescent="0.25">
      <c r="A1417" s="38">
        <v>2015</v>
      </c>
      <c r="B1417">
        <v>11</v>
      </c>
      <c r="C1417" s="1">
        <f t="shared" si="175"/>
        <v>42309</v>
      </c>
      <c r="D1417" s="38">
        <v>0.06</v>
      </c>
      <c r="E1417">
        <v>4.2999999999999997E-2</v>
      </c>
      <c r="F1417">
        <v>5.1999999999999998E-2</v>
      </c>
      <c r="G1417" s="52">
        <v>3.4000000000000002E-2</v>
      </c>
      <c r="H1417" s="38">
        <f t="shared" si="168"/>
        <v>0.19685039370078738</v>
      </c>
      <c r="I1417" s="41">
        <f t="shared" si="169"/>
        <v>0.14107611548556429</v>
      </c>
      <c r="J1417" s="40">
        <f>'NOAA WLs'!$P$5+(D1417/0.3048)</f>
        <v>4.4968503937007869</v>
      </c>
      <c r="K1417" s="40">
        <f>'NOAA WLs'!$P$5+(E1417/0.3048)</f>
        <v>4.441076115485564</v>
      </c>
      <c r="L1417" s="40">
        <f t="shared" si="170"/>
        <v>0.1706036745406824</v>
      </c>
      <c r="M1417" s="41">
        <f t="shared" si="171"/>
        <v>0.1115485564304462</v>
      </c>
      <c r="O1417">
        <v>2016</v>
      </c>
      <c r="P1417">
        <v>11</v>
      </c>
      <c r="Q1417" s="1">
        <f t="shared" si="172"/>
        <v>42675</v>
      </c>
      <c r="R1417">
        <v>3.3740000000000001</v>
      </c>
      <c r="S1417">
        <f t="shared" si="173"/>
        <v>11.069553805774278</v>
      </c>
      <c r="T1417">
        <f t="shared" si="174"/>
        <v>11.569553805774278</v>
      </c>
    </row>
    <row r="1418" spans="1:20" x14ac:dyDescent="0.25">
      <c r="A1418" s="38">
        <v>2015</v>
      </c>
      <c r="B1418">
        <v>12</v>
      </c>
      <c r="C1418" s="1">
        <f t="shared" si="175"/>
        <v>42339</v>
      </c>
      <c r="D1418" s="38">
        <v>0.24099999999999999</v>
      </c>
      <c r="E1418">
        <v>4.3999999999999997E-2</v>
      </c>
      <c r="F1418">
        <v>5.2999999999999999E-2</v>
      </c>
      <c r="G1418" s="52">
        <v>3.4000000000000002E-2</v>
      </c>
      <c r="H1418" s="38">
        <f t="shared" si="168"/>
        <v>0.79068241469816269</v>
      </c>
      <c r="I1418" s="41">
        <f t="shared" si="169"/>
        <v>0.14435695538057741</v>
      </c>
      <c r="J1418" s="40">
        <f>'NOAA WLs'!$P$5+(D1418/0.3048)</f>
        <v>5.0906824146981622</v>
      </c>
      <c r="K1418" s="40">
        <f>'NOAA WLs'!$P$5+(E1418/0.3048)</f>
        <v>4.4443569553805773</v>
      </c>
      <c r="L1418" s="40">
        <f t="shared" si="170"/>
        <v>0.17388451443569553</v>
      </c>
      <c r="M1418" s="41">
        <f t="shared" si="171"/>
        <v>0.1115485564304462</v>
      </c>
      <c r="O1418">
        <v>2016</v>
      </c>
      <c r="P1418">
        <v>12</v>
      </c>
      <c r="Q1418" s="1">
        <f t="shared" si="172"/>
        <v>42705</v>
      </c>
      <c r="R1418">
        <v>3.3540000000000001</v>
      </c>
      <c r="S1418">
        <f t="shared" si="173"/>
        <v>11.003937007874015</v>
      </c>
      <c r="T1418">
        <f t="shared" si="174"/>
        <v>11.503937007874015</v>
      </c>
    </row>
    <row r="1419" spans="1:20" x14ac:dyDescent="0.25">
      <c r="A1419" s="38">
        <v>2016</v>
      </c>
      <c r="B1419">
        <v>1</v>
      </c>
      <c r="C1419" s="1">
        <f t="shared" si="175"/>
        <v>42370</v>
      </c>
      <c r="D1419" s="38">
        <v>0.182</v>
      </c>
      <c r="E1419">
        <v>4.3999999999999997E-2</v>
      </c>
      <c r="F1419">
        <v>5.2999999999999999E-2</v>
      </c>
      <c r="G1419" s="52">
        <v>3.5000000000000003E-2</v>
      </c>
      <c r="H1419" s="38">
        <f t="shared" si="168"/>
        <v>0.59711286089238835</v>
      </c>
      <c r="I1419" s="41">
        <f t="shared" si="169"/>
        <v>0.14435695538057741</v>
      </c>
      <c r="J1419" s="40">
        <f>'NOAA WLs'!$P$5+(D1419/0.3048)</f>
        <v>4.8971128608923884</v>
      </c>
      <c r="K1419" s="40">
        <f>'NOAA WLs'!$P$5+(E1419/0.3048)</f>
        <v>4.4443569553805773</v>
      </c>
      <c r="L1419" s="40">
        <f t="shared" si="170"/>
        <v>0.17388451443569553</v>
      </c>
      <c r="M1419" s="41">
        <f t="shared" si="171"/>
        <v>0.11482939632545933</v>
      </c>
      <c r="O1419">
        <v>2017</v>
      </c>
      <c r="P1419">
        <v>1</v>
      </c>
      <c r="Q1419" s="1">
        <f t="shared" si="172"/>
        <v>42736</v>
      </c>
      <c r="R1419">
        <v>3.3969999999999998</v>
      </c>
      <c r="S1419">
        <f t="shared" si="173"/>
        <v>11.145013123359579</v>
      </c>
      <c r="T1419">
        <f t="shared" si="174"/>
        <v>11.645013123359579</v>
      </c>
    </row>
    <row r="1420" spans="1:20" x14ac:dyDescent="0.25">
      <c r="A1420" s="38">
        <v>2016</v>
      </c>
      <c r="B1420">
        <v>2</v>
      </c>
      <c r="C1420" s="1">
        <f t="shared" si="175"/>
        <v>42401</v>
      </c>
      <c r="D1420" s="38">
        <v>8.3000000000000004E-2</v>
      </c>
      <c r="E1420">
        <v>4.3999999999999997E-2</v>
      </c>
      <c r="F1420">
        <v>5.2999999999999999E-2</v>
      </c>
      <c r="G1420" s="52">
        <v>3.5000000000000003E-2</v>
      </c>
      <c r="H1420" s="38">
        <f t="shared" si="168"/>
        <v>0.27230971128608922</v>
      </c>
      <c r="I1420" s="41">
        <f t="shared" si="169"/>
        <v>0.14435695538057741</v>
      </c>
      <c r="J1420" s="40">
        <f>'NOAA WLs'!$P$5+(D1420/0.3048)</f>
        <v>4.5723097112860893</v>
      </c>
      <c r="K1420" s="40">
        <f>'NOAA WLs'!$P$5+(E1420/0.3048)</f>
        <v>4.4443569553805773</v>
      </c>
      <c r="L1420" s="40">
        <f t="shared" si="170"/>
        <v>0.17388451443569553</v>
      </c>
      <c r="M1420" s="41">
        <f t="shared" si="171"/>
        <v>0.11482939632545933</v>
      </c>
      <c r="O1420">
        <v>2017</v>
      </c>
      <c r="P1420">
        <v>2</v>
      </c>
      <c r="Q1420" s="1">
        <f t="shared" si="172"/>
        <v>42767</v>
      </c>
      <c r="R1420">
        <v>3.2890000000000001</v>
      </c>
      <c r="S1420">
        <f t="shared" si="173"/>
        <v>10.790682414698162</v>
      </c>
      <c r="T1420">
        <f t="shared" si="174"/>
        <v>11.290682414698162</v>
      </c>
    </row>
    <row r="1421" spans="1:20" x14ac:dyDescent="0.25">
      <c r="A1421" s="38">
        <v>2016</v>
      </c>
      <c r="B1421">
        <v>3</v>
      </c>
      <c r="C1421" s="1">
        <f t="shared" si="175"/>
        <v>42430</v>
      </c>
      <c r="D1421" s="38">
        <v>0.23200000000000001</v>
      </c>
      <c r="E1421">
        <v>4.3999999999999997E-2</v>
      </c>
      <c r="F1421">
        <v>5.2999999999999999E-2</v>
      </c>
      <c r="G1421" s="52">
        <v>3.5000000000000003E-2</v>
      </c>
      <c r="H1421" s="38">
        <f t="shared" si="168"/>
        <v>0.76115485564304464</v>
      </c>
      <c r="I1421" s="41">
        <f t="shared" si="169"/>
        <v>0.14435695538057741</v>
      </c>
      <c r="J1421" s="40">
        <f>'NOAA WLs'!$P$5+(D1421/0.3048)</f>
        <v>5.0611548556430446</v>
      </c>
      <c r="K1421" s="40">
        <f>'NOAA WLs'!$P$5+(E1421/0.3048)</f>
        <v>4.4443569553805773</v>
      </c>
      <c r="L1421" s="40">
        <f t="shared" si="170"/>
        <v>0.17388451443569553</v>
      </c>
      <c r="M1421" s="41">
        <f t="shared" si="171"/>
        <v>0.11482939632545933</v>
      </c>
      <c r="O1421">
        <v>2017</v>
      </c>
      <c r="P1421">
        <v>3</v>
      </c>
      <c r="Q1421" s="1">
        <f t="shared" si="172"/>
        <v>42795</v>
      </c>
      <c r="R1421">
        <v>3.141</v>
      </c>
      <c r="S1421">
        <f t="shared" si="173"/>
        <v>10.30511811023622</v>
      </c>
      <c r="T1421">
        <f t="shared" si="174"/>
        <v>10.80511811023622</v>
      </c>
    </row>
    <row r="1422" spans="1:20" x14ac:dyDescent="0.25">
      <c r="A1422" s="38">
        <v>2016</v>
      </c>
      <c r="B1422">
        <v>4</v>
      </c>
      <c r="C1422" s="1">
        <f t="shared" si="175"/>
        <v>42461</v>
      </c>
      <c r="D1422" s="38">
        <v>4.5999999999999999E-2</v>
      </c>
      <c r="E1422">
        <v>4.3999999999999997E-2</v>
      </c>
      <c r="F1422">
        <v>5.2999999999999999E-2</v>
      </c>
      <c r="G1422" s="52">
        <v>3.5000000000000003E-2</v>
      </c>
      <c r="H1422" s="38">
        <f t="shared" si="168"/>
        <v>0.15091863517060367</v>
      </c>
      <c r="I1422" s="41">
        <f t="shared" si="169"/>
        <v>0.14435695538057741</v>
      </c>
      <c r="J1422" s="40">
        <f>'NOAA WLs'!$P$5+(D1422/0.3048)</f>
        <v>4.4509186351706038</v>
      </c>
      <c r="K1422" s="40">
        <f>'NOAA WLs'!$P$5+(E1422/0.3048)</f>
        <v>4.4443569553805773</v>
      </c>
      <c r="L1422" s="40">
        <f t="shared" si="170"/>
        <v>0.17388451443569553</v>
      </c>
      <c r="M1422" s="41">
        <f t="shared" si="171"/>
        <v>0.11482939632545933</v>
      </c>
      <c r="O1422">
        <v>2017</v>
      </c>
      <c r="P1422">
        <v>4</v>
      </c>
      <c r="Q1422" s="1">
        <f t="shared" si="172"/>
        <v>42826</v>
      </c>
      <c r="R1422">
        <v>3.222</v>
      </c>
      <c r="S1422">
        <f t="shared" si="173"/>
        <v>10.570866141732283</v>
      </c>
      <c r="T1422">
        <f t="shared" si="174"/>
        <v>11.070866141732283</v>
      </c>
    </row>
    <row r="1423" spans="1:20" x14ac:dyDescent="0.25">
      <c r="A1423" s="38">
        <v>2016</v>
      </c>
      <c r="B1423">
        <v>5</v>
      </c>
      <c r="C1423" s="1">
        <f t="shared" si="175"/>
        <v>42491</v>
      </c>
      <c r="D1423" s="38">
        <v>0.02</v>
      </c>
      <c r="E1423">
        <v>4.3999999999999997E-2</v>
      </c>
      <c r="F1423">
        <v>5.3999999999999999E-2</v>
      </c>
      <c r="G1423" s="52">
        <v>3.5000000000000003E-2</v>
      </c>
      <c r="H1423" s="38">
        <f t="shared" ref="H1423:H1486" si="176">D1423/0.3048</f>
        <v>6.5616797900262466E-2</v>
      </c>
      <c r="I1423" s="41">
        <f t="shared" ref="I1423:I1486" si="177">E1423/0.3048</f>
        <v>0.14435695538057741</v>
      </c>
      <c r="J1423" s="40">
        <f>'NOAA WLs'!$P$5+(D1423/0.3048)</f>
        <v>4.3656167979002625</v>
      </c>
      <c r="K1423" s="40">
        <f>'NOAA WLs'!$P$5+(E1423/0.3048)</f>
        <v>4.4443569553805773</v>
      </c>
      <c r="L1423" s="40">
        <f t="shared" ref="L1423:L1486" si="178">F1423/0.3048</f>
        <v>0.17716535433070865</v>
      </c>
      <c r="M1423" s="41">
        <f t="shared" ref="M1423:M1486" si="179">G1423/0.3048</f>
        <v>0.11482939632545933</v>
      </c>
      <c r="O1423">
        <v>2017</v>
      </c>
      <c r="P1423">
        <v>5</v>
      </c>
      <c r="Q1423" s="1">
        <f t="shared" ref="Q1423:Q1486" si="180">DATE(O1423,P1423,1)</f>
        <v>42856</v>
      </c>
      <c r="R1423">
        <v>3.105</v>
      </c>
      <c r="S1423">
        <f t="shared" ref="S1423:S1486" si="181">R1423/0.3048</f>
        <v>10.187007874015748</v>
      </c>
      <c r="T1423">
        <f t="shared" si="174"/>
        <v>10.687007874015748</v>
      </c>
    </row>
    <row r="1424" spans="1:20" x14ac:dyDescent="0.25">
      <c r="A1424" s="38">
        <v>2016</v>
      </c>
      <c r="B1424">
        <v>6</v>
      </c>
      <c r="C1424" s="1">
        <f t="shared" si="175"/>
        <v>42522</v>
      </c>
      <c r="D1424" s="38">
        <v>2.8000000000000001E-2</v>
      </c>
      <c r="E1424">
        <v>4.4999999999999998E-2</v>
      </c>
      <c r="F1424">
        <v>5.3999999999999999E-2</v>
      </c>
      <c r="G1424" s="52">
        <v>3.5000000000000003E-2</v>
      </c>
      <c r="H1424" s="38">
        <f t="shared" si="176"/>
        <v>9.1863517060367453E-2</v>
      </c>
      <c r="I1424" s="41">
        <f t="shared" si="177"/>
        <v>0.14763779527559054</v>
      </c>
      <c r="J1424" s="40">
        <f>'NOAA WLs'!$P$5+(D1424/0.3048)</f>
        <v>4.3918635170603677</v>
      </c>
      <c r="K1424" s="40">
        <f>'NOAA WLs'!$P$5+(E1424/0.3048)</f>
        <v>4.4476377952755906</v>
      </c>
      <c r="L1424" s="40">
        <f t="shared" si="178"/>
        <v>0.17716535433070865</v>
      </c>
      <c r="M1424" s="41">
        <f t="shared" si="179"/>
        <v>0.11482939632545933</v>
      </c>
      <c r="O1424">
        <v>2017</v>
      </c>
      <c r="P1424">
        <v>6</v>
      </c>
      <c r="Q1424" s="1">
        <f t="shared" si="180"/>
        <v>42887</v>
      </c>
      <c r="R1424">
        <v>3.0979999999999999</v>
      </c>
      <c r="S1424">
        <f t="shared" si="181"/>
        <v>10.164041994750654</v>
      </c>
      <c r="T1424">
        <f t="shared" ref="T1424:T1487" si="182">S1424+0.5</f>
        <v>10.664041994750654</v>
      </c>
    </row>
    <row r="1425" spans="1:20" x14ac:dyDescent="0.25">
      <c r="A1425" s="38">
        <v>2016</v>
      </c>
      <c r="B1425">
        <v>7</v>
      </c>
      <c r="C1425" s="1">
        <f t="shared" si="175"/>
        <v>42552</v>
      </c>
      <c r="D1425" s="38">
        <v>1.4E-2</v>
      </c>
      <c r="E1425">
        <v>4.4999999999999998E-2</v>
      </c>
      <c r="F1425">
        <v>5.3999999999999999E-2</v>
      </c>
      <c r="G1425" s="52">
        <v>3.5999999999999997E-2</v>
      </c>
      <c r="H1425" s="38">
        <f t="shared" si="176"/>
        <v>4.5931758530183726E-2</v>
      </c>
      <c r="I1425" s="41">
        <f t="shared" si="177"/>
        <v>0.14763779527559054</v>
      </c>
      <c r="J1425" s="40">
        <f>'NOAA WLs'!$P$5+(D1425/0.3048)</f>
        <v>4.3459317585301838</v>
      </c>
      <c r="K1425" s="40">
        <f>'NOAA WLs'!$P$5+(E1425/0.3048)</f>
        <v>4.4476377952755906</v>
      </c>
      <c r="L1425" s="40">
        <f t="shared" si="178"/>
        <v>0.17716535433070865</v>
      </c>
      <c r="M1425" s="41">
        <f t="shared" si="179"/>
        <v>0.11811023622047243</v>
      </c>
      <c r="O1425">
        <v>2017</v>
      </c>
      <c r="P1425">
        <v>7</v>
      </c>
      <c r="Q1425" s="1">
        <f t="shared" si="180"/>
        <v>42917</v>
      </c>
      <c r="R1425">
        <v>3.0089999999999999</v>
      </c>
      <c r="S1425">
        <f t="shared" si="181"/>
        <v>9.8720472440944871</v>
      </c>
      <c r="T1425">
        <f t="shared" si="182"/>
        <v>10.372047244094487</v>
      </c>
    </row>
    <row r="1426" spans="1:20" x14ac:dyDescent="0.25">
      <c r="A1426" s="38">
        <v>2016</v>
      </c>
      <c r="B1426">
        <v>8</v>
      </c>
      <c r="C1426" s="1">
        <f t="shared" si="175"/>
        <v>42583</v>
      </c>
      <c r="D1426" s="38">
        <v>0.04</v>
      </c>
      <c r="E1426">
        <v>4.4999999999999998E-2</v>
      </c>
      <c r="F1426">
        <v>5.3999999999999999E-2</v>
      </c>
      <c r="G1426" s="52">
        <v>3.5999999999999997E-2</v>
      </c>
      <c r="H1426" s="38">
        <f t="shared" si="176"/>
        <v>0.13123359580052493</v>
      </c>
      <c r="I1426" s="41">
        <f t="shared" si="177"/>
        <v>0.14763779527559054</v>
      </c>
      <c r="J1426" s="40">
        <f>'NOAA WLs'!$P$5+(D1426/0.3048)</f>
        <v>4.4312335958005251</v>
      </c>
      <c r="K1426" s="40">
        <f>'NOAA WLs'!$P$5+(E1426/0.3048)</f>
        <v>4.4476377952755906</v>
      </c>
      <c r="L1426" s="40">
        <f t="shared" si="178"/>
        <v>0.17716535433070865</v>
      </c>
      <c r="M1426" s="41">
        <f t="shared" si="179"/>
        <v>0.11811023622047243</v>
      </c>
      <c r="O1426">
        <v>2017</v>
      </c>
      <c r="P1426">
        <v>8</v>
      </c>
      <c r="Q1426" s="1">
        <f t="shared" si="180"/>
        <v>42948</v>
      </c>
      <c r="R1426">
        <v>2.99</v>
      </c>
      <c r="S1426">
        <f t="shared" si="181"/>
        <v>9.8097112860892395</v>
      </c>
      <c r="T1426">
        <f t="shared" si="182"/>
        <v>10.309711286089239</v>
      </c>
    </row>
    <row r="1427" spans="1:20" x14ac:dyDescent="0.25">
      <c r="A1427" s="38">
        <v>2016</v>
      </c>
      <c r="B1427">
        <v>9</v>
      </c>
      <c r="C1427" s="1">
        <f t="shared" si="175"/>
        <v>42614</v>
      </c>
      <c r="D1427" s="38">
        <v>0.03</v>
      </c>
      <c r="E1427">
        <v>4.4999999999999998E-2</v>
      </c>
      <c r="F1427">
        <v>5.3999999999999999E-2</v>
      </c>
      <c r="G1427" s="52">
        <v>3.5999999999999997E-2</v>
      </c>
      <c r="H1427" s="38">
        <f t="shared" si="176"/>
        <v>9.8425196850393692E-2</v>
      </c>
      <c r="I1427" s="41">
        <f t="shared" si="177"/>
        <v>0.14763779527559054</v>
      </c>
      <c r="J1427" s="40">
        <f>'NOAA WLs'!$P$5+(D1427/0.3048)</f>
        <v>4.3984251968503933</v>
      </c>
      <c r="K1427" s="40">
        <f>'NOAA WLs'!$P$5+(E1427/0.3048)</f>
        <v>4.4476377952755906</v>
      </c>
      <c r="L1427" s="40">
        <f t="shared" si="178"/>
        <v>0.17716535433070865</v>
      </c>
      <c r="M1427" s="41">
        <f t="shared" si="179"/>
        <v>0.11811023622047243</v>
      </c>
      <c r="O1427">
        <v>2017</v>
      </c>
      <c r="P1427">
        <v>9</v>
      </c>
      <c r="Q1427" s="1">
        <f t="shared" si="180"/>
        <v>42979</v>
      </c>
      <c r="R1427">
        <v>2.988</v>
      </c>
      <c r="S1427">
        <f t="shared" si="181"/>
        <v>9.8031496062992129</v>
      </c>
      <c r="T1427">
        <f t="shared" si="182"/>
        <v>10.303149606299213</v>
      </c>
    </row>
    <row r="1428" spans="1:20" x14ac:dyDescent="0.25">
      <c r="A1428" s="38">
        <v>2016</v>
      </c>
      <c r="B1428">
        <v>10</v>
      </c>
      <c r="C1428" s="1">
        <f t="shared" si="175"/>
        <v>42644</v>
      </c>
      <c r="D1428" s="38">
        <v>0.214</v>
      </c>
      <c r="E1428">
        <v>4.4999999999999998E-2</v>
      </c>
      <c r="F1428">
        <v>5.3999999999999999E-2</v>
      </c>
      <c r="G1428" s="52">
        <v>3.5999999999999997E-2</v>
      </c>
      <c r="H1428" s="38">
        <f t="shared" si="176"/>
        <v>0.7020997375328083</v>
      </c>
      <c r="I1428" s="41">
        <f t="shared" si="177"/>
        <v>0.14763779527559054</v>
      </c>
      <c r="J1428" s="40">
        <f>'NOAA WLs'!$P$5+(D1428/0.3048)</f>
        <v>5.0020997375328085</v>
      </c>
      <c r="K1428" s="40">
        <f>'NOAA WLs'!$P$5+(E1428/0.3048)</f>
        <v>4.4476377952755906</v>
      </c>
      <c r="L1428" s="40">
        <f t="shared" si="178"/>
        <v>0.17716535433070865</v>
      </c>
      <c r="M1428" s="41">
        <f t="shared" si="179"/>
        <v>0.11811023622047243</v>
      </c>
      <c r="O1428">
        <v>2017</v>
      </c>
      <c r="P1428">
        <v>10</v>
      </c>
      <c r="Q1428" s="1">
        <f t="shared" si="180"/>
        <v>43009</v>
      </c>
      <c r="R1428">
        <v>3.0150000000000001</v>
      </c>
      <c r="S1428">
        <f t="shared" si="181"/>
        <v>9.8917322834645667</v>
      </c>
      <c r="T1428">
        <f t="shared" si="182"/>
        <v>10.391732283464567</v>
      </c>
    </row>
    <row r="1429" spans="1:20" x14ac:dyDescent="0.25">
      <c r="A1429" s="38">
        <v>2016</v>
      </c>
      <c r="B1429">
        <v>11</v>
      </c>
      <c r="C1429" s="1">
        <f t="shared" si="175"/>
        <v>42675</v>
      </c>
      <c r="D1429" s="38">
        <v>0.24199999999999999</v>
      </c>
      <c r="E1429">
        <v>4.4999999999999998E-2</v>
      </c>
      <c r="F1429">
        <v>5.5E-2</v>
      </c>
      <c r="G1429" s="52">
        <v>3.5999999999999997E-2</v>
      </c>
      <c r="H1429" s="38">
        <f t="shared" si="176"/>
        <v>0.79396325459317574</v>
      </c>
      <c r="I1429" s="41">
        <f t="shared" si="177"/>
        <v>0.14763779527559054</v>
      </c>
      <c r="J1429" s="40">
        <f>'NOAA WLs'!$P$5+(D1429/0.3048)</f>
        <v>5.0939632545931754</v>
      </c>
      <c r="K1429" s="40">
        <f>'NOAA WLs'!$P$5+(E1429/0.3048)</f>
        <v>4.4476377952755906</v>
      </c>
      <c r="L1429" s="40">
        <f t="shared" si="178"/>
        <v>0.18044619422572178</v>
      </c>
      <c r="M1429" s="41">
        <f t="shared" si="179"/>
        <v>0.11811023622047243</v>
      </c>
      <c r="O1429">
        <v>2017</v>
      </c>
      <c r="P1429">
        <v>11</v>
      </c>
      <c r="Q1429" s="1">
        <f t="shared" si="180"/>
        <v>43040</v>
      </c>
      <c r="R1429">
        <v>3.3069999999999999</v>
      </c>
      <c r="S1429">
        <f t="shared" si="181"/>
        <v>10.849737532808398</v>
      </c>
      <c r="T1429">
        <f t="shared" si="182"/>
        <v>11.349737532808398</v>
      </c>
    </row>
    <row r="1430" spans="1:20" x14ac:dyDescent="0.25">
      <c r="A1430" s="38">
        <v>2016</v>
      </c>
      <c r="B1430">
        <v>12</v>
      </c>
      <c r="C1430" s="1">
        <f t="shared" si="175"/>
        <v>42705</v>
      </c>
      <c r="D1430" s="38">
        <v>-2E-3</v>
      </c>
      <c r="E1430">
        <v>4.5999999999999999E-2</v>
      </c>
      <c r="F1430">
        <v>5.5E-2</v>
      </c>
      <c r="G1430" s="52">
        <v>3.5999999999999997E-2</v>
      </c>
      <c r="H1430" s="38">
        <f t="shared" si="176"/>
        <v>-6.5616797900262466E-3</v>
      </c>
      <c r="I1430" s="41">
        <f t="shared" si="177"/>
        <v>0.15091863517060367</v>
      </c>
      <c r="J1430" s="40">
        <f>'NOAA WLs'!$P$5+(D1430/0.3048)</f>
        <v>4.2934383202099733</v>
      </c>
      <c r="K1430" s="40">
        <f>'NOAA WLs'!$P$5+(E1430/0.3048)</f>
        <v>4.4509186351706038</v>
      </c>
      <c r="L1430" s="40">
        <f t="shared" si="178"/>
        <v>0.18044619422572178</v>
      </c>
      <c r="M1430" s="41">
        <f t="shared" si="179"/>
        <v>0.11811023622047243</v>
      </c>
      <c r="O1430">
        <v>2017</v>
      </c>
      <c r="P1430">
        <v>12</v>
      </c>
      <c r="Q1430" s="1">
        <f t="shared" si="180"/>
        <v>43070</v>
      </c>
      <c r="R1430">
        <v>3.125</v>
      </c>
      <c r="S1430">
        <f t="shared" si="181"/>
        <v>10.25262467191601</v>
      </c>
      <c r="T1430">
        <f t="shared" si="182"/>
        <v>10.75262467191601</v>
      </c>
    </row>
    <row r="1431" spans="1:20" x14ac:dyDescent="0.25">
      <c r="A1431" s="38">
        <v>2017</v>
      </c>
      <c r="B1431">
        <v>1</v>
      </c>
      <c r="C1431" s="1">
        <f t="shared" si="175"/>
        <v>42736</v>
      </c>
      <c r="D1431" s="38">
        <v>8.7999999999999995E-2</v>
      </c>
      <c r="E1431">
        <v>4.5999999999999999E-2</v>
      </c>
      <c r="F1431">
        <v>5.5E-2</v>
      </c>
      <c r="G1431" s="52">
        <v>3.6999999999999998E-2</v>
      </c>
      <c r="H1431" s="38">
        <f t="shared" si="176"/>
        <v>0.28871391076115482</v>
      </c>
      <c r="I1431" s="41">
        <f t="shared" si="177"/>
        <v>0.15091863517060367</v>
      </c>
      <c r="J1431" s="40">
        <f>'NOAA WLs'!$P$5+(D1431/0.3048)</f>
        <v>4.5887139107611548</v>
      </c>
      <c r="K1431" s="40">
        <f>'NOAA WLs'!$P$5+(E1431/0.3048)</f>
        <v>4.4509186351706038</v>
      </c>
      <c r="L1431" s="40">
        <f t="shared" si="178"/>
        <v>0.18044619422572178</v>
      </c>
      <c r="M1431" s="41">
        <f t="shared" si="179"/>
        <v>0.12139107611548555</v>
      </c>
      <c r="O1431">
        <v>2018</v>
      </c>
      <c r="P1431">
        <v>1</v>
      </c>
      <c r="Q1431" s="1">
        <f t="shared" si="180"/>
        <v>43101</v>
      </c>
      <c r="R1431">
        <v>3.2829999999999999</v>
      </c>
      <c r="S1431">
        <f t="shared" si="181"/>
        <v>10.770997375328083</v>
      </c>
      <c r="T1431">
        <f t="shared" si="182"/>
        <v>11.270997375328083</v>
      </c>
    </row>
    <row r="1432" spans="1:20" x14ac:dyDescent="0.25">
      <c r="A1432" s="38">
        <v>2017</v>
      </c>
      <c r="B1432">
        <v>2</v>
      </c>
      <c r="C1432" s="1">
        <f t="shared" si="175"/>
        <v>42767</v>
      </c>
      <c r="D1432" s="38">
        <v>0.18</v>
      </c>
      <c r="E1432">
        <v>4.5999999999999999E-2</v>
      </c>
      <c r="F1432">
        <v>5.5E-2</v>
      </c>
      <c r="G1432" s="52">
        <v>3.6999999999999998E-2</v>
      </c>
      <c r="H1432" s="38">
        <f t="shared" si="176"/>
        <v>0.59055118110236215</v>
      </c>
      <c r="I1432" s="41">
        <f t="shared" si="177"/>
        <v>0.15091863517060367</v>
      </c>
      <c r="J1432" s="40">
        <f>'NOAA WLs'!$P$5+(D1432/0.3048)</f>
        <v>4.8905511811023619</v>
      </c>
      <c r="K1432" s="40">
        <f>'NOAA WLs'!$P$5+(E1432/0.3048)</f>
        <v>4.4509186351706038</v>
      </c>
      <c r="L1432" s="40">
        <f t="shared" si="178"/>
        <v>0.18044619422572178</v>
      </c>
      <c r="M1432" s="41">
        <f t="shared" si="179"/>
        <v>0.12139107611548555</v>
      </c>
      <c r="O1432">
        <v>2018</v>
      </c>
      <c r="P1432">
        <v>2</v>
      </c>
      <c r="Q1432" s="1">
        <f t="shared" si="180"/>
        <v>43132</v>
      </c>
      <c r="R1432">
        <v>3.1440000000000001</v>
      </c>
      <c r="S1432">
        <f t="shared" si="181"/>
        <v>10.314960629921259</v>
      </c>
      <c r="T1432">
        <f t="shared" si="182"/>
        <v>10.814960629921259</v>
      </c>
    </row>
    <row r="1433" spans="1:20" x14ac:dyDescent="0.25">
      <c r="A1433" s="38">
        <v>2017</v>
      </c>
      <c r="B1433">
        <v>3</v>
      </c>
      <c r="C1433" s="1">
        <f t="shared" si="175"/>
        <v>42795</v>
      </c>
      <c r="D1433" s="38">
        <v>0.14799999999999999</v>
      </c>
      <c r="E1433">
        <v>4.5999999999999999E-2</v>
      </c>
      <c r="F1433">
        <v>5.5E-2</v>
      </c>
      <c r="G1433" s="52">
        <v>3.6999999999999998E-2</v>
      </c>
      <c r="H1433" s="38">
        <f t="shared" si="176"/>
        <v>0.48556430446194221</v>
      </c>
      <c r="I1433" s="41">
        <f t="shared" si="177"/>
        <v>0.15091863517060367</v>
      </c>
      <c r="J1433" s="40">
        <f>'NOAA WLs'!$P$5+(D1433/0.3048)</f>
        <v>4.7855643044619418</v>
      </c>
      <c r="K1433" s="40">
        <f>'NOAA WLs'!$P$5+(E1433/0.3048)</f>
        <v>4.4509186351706038</v>
      </c>
      <c r="L1433" s="40">
        <f t="shared" si="178"/>
        <v>0.18044619422572178</v>
      </c>
      <c r="M1433" s="41">
        <f t="shared" si="179"/>
        <v>0.12139107611548555</v>
      </c>
      <c r="O1433">
        <v>2018</v>
      </c>
      <c r="P1433">
        <v>3</v>
      </c>
      <c r="Q1433" s="1">
        <f t="shared" si="180"/>
        <v>43160</v>
      </c>
      <c r="R1433">
        <v>3.1120000000000001</v>
      </c>
      <c r="S1433">
        <f t="shared" si="181"/>
        <v>10.20997375328084</v>
      </c>
      <c r="T1433">
        <f t="shared" si="182"/>
        <v>10.70997375328084</v>
      </c>
    </row>
    <row r="1434" spans="1:20" x14ac:dyDescent="0.25">
      <c r="A1434" s="38">
        <v>2017</v>
      </c>
      <c r="B1434">
        <v>4</v>
      </c>
      <c r="C1434" s="1">
        <f t="shared" si="175"/>
        <v>42826</v>
      </c>
      <c r="D1434" s="38">
        <v>0.19600000000000001</v>
      </c>
      <c r="E1434">
        <v>4.5999999999999999E-2</v>
      </c>
      <c r="F1434">
        <v>5.6000000000000001E-2</v>
      </c>
      <c r="G1434" s="52">
        <v>3.6999999999999998E-2</v>
      </c>
      <c r="H1434" s="38">
        <f t="shared" si="176"/>
        <v>0.64304461942257218</v>
      </c>
      <c r="I1434" s="41">
        <f t="shared" si="177"/>
        <v>0.15091863517060367</v>
      </c>
      <c r="J1434" s="40">
        <f>'NOAA WLs'!$P$5+(D1434/0.3048)</f>
        <v>4.9430446194225723</v>
      </c>
      <c r="K1434" s="40">
        <f>'NOAA WLs'!$P$5+(E1434/0.3048)</f>
        <v>4.4509186351706038</v>
      </c>
      <c r="L1434" s="40">
        <f t="shared" si="178"/>
        <v>0.18372703412073491</v>
      </c>
      <c r="M1434" s="41">
        <f t="shared" si="179"/>
        <v>0.12139107611548555</v>
      </c>
      <c r="O1434">
        <v>2018</v>
      </c>
      <c r="P1434">
        <v>4</v>
      </c>
      <c r="Q1434" s="1">
        <f t="shared" si="180"/>
        <v>43191</v>
      </c>
      <c r="R1434">
        <v>2.972</v>
      </c>
      <c r="S1434">
        <f t="shared" si="181"/>
        <v>9.7506561679790025</v>
      </c>
      <c r="T1434">
        <f t="shared" si="182"/>
        <v>10.250656167979002</v>
      </c>
    </row>
    <row r="1435" spans="1:20" x14ac:dyDescent="0.25">
      <c r="A1435" s="38">
        <v>2017</v>
      </c>
      <c r="B1435">
        <v>5</v>
      </c>
      <c r="C1435" s="1">
        <f t="shared" ref="C1435:C1498" si="183">DATE(A1435,B1435,1)</f>
        <v>42856</v>
      </c>
      <c r="D1435" s="38">
        <v>9.5000000000000001E-2</v>
      </c>
      <c r="E1435">
        <v>4.5999999999999999E-2</v>
      </c>
      <c r="F1435">
        <v>5.6000000000000001E-2</v>
      </c>
      <c r="G1435" s="52">
        <v>3.6999999999999998E-2</v>
      </c>
      <c r="H1435" s="38">
        <f t="shared" si="176"/>
        <v>0.31167979002624668</v>
      </c>
      <c r="I1435" s="41">
        <f t="shared" si="177"/>
        <v>0.15091863517060367</v>
      </c>
      <c r="J1435" s="40">
        <f>'NOAA WLs'!$P$5+(D1435/0.3048)</f>
        <v>4.6116797900262467</v>
      </c>
      <c r="K1435" s="40">
        <f>'NOAA WLs'!$P$5+(E1435/0.3048)</f>
        <v>4.4509186351706038</v>
      </c>
      <c r="L1435" s="40">
        <f t="shared" si="178"/>
        <v>0.18372703412073491</v>
      </c>
      <c r="M1435" s="41">
        <f t="shared" si="179"/>
        <v>0.12139107611548555</v>
      </c>
      <c r="O1435">
        <v>2018</v>
      </c>
      <c r="P1435">
        <v>5</v>
      </c>
      <c r="Q1435" s="1">
        <f t="shared" si="180"/>
        <v>43221</v>
      </c>
      <c r="R1435">
        <v>2.9929999999999999</v>
      </c>
      <c r="S1435">
        <f t="shared" si="181"/>
        <v>9.8195538057742766</v>
      </c>
      <c r="T1435">
        <f t="shared" si="182"/>
        <v>10.319553805774277</v>
      </c>
    </row>
    <row r="1436" spans="1:20" x14ac:dyDescent="0.25">
      <c r="A1436" s="38">
        <v>2017</v>
      </c>
      <c r="B1436">
        <v>6</v>
      </c>
      <c r="C1436" s="1">
        <f t="shared" si="183"/>
        <v>42887</v>
      </c>
      <c r="D1436" s="38">
        <v>0.109</v>
      </c>
      <c r="E1436">
        <v>4.7E-2</v>
      </c>
      <c r="F1436">
        <v>5.6000000000000001E-2</v>
      </c>
      <c r="G1436" s="52">
        <v>3.6999999999999998E-2</v>
      </c>
      <c r="H1436" s="38">
        <f t="shared" si="176"/>
        <v>0.3576115485564304</v>
      </c>
      <c r="I1436" s="41">
        <f t="shared" si="177"/>
        <v>0.15419947506561679</v>
      </c>
      <c r="J1436" s="40">
        <f>'NOAA WLs'!$P$5+(D1436/0.3048)</f>
        <v>4.6576115485564298</v>
      </c>
      <c r="K1436" s="40">
        <f>'NOAA WLs'!$P$5+(E1436/0.3048)</f>
        <v>4.4541994750656162</v>
      </c>
      <c r="L1436" s="40">
        <f t="shared" si="178"/>
        <v>0.18372703412073491</v>
      </c>
      <c r="M1436" s="41">
        <f t="shared" si="179"/>
        <v>0.12139107611548555</v>
      </c>
      <c r="O1436">
        <v>2018</v>
      </c>
      <c r="P1436">
        <v>6</v>
      </c>
      <c r="Q1436" s="1">
        <f t="shared" si="180"/>
        <v>43252</v>
      </c>
      <c r="R1436">
        <v>3.056</v>
      </c>
      <c r="S1436">
        <f t="shared" si="181"/>
        <v>10.026246719160104</v>
      </c>
      <c r="T1436">
        <f t="shared" si="182"/>
        <v>10.526246719160104</v>
      </c>
    </row>
    <row r="1437" spans="1:20" x14ac:dyDescent="0.25">
      <c r="A1437" s="38">
        <v>2017</v>
      </c>
      <c r="B1437">
        <v>7</v>
      </c>
      <c r="C1437" s="1">
        <f t="shared" si="183"/>
        <v>42917</v>
      </c>
      <c r="D1437" s="38">
        <v>6.6000000000000003E-2</v>
      </c>
      <c r="E1437">
        <v>4.7E-2</v>
      </c>
      <c r="F1437">
        <v>5.6000000000000001E-2</v>
      </c>
      <c r="G1437" s="52">
        <v>3.7999999999999999E-2</v>
      </c>
      <c r="H1437" s="38">
        <f t="shared" si="176"/>
        <v>0.21653543307086615</v>
      </c>
      <c r="I1437" s="41">
        <f t="shared" si="177"/>
        <v>0.15419947506561679</v>
      </c>
      <c r="J1437" s="40">
        <f>'NOAA WLs'!$P$5+(D1437/0.3048)</f>
        <v>4.5165354330708656</v>
      </c>
      <c r="K1437" s="40">
        <f>'NOAA WLs'!$P$5+(E1437/0.3048)</f>
        <v>4.4541994750656162</v>
      </c>
      <c r="L1437" s="40">
        <f t="shared" si="178"/>
        <v>0.18372703412073491</v>
      </c>
      <c r="M1437" s="41">
        <f t="shared" si="179"/>
        <v>0.12467191601049868</v>
      </c>
      <c r="O1437">
        <v>2018</v>
      </c>
      <c r="P1437">
        <v>7</v>
      </c>
      <c r="Q1437" s="1">
        <f t="shared" si="180"/>
        <v>43282</v>
      </c>
      <c r="R1437">
        <v>3.11</v>
      </c>
      <c r="S1437">
        <f t="shared" si="181"/>
        <v>10.203412073490814</v>
      </c>
      <c r="T1437">
        <f t="shared" si="182"/>
        <v>10.703412073490814</v>
      </c>
    </row>
    <row r="1438" spans="1:20" x14ac:dyDescent="0.25">
      <c r="A1438" s="38">
        <v>2017</v>
      </c>
      <c r="B1438">
        <v>8</v>
      </c>
      <c r="C1438" s="1">
        <f t="shared" si="183"/>
        <v>42948</v>
      </c>
      <c r="D1438" s="38">
        <v>0.10299999999999999</v>
      </c>
      <c r="E1438">
        <v>4.7E-2</v>
      </c>
      <c r="F1438">
        <v>5.6000000000000001E-2</v>
      </c>
      <c r="G1438" s="52">
        <v>3.7999999999999999E-2</v>
      </c>
      <c r="H1438" s="38">
        <f t="shared" si="176"/>
        <v>0.3379265091863517</v>
      </c>
      <c r="I1438" s="41">
        <f t="shared" si="177"/>
        <v>0.15419947506561679</v>
      </c>
      <c r="J1438" s="40">
        <f>'NOAA WLs'!$P$5+(D1438/0.3048)</f>
        <v>4.637926509186352</v>
      </c>
      <c r="K1438" s="40">
        <f>'NOAA WLs'!$P$5+(E1438/0.3048)</f>
        <v>4.4541994750656162</v>
      </c>
      <c r="L1438" s="40">
        <f t="shared" si="178"/>
        <v>0.18372703412073491</v>
      </c>
      <c r="M1438" s="41">
        <f t="shared" si="179"/>
        <v>0.12467191601049868</v>
      </c>
      <c r="O1438">
        <v>2018</v>
      </c>
      <c r="P1438">
        <v>8</v>
      </c>
      <c r="Q1438" s="1">
        <f t="shared" si="180"/>
        <v>43313</v>
      </c>
      <c r="R1438">
        <v>3.097</v>
      </c>
      <c r="S1438">
        <f t="shared" si="181"/>
        <v>10.160761154855642</v>
      </c>
      <c r="T1438">
        <f t="shared" si="182"/>
        <v>10.660761154855642</v>
      </c>
    </row>
    <row r="1439" spans="1:20" x14ac:dyDescent="0.25">
      <c r="A1439" s="38">
        <v>2017</v>
      </c>
      <c r="B1439">
        <v>9</v>
      </c>
      <c r="C1439" s="1">
        <f t="shared" si="183"/>
        <v>42979</v>
      </c>
      <c r="D1439" s="38">
        <v>9.1999999999999998E-2</v>
      </c>
      <c r="E1439">
        <v>4.7E-2</v>
      </c>
      <c r="F1439">
        <v>5.6000000000000001E-2</v>
      </c>
      <c r="G1439" s="52">
        <v>3.7999999999999999E-2</v>
      </c>
      <c r="H1439" s="38">
        <f t="shared" si="176"/>
        <v>0.30183727034120733</v>
      </c>
      <c r="I1439" s="41">
        <f t="shared" si="177"/>
        <v>0.15419947506561679</v>
      </c>
      <c r="J1439" s="40">
        <f>'NOAA WLs'!$P$5+(D1439/0.3048)</f>
        <v>4.6018372703412069</v>
      </c>
      <c r="K1439" s="40">
        <f>'NOAA WLs'!$P$5+(E1439/0.3048)</f>
        <v>4.4541994750656162</v>
      </c>
      <c r="L1439" s="40">
        <f t="shared" si="178"/>
        <v>0.18372703412073491</v>
      </c>
      <c r="M1439" s="41">
        <f t="shared" si="179"/>
        <v>0.12467191601049868</v>
      </c>
      <c r="O1439">
        <v>2018</v>
      </c>
      <c r="P1439">
        <v>9</v>
      </c>
      <c r="Q1439" s="1">
        <f t="shared" si="180"/>
        <v>43344</v>
      </c>
      <c r="R1439">
        <v>3.008</v>
      </c>
      <c r="S1439">
        <f t="shared" si="181"/>
        <v>9.8687664041994747</v>
      </c>
      <c r="T1439">
        <f t="shared" si="182"/>
        <v>10.368766404199475</v>
      </c>
    </row>
    <row r="1440" spans="1:20" x14ac:dyDescent="0.25">
      <c r="A1440" s="38">
        <v>2017</v>
      </c>
      <c r="B1440">
        <v>10</v>
      </c>
      <c r="C1440" s="1">
        <f t="shared" si="183"/>
        <v>43009</v>
      </c>
      <c r="D1440" s="38">
        <v>1.4E-2</v>
      </c>
      <c r="E1440">
        <v>4.7E-2</v>
      </c>
      <c r="F1440">
        <v>5.7000000000000002E-2</v>
      </c>
      <c r="G1440" s="52">
        <v>3.7999999999999999E-2</v>
      </c>
      <c r="H1440" s="38">
        <f t="shared" si="176"/>
        <v>4.5931758530183726E-2</v>
      </c>
      <c r="I1440" s="41">
        <f t="shared" si="177"/>
        <v>0.15419947506561679</v>
      </c>
      <c r="J1440" s="40">
        <f>'NOAA WLs'!$P$5+(D1440/0.3048)</f>
        <v>4.3459317585301838</v>
      </c>
      <c r="K1440" s="40">
        <f>'NOAA WLs'!$P$5+(E1440/0.3048)</f>
        <v>4.4541994750656162</v>
      </c>
      <c r="L1440" s="40">
        <f t="shared" si="178"/>
        <v>0.18700787401574803</v>
      </c>
      <c r="M1440" s="41">
        <f t="shared" si="179"/>
        <v>0.12467191601049868</v>
      </c>
      <c r="O1440">
        <v>2018</v>
      </c>
      <c r="P1440">
        <v>10</v>
      </c>
      <c r="Q1440" s="1">
        <f t="shared" si="180"/>
        <v>43374</v>
      </c>
      <c r="R1440">
        <v>2.9729999999999999</v>
      </c>
      <c r="S1440">
        <f t="shared" si="181"/>
        <v>9.7539370078740149</v>
      </c>
      <c r="T1440">
        <f t="shared" si="182"/>
        <v>10.253937007874015</v>
      </c>
    </row>
    <row r="1441" spans="1:20" x14ac:dyDescent="0.25">
      <c r="A1441" s="38">
        <v>2017</v>
      </c>
      <c r="B1441">
        <v>11</v>
      </c>
      <c r="C1441" s="1">
        <f t="shared" si="183"/>
        <v>43040</v>
      </c>
      <c r="D1441" s="38">
        <v>0.152</v>
      </c>
      <c r="E1441">
        <v>4.7E-2</v>
      </c>
      <c r="F1441">
        <v>5.7000000000000002E-2</v>
      </c>
      <c r="G1441" s="52">
        <v>3.7999999999999999E-2</v>
      </c>
      <c r="H1441" s="38">
        <f t="shared" si="176"/>
        <v>0.49868766404199472</v>
      </c>
      <c r="I1441" s="41">
        <f t="shared" si="177"/>
        <v>0.15419947506561679</v>
      </c>
      <c r="J1441" s="40">
        <f>'NOAA WLs'!$P$5+(D1441/0.3048)</f>
        <v>4.7986876640419949</v>
      </c>
      <c r="K1441" s="40">
        <f>'NOAA WLs'!$P$5+(E1441/0.3048)</f>
        <v>4.4541994750656162</v>
      </c>
      <c r="L1441" s="40">
        <f t="shared" si="178"/>
        <v>0.18700787401574803</v>
      </c>
      <c r="M1441" s="41">
        <f t="shared" si="179"/>
        <v>0.12467191601049868</v>
      </c>
      <c r="O1441">
        <v>2018</v>
      </c>
      <c r="P1441">
        <v>11</v>
      </c>
      <c r="Q1441" s="1">
        <f t="shared" si="180"/>
        <v>43405</v>
      </c>
      <c r="R1441">
        <v>3.3849999999999998</v>
      </c>
      <c r="S1441">
        <f t="shared" si="181"/>
        <v>11.105643044619422</v>
      </c>
      <c r="T1441">
        <f t="shared" si="182"/>
        <v>11.605643044619422</v>
      </c>
    </row>
    <row r="1442" spans="1:20" x14ac:dyDescent="0.25">
      <c r="A1442" s="38">
        <v>2017</v>
      </c>
      <c r="B1442">
        <v>12</v>
      </c>
      <c r="C1442" s="1">
        <f t="shared" si="183"/>
        <v>43070</v>
      </c>
      <c r="D1442" s="38">
        <v>-7.0000000000000007E-2</v>
      </c>
      <c r="E1442">
        <v>4.8000000000000001E-2</v>
      </c>
      <c r="F1442">
        <v>5.7000000000000002E-2</v>
      </c>
      <c r="G1442" s="52">
        <v>3.7999999999999999E-2</v>
      </c>
      <c r="H1442" s="38">
        <f t="shared" si="176"/>
        <v>-0.22965879265091865</v>
      </c>
      <c r="I1442" s="41">
        <f t="shared" si="177"/>
        <v>0.15748031496062992</v>
      </c>
      <c r="J1442" s="40">
        <f>'NOAA WLs'!$P$5+(D1442/0.3048)</f>
        <v>4.070341207349081</v>
      </c>
      <c r="K1442" s="40">
        <f>'NOAA WLs'!$P$5+(E1442/0.3048)</f>
        <v>4.4574803149606295</v>
      </c>
      <c r="L1442" s="40">
        <f t="shared" si="178"/>
        <v>0.18700787401574803</v>
      </c>
      <c r="M1442" s="41">
        <f t="shared" si="179"/>
        <v>0.12467191601049868</v>
      </c>
      <c r="O1442">
        <v>2018</v>
      </c>
      <c r="P1442">
        <v>12</v>
      </c>
      <c r="Q1442" s="1">
        <f t="shared" si="180"/>
        <v>43435</v>
      </c>
      <c r="R1442">
        <v>3.403</v>
      </c>
      <c r="S1442">
        <f t="shared" si="181"/>
        <v>11.164698162729659</v>
      </c>
      <c r="T1442">
        <f t="shared" si="182"/>
        <v>11.664698162729659</v>
      </c>
    </row>
    <row r="1443" spans="1:20" x14ac:dyDescent="0.25">
      <c r="A1443" s="38">
        <v>2018</v>
      </c>
      <c r="B1443">
        <v>1</v>
      </c>
      <c r="C1443" s="1">
        <f t="shared" si="183"/>
        <v>43101</v>
      </c>
      <c r="D1443" s="38">
        <v>0.104</v>
      </c>
      <c r="E1443">
        <v>4.8000000000000001E-2</v>
      </c>
      <c r="F1443">
        <v>5.7000000000000002E-2</v>
      </c>
      <c r="G1443" s="52">
        <v>3.7999999999999999E-2</v>
      </c>
      <c r="H1443" s="38">
        <f t="shared" si="176"/>
        <v>0.3412073490813648</v>
      </c>
      <c r="I1443" s="41">
        <f t="shared" si="177"/>
        <v>0.15748031496062992</v>
      </c>
      <c r="J1443" s="40">
        <f>'NOAA WLs'!$P$5+(D1443/0.3048)</f>
        <v>4.6412073490813643</v>
      </c>
      <c r="K1443" s="40">
        <f>'NOAA WLs'!$P$5+(E1443/0.3048)</f>
        <v>4.4574803149606295</v>
      </c>
      <c r="L1443" s="40">
        <f t="shared" si="178"/>
        <v>0.18700787401574803</v>
      </c>
      <c r="M1443" s="41">
        <f t="shared" si="179"/>
        <v>0.12467191601049868</v>
      </c>
      <c r="O1443">
        <v>2019</v>
      </c>
      <c r="P1443">
        <v>1</v>
      </c>
      <c r="Q1443" s="1">
        <f t="shared" si="180"/>
        <v>43466</v>
      </c>
      <c r="R1443">
        <v>3.419</v>
      </c>
      <c r="S1443">
        <f t="shared" si="181"/>
        <v>11.217191601049869</v>
      </c>
      <c r="T1443">
        <f t="shared" si="182"/>
        <v>11.717191601049869</v>
      </c>
    </row>
    <row r="1444" spans="1:20" x14ac:dyDescent="0.25">
      <c r="A1444" s="38">
        <v>2018</v>
      </c>
      <c r="B1444">
        <v>2</v>
      </c>
      <c r="C1444" s="1">
        <f t="shared" si="183"/>
        <v>43132</v>
      </c>
      <c r="D1444" s="38">
        <v>-5.1999999999999998E-2</v>
      </c>
      <c r="E1444">
        <v>4.8000000000000001E-2</v>
      </c>
      <c r="F1444">
        <v>5.7000000000000002E-2</v>
      </c>
      <c r="G1444" s="52">
        <v>3.9E-2</v>
      </c>
      <c r="H1444" s="38">
        <f t="shared" si="176"/>
        <v>-0.1706036745406824</v>
      </c>
      <c r="I1444" s="41">
        <f t="shared" si="177"/>
        <v>0.15748031496062992</v>
      </c>
      <c r="J1444" s="40">
        <f>'NOAA WLs'!$P$5+(D1444/0.3048)</f>
        <v>4.1293963254593171</v>
      </c>
      <c r="K1444" s="40">
        <f>'NOAA WLs'!$P$5+(E1444/0.3048)</f>
        <v>4.4574803149606295</v>
      </c>
      <c r="L1444" s="40">
        <f t="shared" si="178"/>
        <v>0.18700787401574803</v>
      </c>
      <c r="M1444" s="41">
        <f t="shared" si="179"/>
        <v>0.12795275590551181</v>
      </c>
      <c r="O1444">
        <v>2019</v>
      </c>
      <c r="P1444">
        <v>2</v>
      </c>
      <c r="Q1444" s="1">
        <f t="shared" si="180"/>
        <v>43497</v>
      </c>
      <c r="R1444">
        <v>3.0979999999999999</v>
      </c>
      <c r="S1444">
        <f t="shared" si="181"/>
        <v>10.164041994750654</v>
      </c>
      <c r="T1444">
        <f t="shared" si="182"/>
        <v>10.664041994750654</v>
      </c>
    </row>
    <row r="1445" spans="1:20" x14ac:dyDescent="0.25">
      <c r="A1445" s="38">
        <v>2018</v>
      </c>
      <c r="B1445">
        <v>3</v>
      </c>
      <c r="C1445" s="1">
        <f t="shared" si="183"/>
        <v>43160</v>
      </c>
      <c r="D1445" s="38">
        <v>8.1000000000000003E-2</v>
      </c>
      <c r="E1445">
        <v>4.8000000000000001E-2</v>
      </c>
      <c r="F1445">
        <v>5.8000000000000003E-2</v>
      </c>
      <c r="G1445" s="52">
        <v>3.9E-2</v>
      </c>
      <c r="H1445" s="38">
        <f t="shared" si="176"/>
        <v>0.26574803149606296</v>
      </c>
      <c r="I1445" s="41">
        <f t="shared" si="177"/>
        <v>0.15748031496062992</v>
      </c>
      <c r="J1445" s="40">
        <f>'NOAA WLs'!$P$5+(D1445/0.3048)</f>
        <v>4.5657480314960628</v>
      </c>
      <c r="K1445" s="40">
        <f>'NOAA WLs'!$P$5+(E1445/0.3048)</f>
        <v>4.4574803149606295</v>
      </c>
      <c r="L1445" s="40">
        <f t="shared" si="178"/>
        <v>0.19028871391076116</v>
      </c>
      <c r="M1445" s="41">
        <f t="shared" si="179"/>
        <v>0.12795275590551181</v>
      </c>
      <c r="O1445">
        <v>2019</v>
      </c>
      <c r="P1445">
        <v>3</v>
      </c>
      <c r="Q1445" s="1">
        <f t="shared" si="180"/>
        <v>43525</v>
      </c>
      <c r="R1445">
        <v>3.024</v>
      </c>
      <c r="S1445">
        <f t="shared" si="181"/>
        <v>9.9212598425196852</v>
      </c>
      <c r="T1445">
        <f t="shared" si="182"/>
        <v>10.421259842519685</v>
      </c>
    </row>
    <row r="1446" spans="1:20" x14ac:dyDescent="0.25">
      <c r="A1446" s="38">
        <v>2018</v>
      </c>
      <c r="B1446">
        <v>4</v>
      </c>
      <c r="C1446" s="1">
        <f t="shared" si="183"/>
        <v>43191</v>
      </c>
      <c r="D1446" s="38">
        <v>8.6999999999999994E-2</v>
      </c>
      <c r="E1446">
        <v>4.8000000000000001E-2</v>
      </c>
      <c r="F1446">
        <v>5.8000000000000003E-2</v>
      </c>
      <c r="G1446" s="52">
        <v>3.9E-2</v>
      </c>
      <c r="H1446" s="38">
        <f t="shared" si="176"/>
        <v>0.28543307086614172</v>
      </c>
      <c r="I1446" s="41">
        <f t="shared" si="177"/>
        <v>0.15748031496062992</v>
      </c>
      <c r="J1446" s="40">
        <f>'NOAA WLs'!$P$5+(D1446/0.3048)</f>
        <v>4.5854330708661415</v>
      </c>
      <c r="K1446" s="40">
        <f>'NOAA WLs'!$P$5+(E1446/0.3048)</f>
        <v>4.4574803149606295</v>
      </c>
      <c r="L1446" s="40">
        <f t="shared" si="178"/>
        <v>0.19028871391076116</v>
      </c>
      <c r="M1446" s="41">
        <f t="shared" si="179"/>
        <v>0.12795275590551181</v>
      </c>
      <c r="O1446">
        <v>2019</v>
      </c>
      <c r="P1446">
        <v>4</v>
      </c>
      <c r="Q1446" s="1">
        <f t="shared" si="180"/>
        <v>43556</v>
      </c>
      <c r="R1446">
        <v>2.9940000000000002</v>
      </c>
      <c r="S1446">
        <f t="shared" si="181"/>
        <v>9.8228346456692908</v>
      </c>
      <c r="T1446">
        <f t="shared" si="182"/>
        <v>10.322834645669291</v>
      </c>
    </row>
    <row r="1447" spans="1:20" x14ac:dyDescent="0.25">
      <c r="A1447" s="38">
        <v>2018</v>
      </c>
      <c r="B1447">
        <v>5</v>
      </c>
      <c r="C1447" s="1">
        <f t="shared" si="183"/>
        <v>43221</v>
      </c>
      <c r="D1447" s="38">
        <v>8.1000000000000003E-2</v>
      </c>
      <c r="E1447">
        <v>4.9000000000000002E-2</v>
      </c>
      <c r="F1447">
        <v>5.8000000000000003E-2</v>
      </c>
      <c r="G1447" s="52">
        <v>3.9E-2</v>
      </c>
      <c r="H1447" s="38">
        <f t="shared" si="176"/>
        <v>0.26574803149606296</v>
      </c>
      <c r="I1447" s="41">
        <f t="shared" si="177"/>
        <v>0.16076115485564305</v>
      </c>
      <c r="J1447" s="40">
        <f>'NOAA WLs'!$P$5+(D1447/0.3048)</f>
        <v>4.5657480314960628</v>
      </c>
      <c r="K1447" s="40">
        <f>'NOAA WLs'!$P$5+(E1447/0.3048)</f>
        <v>4.4607611548556427</v>
      </c>
      <c r="L1447" s="40">
        <f t="shared" si="178"/>
        <v>0.19028871391076116</v>
      </c>
      <c r="M1447" s="41">
        <f t="shared" si="179"/>
        <v>0.12795275590551181</v>
      </c>
      <c r="O1447">
        <v>2019</v>
      </c>
      <c r="P1447">
        <v>5</v>
      </c>
      <c r="Q1447" s="1">
        <f t="shared" si="180"/>
        <v>43586</v>
      </c>
      <c r="R1447">
        <v>3.0990000000000002</v>
      </c>
      <c r="S1447">
        <f t="shared" si="181"/>
        <v>10.167322834645669</v>
      </c>
      <c r="T1447">
        <f t="shared" si="182"/>
        <v>10.667322834645669</v>
      </c>
    </row>
    <row r="1448" spans="1:20" x14ac:dyDescent="0.25">
      <c r="A1448" s="38">
        <v>2018</v>
      </c>
      <c r="B1448">
        <v>6</v>
      </c>
      <c r="C1448" s="1">
        <f t="shared" si="183"/>
        <v>43252</v>
      </c>
      <c r="D1448" s="38">
        <v>6.0999999999999999E-2</v>
      </c>
      <c r="E1448">
        <v>4.9000000000000002E-2</v>
      </c>
      <c r="F1448">
        <v>5.8000000000000003E-2</v>
      </c>
      <c r="G1448" s="52">
        <v>3.9E-2</v>
      </c>
      <c r="H1448" s="38">
        <f t="shared" si="176"/>
        <v>0.20013123359580051</v>
      </c>
      <c r="I1448" s="41">
        <f t="shared" si="177"/>
        <v>0.16076115485564305</v>
      </c>
      <c r="J1448" s="40">
        <f>'NOAA WLs'!$P$5+(D1448/0.3048)</f>
        <v>4.5001312335958001</v>
      </c>
      <c r="K1448" s="40">
        <f>'NOAA WLs'!$P$5+(E1448/0.3048)</f>
        <v>4.4607611548556427</v>
      </c>
      <c r="L1448" s="40">
        <f t="shared" si="178"/>
        <v>0.19028871391076116</v>
      </c>
      <c r="M1448" s="41">
        <f t="shared" si="179"/>
        <v>0.12795275590551181</v>
      </c>
      <c r="O1448">
        <v>2019</v>
      </c>
      <c r="P1448">
        <v>6</v>
      </c>
      <c r="Q1448" s="1">
        <f t="shared" si="180"/>
        <v>43617</v>
      </c>
      <c r="R1448">
        <v>3.01</v>
      </c>
      <c r="S1448">
        <f t="shared" si="181"/>
        <v>9.8753280839894995</v>
      </c>
      <c r="T1448">
        <f t="shared" si="182"/>
        <v>10.375328083989499</v>
      </c>
    </row>
    <row r="1449" spans="1:20" x14ac:dyDescent="0.25">
      <c r="A1449" s="38">
        <v>2018</v>
      </c>
      <c r="B1449">
        <v>7</v>
      </c>
      <c r="C1449" s="1">
        <f t="shared" si="183"/>
        <v>43282</v>
      </c>
      <c r="D1449" s="38">
        <v>6.2E-2</v>
      </c>
      <c r="E1449">
        <v>4.9000000000000002E-2</v>
      </c>
      <c r="F1449">
        <v>5.8000000000000003E-2</v>
      </c>
      <c r="G1449" s="52">
        <v>3.9E-2</v>
      </c>
      <c r="H1449" s="38">
        <f t="shared" si="176"/>
        <v>0.20341207349081364</v>
      </c>
      <c r="I1449" s="41">
        <f t="shared" si="177"/>
        <v>0.16076115485564305</v>
      </c>
      <c r="J1449" s="40">
        <f>'NOAA WLs'!$P$5+(D1449/0.3048)</f>
        <v>4.5034120734908134</v>
      </c>
      <c r="K1449" s="40">
        <f>'NOAA WLs'!$P$5+(E1449/0.3048)</f>
        <v>4.4607611548556427</v>
      </c>
      <c r="L1449" s="40">
        <f t="shared" si="178"/>
        <v>0.19028871391076116</v>
      </c>
      <c r="M1449" s="41">
        <f t="shared" si="179"/>
        <v>0.12795275590551181</v>
      </c>
      <c r="O1449">
        <v>2019</v>
      </c>
      <c r="P1449">
        <v>7</v>
      </c>
      <c r="Q1449" s="1">
        <f t="shared" si="180"/>
        <v>43647</v>
      </c>
      <c r="R1449">
        <v>3.036</v>
      </c>
      <c r="S1449">
        <f t="shared" si="181"/>
        <v>9.9606299212598426</v>
      </c>
      <c r="T1449">
        <f t="shared" si="182"/>
        <v>10.460629921259843</v>
      </c>
    </row>
    <row r="1450" spans="1:20" x14ac:dyDescent="0.25">
      <c r="A1450" s="38">
        <v>2018</v>
      </c>
      <c r="B1450">
        <v>8</v>
      </c>
      <c r="C1450" s="1">
        <f t="shared" si="183"/>
        <v>43313</v>
      </c>
      <c r="D1450" s="38">
        <v>9.2999999999999999E-2</v>
      </c>
      <c r="E1450">
        <v>4.9000000000000002E-2</v>
      </c>
      <c r="F1450">
        <v>5.8000000000000003E-2</v>
      </c>
      <c r="G1450" s="52">
        <v>0.04</v>
      </c>
      <c r="H1450" s="38">
        <f t="shared" si="176"/>
        <v>0.30511811023622043</v>
      </c>
      <c r="I1450" s="41">
        <f t="shared" si="177"/>
        <v>0.16076115485564305</v>
      </c>
      <c r="J1450" s="40">
        <f>'NOAA WLs'!$P$5+(D1450/0.3048)</f>
        <v>4.6051181102362202</v>
      </c>
      <c r="K1450" s="40">
        <f>'NOAA WLs'!$P$5+(E1450/0.3048)</f>
        <v>4.4607611548556427</v>
      </c>
      <c r="L1450" s="40">
        <f t="shared" si="178"/>
        <v>0.19028871391076116</v>
      </c>
      <c r="M1450" s="41">
        <f t="shared" si="179"/>
        <v>0.13123359580052493</v>
      </c>
      <c r="O1450">
        <v>2019</v>
      </c>
      <c r="P1450">
        <v>8</v>
      </c>
      <c r="Q1450" s="1">
        <f t="shared" si="180"/>
        <v>43678</v>
      </c>
      <c r="R1450">
        <v>3.0760000000000001</v>
      </c>
      <c r="S1450">
        <f t="shared" si="181"/>
        <v>10.091863517060368</v>
      </c>
      <c r="T1450">
        <f t="shared" si="182"/>
        <v>10.591863517060368</v>
      </c>
    </row>
    <row r="1451" spans="1:20" x14ac:dyDescent="0.25">
      <c r="A1451" s="38">
        <v>2018</v>
      </c>
      <c r="B1451">
        <v>9</v>
      </c>
      <c r="C1451" s="1">
        <f t="shared" si="183"/>
        <v>43344</v>
      </c>
      <c r="D1451" s="38">
        <v>4.8000000000000001E-2</v>
      </c>
      <c r="E1451">
        <v>4.9000000000000002E-2</v>
      </c>
      <c r="F1451">
        <v>5.8999999999999997E-2</v>
      </c>
      <c r="G1451" s="52">
        <v>0.04</v>
      </c>
      <c r="H1451" s="38">
        <f t="shared" si="176"/>
        <v>0.15748031496062992</v>
      </c>
      <c r="I1451" s="41">
        <f t="shared" si="177"/>
        <v>0.16076115485564305</v>
      </c>
      <c r="J1451" s="40">
        <f>'NOAA WLs'!$P$5+(D1451/0.3048)</f>
        <v>4.4574803149606295</v>
      </c>
      <c r="K1451" s="40">
        <f>'NOAA WLs'!$P$5+(E1451/0.3048)</f>
        <v>4.4607611548556427</v>
      </c>
      <c r="L1451" s="40">
        <f t="shared" si="178"/>
        <v>0.19356955380577426</v>
      </c>
      <c r="M1451" s="41">
        <f t="shared" si="179"/>
        <v>0.13123359580052493</v>
      </c>
      <c r="O1451">
        <v>2019</v>
      </c>
      <c r="P1451">
        <v>9</v>
      </c>
      <c r="Q1451" s="1">
        <f t="shared" si="180"/>
        <v>43709</v>
      </c>
      <c r="R1451">
        <v>3.0369999999999999</v>
      </c>
      <c r="S1451">
        <f t="shared" si="181"/>
        <v>9.963910761154855</v>
      </c>
      <c r="T1451">
        <f t="shared" si="182"/>
        <v>10.463910761154855</v>
      </c>
    </row>
    <row r="1452" spans="1:20" x14ac:dyDescent="0.25">
      <c r="A1452" s="38">
        <v>2018</v>
      </c>
      <c r="B1452">
        <v>10</v>
      </c>
      <c r="C1452" s="1">
        <f t="shared" si="183"/>
        <v>43374</v>
      </c>
      <c r="D1452" s="38">
        <v>6.8000000000000005E-2</v>
      </c>
      <c r="E1452">
        <v>4.9000000000000002E-2</v>
      </c>
      <c r="F1452">
        <v>5.8999999999999997E-2</v>
      </c>
      <c r="G1452" s="52">
        <v>0.04</v>
      </c>
      <c r="H1452" s="38">
        <f t="shared" si="176"/>
        <v>0.2230971128608924</v>
      </c>
      <c r="I1452" s="41">
        <f t="shared" si="177"/>
        <v>0.16076115485564305</v>
      </c>
      <c r="J1452" s="40">
        <f>'NOAA WLs'!$P$5+(D1452/0.3048)</f>
        <v>4.5230971128608921</v>
      </c>
      <c r="K1452" s="40">
        <f>'NOAA WLs'!$P$5+(E1452/0.3048)</f>
        <v>4.4607611548556427</v>
      </c>
      <c r="L1452" s="40">
        <f t="shared" si="178"/>
        <v>0.19356955380577426</v>
      </c>
      <c r="M1452" s="41">
        <f t="shared" si="179"/>
        <v>0.13123359580052493</v>
      </c>
      <c r="O1452">
        <v>2019</v>
      </c>
      <c r="P1452">
        <v>10</v>
      </c>
      <c r="Q1452" s="1">
        <f t="shared" si="180"/>
        <v>43739</v>
      </c>
      <c r="R1452">
        <v>2.9319999999999999</v>
      </c>
      <c r="S1452">
        <f t="shared" si="181"/>
        <v>9.6194225721784772</v>
      </c>
      <c r="T1452">
        <f t="shared" si="182"/>
        <v>10.119422572178477</v>
      </c>
    </row>
    <row r="1453" spans="1:20" x14ac:dyDescent="0.25">
      <c r="A1453" s="38">
        <v>2018</v>
      </c>
      <c r="B1453">
        <v>11</v>
      </c>
      <c r="C1453" s="1">
        <f t="shared" si="183"/>
        <v>43405</v>
      </c>
      <c r="D1453" s="38">
        <v>2.1999999999999999E-2</v>
      </c>
      <c r="E1453">
        <v>0.05</v>
      </c>
      <c r="F1453">
        <v>5.8999999999999997E-2</v>
      </c>
      <c r="G1453" s="52">
        <v>0.04</v>
      </c>
      <c r="H1453" s="38">
        <f t="shared" si="176"/>
        <v>7.2178477690288706E-2</v>
      </c>
      <c r="I1453" s="41">
        <f t="shared" si="177"/>
        <v>0.16404199475065617</v>
      </c>
      <c r="J1453" s="40">
        <f>'NOAA WLs'!$P$5+(D1453/0.3048)</f>
        <v>4.3721784776902881</v>
      </c>
      <c r="K1453" s="40">
        <f>'NOAA WLs'!$P$5+(E1453/0.3048)</f>
        <v>4.464041994750656</v>
      </c>
      <c r="L1453" s="40">
        <f t="shared" si="178"/>
        <v>0.19356955380577426</v>
      </c>
      <c r="M1453" s="41">
        <f t="shared" si="179"/>
        <v>0.13123359580052493</v>
      </c>
      <c r="O1453">
        <v>2019</v>
      </c>
      <c r="P1453">
        <v>11</v>
      </c>
      <c r="Q1453" s="1">
        <f t="shared" si="180"/>
        <v>43770</v>
      </c>
      <c r="R1453">
        <v>3.0350000000000001</v>
      </c>
      <c r="S1453">
        <f t="shared" si="181"/>
        <v>9.9573490813648302</v>
      </c>
      <c r="T1453">
        <f t="shared" si="182"/>
        <v>10.45734908136483</v>
      </c>
    </row>
    <row r="1454" spans="1:20" x14ac:dyDescent="0.25">
      <c r="A1454" s="38">
        <v>2018</v>
      </c>
      <c r="B1454">
        <v>12</v>
      </c>
      <c r="C1454" s="1">
        <f t="shared" si="183"/>
        <v>43435</v>
      </c>
      <c r="D1454" s="38">
        <v>0.105</v>
      </c>
      <c r="E1454">
        <v>0.05</v>
      </c>
      <c r="F1454">
        <v>5.8999999999999997E-2</v>
      </c>
      <c r="G1454" s="52">
        <v>0.04</v>
      </c>
      <c r="H1454" s="38">
        <f t="shared" si="176"/>
        <v>0.3444881889763779</v>
      </c>
      <c r="I1454" s="41">
        <f t="shared" si="177"/>
        <v>0.16404199475065617</v>
      </c>
      <c r="J1454" s="40">
        <f>'NOAA WLs'!$P$5+(D1454/0.3048)</f>
        <v>4.6444881889763776</v>
      </c>
      <c r="K1454" s="40">
        <f>'NOAA WLs'!$P$5+(E1454/0.3048)</f>
        <v>4.464041994750656</v>
      </c>
      <c r="L1454" s="40">
        <f t="shared" si="178"/>
        <v>0.19356955380577426</v>
      </c>
      <c r="M1454" s="41">
        <f t="shared" si="179"/>
        <v>0.13123359580052493</v>
      </c>
      <c r="O1454">
        <v>2019</v>
      </c>
      <c r="P1454">
        <v>12</v>
      </c>
      <c r="Q1454" s="1">
        <f t="shared" si="180"/>
        <v>43800</v>
      </c>
      <c r="R1454">
        <v>3.35</v>
      </c>
      <c r="S1454">
        <f t="shared" si="181"/>
        <v>10.990813648293964</v>
      </c>
      <c r="T1454">
        <f t="shared" si="182"/>
        <v>11.490813648293964</v>
      </c>
    </row>
    <row r="1455" spans="1:20" x14ac:dyDescent="0.25">
      <c r="A1455" s="38">
        <v>2019</v>
      </c>
      <c r="B1455">
        <v>1</v>
      </c>
      <c r="C1455" s="1">
        <f t="shared" si="183"/>
        <v>43466</v>
      </c>
      <c r="D1455" s="38">
        <v>0.108</v>
      </c>
      <c r="E1455">
        <v>0.05</v>
      </c>
      <c r="F1455">
        <v>5.8999999999999997E-2</v>
      </c>
      <c r="G1455" s="52">
        <v>0.04</v>
      </c>
      <c r="H1455" s="38">
        <f t="shared" si="176"/>
        <v>0.3543307086614173</v>
      </c>
      <c r="I1455" s="41">
        <f t="shared" si="177"/>
        <v>0.16404199475065617</v>
      </c>
      <c r="J1455" s="40">
        <f>'NOAA WLs'!$P$5+(D1455/0.3048)</f>
        <v>4.6543307086614174</v>
      </c>
      <c r="K1455" s="40">
        <f>'NOAA WLs'!$P$5+(E1455/0.3048)</f>
        <v>4.464041994750656</v>
      </c>
      <c r="L1455" s="40">
        <f t="shared" si="178"/>
        <v>0.19356955380577426</v>
      </c>
      <c r="M1455" s="41">
        <f t="shared" si="179"/>
        <v>0.13123359580052493</v>
      </c>
      <c r="O1455">
        <v>2020</v>
      </c>
      <c r="P1455">
        <v>1</v>
      </c>
      <c r="Q1455" s="1">
        <f t="shared" si="180"/>
        <v>43831</v>
      </c>
      <c r="R1455">
        <v>3.4550000000000001</v>
      </c>
      <c r="S1455">
        <f t="shared" si="181"/>
        <v>11.335301837270341</v>
      </c>
      <c r="T1455">
        <f t="shared" si="182"/>
        <v>11.835301837270341</v>
      </c>
    </row>
    <row r="1456" spans="1:20" x14ac:dyDescent="0.25">
      <c r="A1456" s="38">
        <v>2019</v>
      </c>
      <c r="B1456">
        <v>2</v>
      </c>
      <c r="C1456" s="1">
        <f t="shared" si="183"/>
        <v>43497</v>
      </c>
      <c r="D1456" s="38">
        <v>0.10100000000000001</v>
      </c>
      <c r="E1456">
        <v>0.05</v>
      </c>
      <c r="F1456">
        <v>0.06</v>
      </c>
      <c r="G1456" s="52">
        <v>4.1000000000000002E-2</v>
      </c>
      <c r="H1456" s="38">
        <f t="shared" si="176"/>
        <v>0.33136482939632544</v>
      </c>
      <c r="I1456" s="41">
        <f t="shared" si="177"/>
        <v>0.16404199475065617</v>
      </c>
      <c r="J1456" s="40">
        <f>'NOAA WLs'!$P$5+(D1456/0.3048)</f>
        <v>4.6313648293963254</v>
      </c>
      <c r="K1456" s="40">
        <f>'NOAA WLs'!$P$5+(E1456/0.3048)</f>
        <v>4.464041994750656</v>
      </c>
      <c r="L1456" s="40">
        <f t="shared" si="178"/>
        <v>0.19685039370078738</v>
      </c>
      <c r="M1456" s="41">
        <f t="shared" si="179"/>
        <v>0.13451443569553806</v>
      </c>
      <c r="O1456">
        <v>2020</v>
      </c>
      <c r="P1456">
        <v>2</v>
      </c>
      <c r="Q1456" s="1">
        <f t="shared" si="180"/>
        <v>43862</v>
      </c>
      <c r="R1456">
        <v>3.1389999999999998</v>
      </c>
      <c r="S1456">
        <f t="shared" si="181"/>
        <v>10.298556430446194</v>
      </c>
      <c r="T1456">
        <f t="shared" si="182"/>
        <v>10.798556430446194</v>
      </c>
    </row>
    <row r="1457" spans="1:20" x14ac:dyDescent="0.25">
      <c r="A1457" s="38">
        <v>2019</v>
      </c>
      <c r="B1457">
        <v>3</v>
      </c>
      <c r="C1457" s="1">
        <f t="shared" si="183"/>
        <v>43525</v>
      </c>
      <c r="D1457" s="38">
        <v>8.9999999999999993E-3</v>
      </c>
      <c r="E1457">
        <v>0.05</v>
      </c>
      <c r="F1457">
        <v>0.06</v>
      </c>
      <c r="G1457" s="52">
        <v>4.1000000000000002E-2</v>
      </c>
      <c r="H1457" s="38">
        <f t="shared" si="176"/>
        <v>2.9527559055118106E-2</v>
      </c>
      <c r="I1457" s="41">
        <f t="shared" si="177"/>
        <v>0.16404199475065617</v>
      </c>
      <c r="J1457" s="40">
        <f>'NOAA WLs'!$P$5+(D1457/0.3048)</f>
        <v>4.3295275590551183</v>
      </c>
      <c r="K1457" s="40">
        <f>'NOAA WLs'!$P$5+(E1457/0.3048)</f>
        <v>4.464041994750656</v>
      </c>
      <c r="L1457" s="40">
        <f t="shared" si="178"/>
        <v>0.19685039370078738</v>
      </c>
      <c r="M1457" s="41">
        <f t="shared" si="179"/>
        <v>0.13451443569553806</v>
      </c>
      <c r="O1457">
        <v>2020</v>
      </c>
      <c r="P1457">
        <v>3</v>
      </c>
      <c r="Q1457" s="1">
        <f t="shared" si="180"/>
        <v>43891</v>
      </c>
      <c r="R1457">
        <v>3.0920000000000001</v>
      </c>
      <c r="S1457">
        <f t="shared" si="181"/>
        <v>10.144356955380577</v>
      </c>
      <c r="T1457">
        <f t="shared" si="182"/>
        <v>10.644356955380577</v>
      </c>
    </row>
    <row r="1458" spans="1:20" x14ac:dyDescent="0.25">
      <c r="A1458" s="38">
        <v>2019</v>
      </c>
      <c r="B1458">
        <v>4</v>
      </c>
      <c r="C1458" s="1">
        <f t="shared" si="183"/>
        <v>43556</v>
      </c>
      <c r="D1458" s="38">
        <v>8.7999999999999995E-2</v>
      </c>
      <c r="E1458">
        <v>0.05</v>
      </c>
      <c r="F1458">
        <v>0.06</v>
      </c>
      <c r="G1458" s="52">
        <v>4.1000000000000002E-2</v>
      </c>
      <c r="H1458" s="38">
        <f t="shared" si="176"/>
        <v>0.28871391076115482</v>
      </c>
      <c r="I1458" s="41">
        <f t="shared" si="177"/>
        <v>0.16404199475065617</v>
      </c>
      <c r="J1458" s="40">
        <f>'NOAA WLs'!$P$5+(D1458/0.3048)</f>
        <v>4.5887139107611548</v>
      </c>
      <c r="K1458" s="40">
        <f>'NOAA WLs'!$P$5+(E1458/0.3048)</f>
        <v>4.464041994750656</v>
      </c>
      <c r="L1458" s="40">
        <f t="shared" si="178"/>
        <v>0.19685039370078738</v>
      </c>
      <c r="M1458" s="41">
        <f t="shared" si="179"/>
        <v>0.13451443569553806</v>
      </c>
      <c r="O1458">
        <v>2020</v>
      </c>
      <c r="P1458">
        <v>4</v>
      </c>
      <c r="Q1458" s="1">
        <f t="shared" si="180"/>
        <v>43922</v>
      </c>
      <c r="R1458">
        <v>2.956</v>
      </c>
      <c r="S1458">
        <f t="shared" si="181"/>
        <v>9.698162729658792</v>
      </c>
      <c r="T1458">
        <f t="shared" si="182"/>
        <v>10.198162729658792</v>
      </c>
    </row>
    <row r="1459" spans="1:20" x14ac:dyDescent="0.25">
      <c r="A1459" s="38">
        <v>2019</v>
      </c>
      <c r="B1459">
        <v>5</v>
      </c>
      <c r="C1459" s="1">
        <f t="shared" si="183"/>
        <v>43586</v>
      </c>
      <c r="D1459" s="38">
        <v>0.09</v>
      </c>
      <c r="E1459">
        <v>5.0999999999999997E-2</v>
      </c>
      <c r="F1459">
        <v>0.06</v>
      </c>
      <c r="G1459" s="52">
        <v>4.1000000000000002E-2</v>
      </c>
      <c r="H1459" s="38">
        <f t="shared" si="176"/>
        <v>0.29527559055118108</v>
      </c>
      <c r="I1459" s="41">
        <f t="shared" si="177"/>
        <v>0.16732283464566927</v>
      </c>
      <c r="J1459" s="40">
        <f>'NOAA WLs'!$P$5+(D1459/0.3048)</f>
        <v>4.5952755905511813</v>
      </c>
      <c r="K1459" s="40">
        <f>'NOAA WLs'!$P$5+(E1459/0.3048)</f>
        <v>4.4673228346456693</v>
      </c>
      <c r="L1459" s="40">
        <f t="shared" si="178"/>
        <v>0.19685039370078738</v>
      </c>
      <c r="M1459" s="41">
        <f t="shared" si="179"/>
        <v>0.13451443569553806</v>
      </c>
      <c r="O1459">
        <v>2020</v>
      </c>
      <c r="P1459">
        <v>5</v>
      </c>
      <c r="Q1459" s="1">
        <f t="shared" si="180"/>
        <v>43952</v>
      </c>
      <c r="R1459">
        <v>3.0550000000000002</v>
      </c>
      <c r="S1459">
        <f t="shared" si="181"/>
        <v>10.022965879265092</v>
      </c>
      <c r="T1459">
        <f t="shared" si="182"/>
        <v>10.522965879265092</v>
      </c>
    </row>
    <row r="1460" spans="1:20" x14ac:dyDescent="0.25">
      <c r="A1460" s="38">
        <v>2019</v>
      </c>
      <c r="B1460">
        <v>6</v>
      </c>
      <c r="C1460" s="1">
        <f t="shared" si="183"/>
        <v>43617</v>
      </c>
      <c r="D1460" s="38">
        <v>8.9999999999999993E-3</v>
      </c>
      <c r="E1460">
        <v>5.0999999999999997E-2</v>
      </c>
      <c r="F1460">
        <v>0.06</v>
      </c>
      <c r="G1460" s="52">
        <v>4.1000000000000002E-2</v>
      </c>
      <c r="H1460" s="38">
        <f t="shared" si="176"/>
        <v>2.9527559055118106E-2</v>
      </c>
      <c r="I1460" s="41">
        <f t="shared" si="177"/>
        <v>0.16732283464566927</v>
      </c>
      <c r="J1460" s="40">
        <f>'NOAA WLs'!$P$5+(D1460/0.3048)</f>
        <v>4.3295275590551183</v>
      </c>
      <c r="K1460" s="40">
        <f>'NOAA WLs'!$P$5+(E1460/0.3048)</f>
        <v>4.4673228346456693</v>
      </c>
      <c r="L1460" s="40">
        <f t="shared" si="178"/>
        <v>0.19685039370078738</v>
      </c>
      <c r="M1460" s="41">
        <f t="shared" si="179"/>
        <v>0.13451443569553806</v>
      </c>
      <c r="O1460">
        <v>2020</v>
      </c>
      <c r="P1460">
        <v>6</v>
      </c>
      <c r="Q1460" s="1">
        <f t="shared" si="180"/>
        <v>43983</v>
      </c>
      <c r="R1460">
        <v>3.0089999999999999</v>
      </c>
      <c r="S1460">
        <f t="shared" si="181"/>
        <v>9.8720472440944871</v>
      </c>
      <c r="T1460">
        <f t="shared" si="182"/>
        <v>10.372047244094487</v>
      </c>
    </row>
    <row r="1461" spans="1:20" x14ac:dyDescent="0.25">
      <c r="A1461" s="38">
        <v>2019</v>
      </c>
      <c r="B1461">
        <v>7</v>
      </c>
      <c r="C1461" s="1">
        <f t="shared" si="183"/>
        <v>43647</v>
      </c>
      <c r="D1461" s="38">
        <v>5.8000000000000003E-2</v>
      </c>
      <c r="E1461">
        <v>5.0999999999999997E-2</v>
      </c>
      <c r="F1461">
        <v>0.06</v>
      </c>
      <c r="G1461" s="52">
        <v>4.1000000000000002E-2</v>
      </c>
      <c r="H1461" s="38">
        <f t="shared" si="176"/>
        <v>0.19028871391076116</v>
      </c>
      <c r="I1461" s="41">
        <f t="shared" si="177"/>
        <v>0.16732283464566927</v>
      </c>
      <c r="J1461" s="40">
        <f>'NOAA WLs'!$P$5+(D1461/0.3048)</f>
        <v>4.4902887139107612</v>
      </c>
      <c r="K1461" s="40">
        <f>'NOAA WLs'!$P$5+(E1461/0.3048)</f>
        <v>4.4673228346456693</v>
      </c>
      <c r="L1461" s="40">
        <f t="shared" si="178"/>
        <v>0.19685039370078738</v>
      </c>
      <c r="M1461" s="41">
        <f t="shared" si="179"/>
        <v>0.13451443569553806</v>
      </c>
      <c r="O1461">
        <v>2020</v>
      </c>
      <c r="P1461">
        <v>7</v>
      </c>
      <c r="Q1461" s="1">
        <f t="shared" si="180"/>
        <v>44013</v>
      </c>
      <c r="R1461">
        <v>3.024</v>
      </c>
      <c r="S1461">
        <f t="shared" si="181"/>
        <v>9.9212598425196852</v>
      </c>
      <c r="T1461">
        <f t="shared" si="182"/>
        <v>10.421259842519685</v>
      </c>
    </row>
    <row r="1462" spans="1:20" x14ac:dyDescent="0.25">
      <c r="A1462" s="38">
        <v>2019</v>
      </c>
      <c r="B1462">
        <v>8</v>
      </c>
      <c r="C1462" s="1">
        <f t="shared" si="183"/>
        <v>43678</v>
      </c>
      <c r="D1462" s="38">
        <v>6.0999999999999999E-2</v>
      </c>
      <c r="E1462">
        <v>5.0999999999999997E-2</v>
      </c>
      <c r="F1462">
        <v>6.0999999999999999E-2</v>
      </c>
      <c r="G1462" s="52">
        <v>4.2000000000000003E-2</v>
      </c>
      <c r="H1462" s="38">
        <f t="shared" si="176"/>
        <v>0.20013123359580051</v>
      </c>
      <c r="I1462" s="41">
        <f t="shared" si="177"/>
        <v>0.16732283464566927</v>
      </c>
      <c r="J1462" s="40">
        <f>'NOAA WLs'!$P$5+(D1462/0.3048)</f>
        <v>4.5001312335958001</v>
      </c>
      <c r="K1462" s="40">
        <f>'NOAA WLs'!$P$5+(E1462/0.3048)</f>
        <v>4.4673228346456693</v>
      </c>
      <c r="L1462" s="40">
        <f t="shared" si="178"/>
        <v>0.20013123359580051</v>
      </c>
      <c r="M1462" s="41">
        <f t="shared" si="179"/>
        <v>0.13779527559055119</v>
      </c>
      <c r="O1462">
        <v>2020</v>
      </c>
      <c r="P1462">
        <v>8</v>
      </c>
      <c r="Q1462" s="1">
        <f t="shared" si="180"/>
        <v>44044</v>
      </c>
      <c r="R1462">
        <v>3.0649999999999999</v>
      </c>
      <c r="S1462">
        <f t="shared" si="181"/>
        <v>10.055774278215223</v>
      </c>
      <c r="T1462">
        <f t="shared" si="182"/>
        <v>10.555774278215223</v>
      </c>
    </row>
    <row r="1463" spans="1:20" x14ac:dyDescent="0.25">
      <c r="A1463" s="38">
        <v>2019</v>
      </c>
      <c r="B1463">
        <v>9</v>
      </c>
      <c r="C1463" s="1">
        <f t="shared" si="183"/>
        <v>43709</v>
      </c>
      <c r="D1463" s="38">
        <v>0.107</v>
      </c>
      <c r="E1463">
        <v>5.0999999999999997E-2</v>
      </c>
      <c r="F1463">
        <v>6.0999999999999999E-2</v>
      </c>
      <c r="G1463" s="52">
        <v>4.2000000000000003E-2</v>
      </c>
      <c r="H1463" s="38">
        <f t="shared" si="176"/>
        <v>0.35104986876640415</v>
      </c>
      <c r="I1463" s="41">
        <f t="shared" si="177"/>
        <v>0.16732283464566927</v>
      </c>
      <c r="J1463" s="40">
        <f>'NOAA WLs'!$P$5+(D1463/0.3048)</f>
        <v>4.6510498687664041</v>
      </c>
      <c r="K1463" s="40">
        <f>'NOAA WLs'!$P$5+(E1463/0.3048)</f>
        <v>4.4673228346456693</v>
      </c>
      <c r="L1463" s="40">
        <f t="shared" si="178"/>
        <v>0.20013123359580051</v>
      </c>
      <c r="M1463" s="41">
        <f t="shared" si="179"/>
        <v>0.13779527559055119</v>
      </c>
      <c r="O1463">
        <v>2020</v>
      </c>
      <c r="P1463">
        <v>9</v>
      </c>
      <c r="Q1463" s="1">
        <f t="shared" si="180"/>
        <v>44075</v>
      </c>
      <c r="R1463">
        <v>3.044</v>
      </c>
      <c r="S1463">
        <f t="shared" si="181"/>
        <v>9.9868766404199469</v>
      </c>
      <c r="T1463">
        <f t="shared" si="182"/>
        <v>10.486876640419947</v>
      </c>
    </row>
    <row r="1464" spans="1:20" x14ac:dyDescent="0.25">
      <c r="A1464" s="38">
        <v>2019</v>
      </c>
      <c r="B1464">
        <v>10</v>
      </c>
      <c r="C1464" s="1">
        <f t="shared" si="183"/>
        <v>43739</v>
      </c>
      <c r="D1464" s="38">
        <v>7.0000000000000001E-3</v>
      </c>
      <c r="E1464">
        <v>5.0999999999999997E-2</v>
      </c>
      <c r="F1464">
        <v>6.0999999999999999E-2</v>
      </c>
      <c r="G1464" s="52">
        <v>4.2000000000000003E-2</v>
      </c>
      <c r="H1464" s="38">
        <f t="shared" si="176"/>
        <v>2.2965879265091863E-2</v>
      </c>
      <c r="I1464" s="41">
        <f t="shared" si="177"/>
        <v>0.16732283464566927</v>
      </c>
      <c r="J1464" s="40">
        <f>'NOAA WLs'!$P$5+(D1464/0.3048)</f>
        <v>4.3229658792650918</v>
      </c>
      <c r="K1464" s="40">
        <f>'NOAA WLs'!$P$5+(E1464/0.3048)</f>
        <v>4.4673228346456693</v>
      </c>
      <c r="L1464" s="40">
        <f t="shared" si="178"/>
        <v>0.20013123359580051</v>
      </c>
      <c r="M1464" s="41">
        <f t="shared" si="179"/>
        <v>0.13779527559055119</v>
      </c>
      <c r="O1464">
        <v>2020</v>
      </c>
      <c r="P1464">
        <v>10</v>
      </c>
      <c r="Q1464" s="1">
        <f t="shared" si="180"/>
        <v>44105</v>
      </c>
      <c r="R1464">
        <v>3.1509999999999998</v>
      </c>
      <c r="S1464">
        <f t="shared" si="181"/>
        <v>10.337926509186351</v>
      </c>
      <c r="T1464">
        <f t="shared" si="182"/>
        <v>10.837926509186351</v>
      </c>
    </row>
    <row r="1465" spans="1:20" x14ac:dyDescent="0.25">
      <c r="A1465" s="38">
        <v>2019</v>
      </c>
      <c r="B1465">
        <v>11</v>
      </c>
      <c r="C1465" s="1">
        <f t="shared" si="183"/>
        <v>43770</v>
      </c>
      <c r="D1465" s="38">
        <v>-2.4E-2</v>
      </c>
      <c r="E1465">
        <v>5.1999999999999998E-2</v>
      </c>
      <c r="F1465">
        <v>6.0999999999999999E-2</v>
      </c>
      <c r="G1465" s="52">
        <v>4.2000000000000003E-2</v>
      </c>
      <c r="H1465" s="38">
        <f t="shared" si="176"/>
        <v>-7.874015748031496E-2</v>
      </c>
      <c r="I1465" s="41">
        <f t="shared" si="177"/>
        <v>0.1706036745406824</v>
      </c>
      <c r="J1465" s="40">
        <f>'NOAA WLs'!$P$5+(D1465/0.3048)</f>
        <v>4.221259842519685</v>
      </c>
      <c r="K1465" s="40">
        <f>'NOAA WLs'!$P$5+(E1465/0.3048)</f>
        <v>4.4706036745406825</v>
      </c>
      <c r="L1465" s="40">
        <f t="shared" si="178"/>
        <v>0.20013123359580051</v>
      </c>
      <c r="M1465" s="41">
        <f t="shared" si="179"/>
        <v>0.13779527559055119</v>
      </c>
      <c r="O1465">
        <v>2020</v>
      </c>
      <c r="P1465">
        <v>11</v>
      </c>
      <c r="Q1465" s="1">
        <f t="shared" si="180"/>
        <v>44136</v>
      </c>
      <c r="R1465">
        <v>3.4409999999999998</v>
      </c>
      <c r="S1465">
        <f t="shared" si="181"/>
        <v>11.289370078740156</v>
      </c>
      <c r="T1465">
        <f t="shared" si="182"/>
        <v>11.789370078740156</v>
      </c>
    </row>
    <row r="1466" spans="1:20" x14ac:dyDescent="0.25">
      <c r="A1466" s="38">
        <v>2019</v>
      </c>
      <c r="B1466">
        <v>12</v>
      </c>
      <c r="C1466" s="1">
        <f t="shared" si="183"/>
        <v>43800</v>
      </c>
      <c r="D1466" s="38">
        <v>8.6999999999999994E-2</v>
      </c>
      <c r="E1466">
        <v>5.1999999999999998E-2</v>
      </c>
      <c r="F1466">
        <v>6.0999999999999999E-2</v>
      </c>
      <c r="G1466" s="52">
        <v>4.2000000000000003E-2</v>
      </c>
      <c r="H1466" s="38">
        <f t="shared" si="176"/>
        <v>0.28543307086614172</v>
      </c>
      <c r="I1466" s="41">
        <f t="shared" si="177"/>
        <v>0.1706036745406824</v>
      </c>
      <c r="J1466" s="40">
        <f>'NOAA WLs'!$P$5+(D1466/0.3048)</f>
        <v>4.5854330708661415</v>
      </c>
      <c r="K1466" s="40">
        <f>'NOAA WLs'!$P$5+(E1466/0.3048)</f>
        <v>4.4706036745406825</v>
      </c>
      <c r="L1466" s="40">
        <f t="shared" si="178"/>
        <v>0.20013123359580051</v>
      </c>
      <c r="M1466" s="41">
        <f t="shared" si="179"/>
        <v>0.13779527559055119</v>
      </c>
      <c r="O1466">
        <v>2020</v>
      </c>
      <c r="P1466">
        <v>12</v>
      </c>
      <c r="Q1466" s="1">
        <f t="shared" si="180"/>
        <v>44166</v>
      </c>
      <c r="R1466">
        <v>3.3090000000000002</v>
      </c>
      <c r="S1466">
        <f t="shared" si="181"/>
        <v>10.856299212598426</v>
      </c>
      <c r="T1466">
        <f t="shared" si="182"/>
        <v>11.356299212598426</v>
      </c>
    </row>
    <row r="1467" spans="1:20" x14ac:dyDescent="0.25">
      <c r="A1467" s="42">
        <v>2020</v>
      </c>
      <c r="B1467" s="8">
        <v>1</v>
      </c>
      <c r="C1467" s="43">
        <f t="shared" si="183"/>
        <v>43831</v>
      </c>
      <c r="D1467" s="42">
        <v>0.13200000000000001</v>
      </c>
      <c r="E1467" s="8">
        <v>5.1999999999999998E-2</v>
      </c>
      <c r="F1467" s="8">
        <v>6.2E-2</v>
      </c>
      <c r="G1467" s="53">
        <v>4.2000000000000003E-2</v>
      </c>
      <c r="H1467" s="42">
        <f t="shared" si="176"/>
        <v>0.43307086614173229</v>
      </c>
      <c r="I1467" s="46">
        <f t="shared" si="177"/>
        <v>0.1706036745406824</v>
      </c>
      <c r="J1467" s="44">
        <f>'NOAA WLs'!$P$5+(D1467/0.3048)</f>
        <v>4.7330708661417322</v>
      </c>
      <c r="K1467" s="44">
        <f>'NOAA WLs'!$P$5+(E1467/0.3048)</f>
        <v>4.4706036745406825</v>
      </c>
      <c r="L1467" s="44">
        <f t="shared" si="178"/>
        <v>0.20341207349081364</v>
      </c>
      <c r="M1467" s="46">
        <f t="shared" si="179"/>
        <v>0.13779527559055119</v>
      </c>
      <c r="O1467">
        <v>2021</v>
      </c>
      <c r="P1467">
        <v>1</v>
      </c>
      <c r="Q1467" s="1">
        <f t="shared" si="180"/>
        <v>44197</v>
      </c>
      <c r="R1467">
        <v>3.57</v>
      </c>
      <c r="S1467">
        <f t="shared" si="181"/>
        <v>11.71259842519685</v>
      </c>
      <c r="T1467">
        <f t="shared" si="182"/>
        <v>12.21259842519685</v>
      </c>
    </row>
    <row r="1468" spans="1:20" x14ac:dyDescent="0.25">
      <c r="A1468" s="38">
        <v>2020</v>
      </c>
      <c r="B1468">
        <v>2</v>
      </c>
      <c r="C1468" s="1">
        <f t="shared" si="183"/>
        <v>43862</v>
      </c>
      <c r="D1468" s="38">
        <v>-3.4000000000000002E-2</v>
      </c>
      <c r="E1468">
        <v>5.1999999999999998E-2</v>
      </c>
      <c r="F1468">
        <v>6.2E-2</v>
      </c>
      <c r="G1468" s="52">
        <v>4.2999999999999997E-2</v>
      </c>
      <c r="H1468" s="38">
        <f t="shared" si="176"/>
        <v>-0.1115485564304462</v>
      </c>
      <c r="I1468" s="41">
        <f t="shared" si="177"/>
        <v>0.1706036745406824</v>
      </c>
      <c r="J1468" s="40">
        <f>'NOAA WLs'!$P$5+(D1468/0.3048)</f>
        <v>4.1884514435695532</v>
      </c>
      <c r="K1468" s="40">
        <f>'NOAA WLs'!$P$5+(E1468/0.3048)</f>
        <v>4.4706036745406825</v>
      </c>
      <c r="L1468" s="40">
        <f t="shared" si="178"/>
        <v>0.20341207349081364</v>
      </c>
      <c r="M1468" s="41">
        <f t="shared" si="179"/>
        <v>0.14107611548556429</v>
      </c>
      <c r="O1468">
        <v>2021</v>
      </c>
      <c r="P1468">
        <v>2</v>
      </c>
      <c r="Q1468" s="1">
        <f t="shared" si="180"/>
        <v>44228</v>
      </c>
      <c r="R1468">
        <v>3.319</v>
      </c>
      <c r="S1468">
        <f t="shared" si="181"/>
        <v>10.889107611548555</v>
      </c>
      <c r="T1468">
        <f t="shared" si="182"/>
        <v>11.389107611548555</v>
      </c>
    </row>
    <row r="1469" spans="1:20" x14ac:dyDescent="0.25">
      <c r="A1469" s="38">
        <v>2020</v>
      </c>
      <c r="B1469">
        <v>3</v>
      </c>
      <c r="C1469" s="1">
        <f t="shared" si="183"/>
        <v>43891</v>
      </c>
      <c r="D1469" s="38">
        <v>7.0000000000000001E-3</v>
      </c>
      <c r="E1469">
        <v>5.1999999999999998E-2</v>
      </c>
      <c r="F1469">
        <v>6.2E-2</v>
      </c>
      <c r="G1469" s="52">
        <v>4.2999999999999997E-2</v>
      </c>
      <c r="H1469" s="38">
        <f t="shared" si="176"/>
        <v>2.2965879265091863E-2</v>
      </c>
      <c r="I1469" s="41">
        <f t="shared" si="177"/>
        <v>0.1706036745406824</v>
      </c>
      <c r="J1469" s="40">
        <f>'NOAA WLs'!$P$5+(D1469/0.3048)</f>
        <v>4.3229658792650918</v>
      </c>
      <c r="K1469" s="40">
        <f>'NOAA WLs'!$P$5+(E1469/0.3048)</f>
        <v>4.4706036745406825</v>
      </c>
      <c r="L1469" s="40">
        <f t="shared" si="178"/>
        <v>0.20341207349081364</v>
      </c>
      <c r="M1469" s="41">
        <f t="shared" si="179"/>
        <v>0.14107611548556429</v>
      </c>
      <c r="O1469">
        <v>2021</v>
      </c>
      <c r="P1469">
        <v>3</v>
      </c>
      <c r="Q1469" s="1">
        <f t="shared" si="180"/>
        <v>44256</v>
      </c>
      <c r="R1469">
        <v>2.9870000000000001</v>
      </c>
      <c r="S1469">
        <f t="shared" si="181"/>
        <v>9.7998687664041988</v>
      </c>
      <c r="T1469">
        <f t="shared" si="182"/>
        <v>10.299868766404199</v>
      </c>
    </row>
    <row r="1470" spans="1:20" x14ac:dyDescent="0.25">
      <c r="A1470" s="38">
        <v>2020</v>
      </c>
      <c r="B1470">
        <v>4</v>
      </c>
      <c r="C1470" s="1">
        <f t="shared" si="183"/>
        <v>43922</v>
      </c>
      <c r="D1470" s="38">
        <v>1.2E-2</v>
      </c>
      <c r="E1470">
        <v>5.1999999999999998E-2</v>
      </c>
      <c r="F1470">
        <v>6.2E-2</v>
      </c>
      <c r="G1470" s="52">
        <v>4.2999999999999997E-2</v>
      </c>
      <c r="H1470" s="38">
        <f t="shared" si="176"/>
        <v>3.937007874015748E-2</v>
      </c>
      <c r="I1470" s="41">
        <f t="shared" si="177"/>
        <v>0.1706036745406824</v>
      </c>
      <c r="J1470" s="40">
        <f>'NOAA WLs'!$P$5+(D1470/0.3048)</f>
        <v>4.3393700787401572</v>
      </c>
      <c r="K1470" s="40">
        <f>'NOAA WLs'!$P$5+(E1470/0.3048)</f>
        <v>4.4706036745406825</v>
      </c>
      <c r="L1470" s="40">
        <f t="shared" si="178"/>
        <v>0.20341207349081364</v>
      </c>
      <c r="M1470" s="41">
        <f t="shared" si="179"/>
        <v>0.14107611548556429</v>
      </c>
      <c r="O1470">
        <v>2021</v>
      </c>
      <c r="P1470">
        <v>4</v>
      </c>
      <c r="Q1470" s="1">
        <f t="shared" si="180"/>
        <v>44287</v>
      </c>
      <c r="R1470">
        <v>3.0630000000000002</v>
      </c>
      <c r="S1470">
        <f t="shared" si="181"/>
        <v>10.049212598425196</v>
      </c>
      <c r="T1470">
        <f t="shared" si="182"/>
        <v>10.549212598425196</v>
      </c>
    </row>
    <row r="1471" spans="1:20" x14ac:dyDescent="0.25">
      <c r="A1471" s="38">
        <v>2020</v>
      </c>
      <c r="B1471">
        <v>5</v>
      </c>
      <c r="C1471" s="1">
        <f t="shared" si="183"/>
        <v>43952</v>
      </c>
      <c r="D1471" s="38">
        <v>0.112</v>
      </c>
      <c r="E1471">
        <v>5.2999999999999999E-2</v>
      </c>
      <c r="F1471">
        <v>6.2E-2</v>
      </c>
      <c r="G1471" s="52">
        <v>4.2999999999999997E-2</v>
      </c>
      <c r="H1471" s="38">
        <f t="shared" si="176"/>
        <v>0.36745406824146981</v>
      </c>
      <c r="I1471" s="41">
        <f t="shared" si="177"/>
        <v>0.17388451443569553</v>
      </c>
      <c r="J1471" s="40">
        <f>'NOAA WLs'!$P$5+(D1471/0.3048)</f>
        <v>4.6674540682414696</v>
      </c>
      <c r="K1471" s="40">
        <f>'NOAA WLs'!$P$5+(E1471/0.3048)</f>
        <v>4.4738845144356958</v>
      </c>
      <c r="L1471" s="40">
        <f t="shared" si="178"/>
        <v>0.20341207349081364</v>
      </c>
      <c r="M1471" s="41">
        <f t="shared" si="179"/>
        <v>0.14107611548556429</v>
      </c>
      <c r="O1471">
        <v>2021</v>
      </c>
      <c r="P1471">
        <v>5</v>
      </c>
      <c r="Q1471" s="1">
        <f t="shared" si="180"/>
        <v>44317</v>
      </c>
      <c r="R1471">
        <v>3.073</v>
      </c>
      <c r="S1471">
        <f t="shared" si="181"/>
        <v>10.082020997375327</v>
      </c>
      <c r="T1471">
        <f t="shared" si="182"/>
        <v>10.582020997375327</v>
      </c>
    </row>
    <row r="1472" spans="1:20" x14ac:dyDescent="0.25">
      <c r="A1472" s="38">
        <v>2020</v>
      </c>
      <c r="B1472">
        <v>6</v>
      </c>
      <c r="C1472" s="1">
        <f t="shared" si="183"/>
        <v>43983</v>
      </c>
      <c r="D1472" s="38">
        <v>6.3E-2</v>
      </c>
      <c r="E1472">
        <v>5.2999999999999999E-2</v>
      </c>
      <c r="F1472">
        <v>6.2E-2</v>
      </c>
      <c r="G1472" s="52">
        <v>4.2999999999999997E-2</v>
      </c>
      <c r="H1472" s="38">
        <f t="shared" si="176"/>
        <v>0.20669291338582677</v>
      </c>
      <c r="I1472" s="41">
        <f t="shared" si="177"/>
        <v>0.17388451443569553</v>
      </c>
      <c r="J1472" s="40">
        <f>'NOAA WLs'!$P$5+(D1472/0.3048)</f>
        <v>4.5066929133858267</v>
      </c>
      <c r="K1472" s="40">
        <f>'NOAA WLs'!$P$5+(E1472/0.3048)</f>
        <v>4.4738845144356958</v>
      </c>
      <c r="L1472" s="40">
        <f t="shared" si="178"/>
        <v>0.20341207349081364</v>
      </c>
      <c r="M1472" s="41">
        <f t="shared" si="179"/>
        <v>0.14107611548556429</v>
      </c>
      <c r="O1472">
        <v>2021</v>
      </c>
      <c r="P1472">
        <v>6</v>
      </c>
      <c r="Q1472" s="1">
        <f t="shared" si="180"/>
        <v>44348</v>
      </c>
      <c r="R1472">
        <v>3.1619999999999999</v>
      </c>
      <c r="S1472">
        <f t="shared" si="181"/>
        <v>10.374015748031495</v>
      </c>
      <c r="T1472">
        <f t="shared" si="182"/>
        <v>10.874015748031495</v>
      </c>
    </row>
    <row r="1473" spans="1:20" x14ac:dyDescent="0.25">
      <c r="A1473" s="38">
        <v>2020</v>
      </c>
      <c r="B1473">
        <v>7</v>
      </c>
      <c r="C1473" s="1">
        <f t="shared" si="183"/>
        <v>44013</v>
      </c>
      <c r="D1473" s="38">
        <v>6.2E-2</v>
      </c>
      <c r="E1473">
        <v>5.2999999999999999E-2</v>
      </c>
      <c r="F1473">
        <v>6.3E-2</v>
      </c>
      <c r="G1473" s="52">
        <v>4.2999999999999997E-2</v>
      </c>
      <c r="H1473" s="38">
        <f t="shared" si="176"/>
        <v>0.20341207349081364</v>
      </c>
      <c r="I1473" s="41">
        <f t="shared" si="177"/>
        <v>0.17388451443569553</v>
      </c>
      <c r="J1473" s="40">
        <f>'NOAA WLs'!$P$5+(D1473/0.3048)</f>
        <v>4.5034120734908134</v>
      </c>
      <c r="K1473" s="40">
        <f>'NOAA WLs'!$P$5+(E1473/0.3048)</f>
        <v>4.4738845144356958</v>
      </c>
      <c r="L1473" s="40">
        <f t="shared" si="178"/>
        <v>0.20669291338582677</v>
      </c>
      <c r="M1473" s="41">
        <f t="shared" si="179"/>
        <v>0.14107611548556429</v>
      </c>
      <c r="O1473">
        <v>2021</v>
      </c>
      <c r="P1473">
        <v>7</v>
      </c>
      <c r="Q1473" s="1">
        <f t="shared" si="180"/>
        <v>44378</v>
      </c>
      <c r="R1473">
        <v>2.9710000000000001</v>
      </c>
      <c r="S1473">
        <f t="shared" si="181"/>
        <v>9.7473753280839901</v>
      </c>
      <c r="T1473">
        <f t="shared" si="182"/>
        <v>10.24737532808399</v>
      </c>
    </row>
    <row r="1474" spans="1:20" x14ac:dyDescent="0.25">
      <c r="A1474" s="38">
        <v>2020</v>
      </c>
      <c r="B1474">
        <v>8</v>
      </c>
      <c r="C1474" s="1">
        <f t="shared" si="183"/>
        <v>44044</v>
      </c>
      <c r="D1474" s="38">
        <v>5.8999999999999997E-2</v>
      </c>
      <c r="E1474">
        <v>5.2999999999999999E-2</v>
      </c>
      <c r="F1474">
        <v>6.3E-2</v>
      </c>
      <c r="G1474" s="52">
        <v>4.3999999999999997E-2</v>
      </c>
      <c r="H1474" s="38">
        <f t="shared" si="176"/>
        <v>0.19356955380577426</v>
      </c>
      <c r="I1474" s="41">
        <f t="shared" si="177"/>
        <v>0.17388451443569553</v>
      </c>
      <c r="J1474" s="40">
        <f>'NOAA WLs'!$P$5+(D1474/0.3048)</f>
        <v>4.4935695538057745</v>
      </c>
      <c r="K1474" s="40">
        <f>'NOAA WLs'!$P$5+(E1474/0.3048)</f>
        <v>4.4738845144356958</v>
      </c>
      <c r="L1474" s="40">
        <f t="shared" si="178"/>
        <v>0.20669291338582677</v>
      </c>
      <c r="M1474" s="41">
        <f t="shared" si="179"/>
        <v>0.14435695538057741</v>
      </c>
      <c r="O1474">
        <v>2021</v>
      </c>
      <c r="P1474">
        <v>8</v>
      </c>
      <c r="Q1474" s="1">
        <f t="shared" si="180"/>
        <v>44409</v>
      </c>
      <c r="R1474">
        <v>2.9940000000000002</v>
      </c>
      <c r="S1474">
        <f t="shared" si="181"/>
        <v>9.8228346456692908</v>
      </c>
      <c r="T1474">
        <f t="shared" si="182"/>
        <v>10.322834645669291</v>
      </c>
    </row>
    <row r="1475" spans="1:20" x14ac:dyDescent="0.25">
      <c r="A1475" s="38">
        <v>2020</v>
      </c>
      <c r="B1475">
        <v>9</v>
      </c>
      <c r="C1475" s="1">
        <f t="shared" si="183"/>
        <v>44075</v>
      </c>
      <c r="D1475" s="38">
        <v>0.09</v>
      </c>
      <c r="E1475">
        <v>5.2999999999999999E-2</v>
      </c>
      <c r="F1475">
        <v>6.3E-2</v>
      </c>
      <c r="G1475" s="52">
        <v>4.3999999999999997E-2</v>
      </c>
      <c r="H1475" s="38">
        <f t="shared" si="176"/>
        <v>0.29527559055118108</v>
      </c>
      <c r="I1475" s="41">
        <f t="shared" si="177"/>
        <v>0.17388451443569553</v>
      </c>
      <c r="J1475" s="40">
        <f>'NOAA WLs'!$P$5+(D1475/0.3048)</f>
        <v>4.5952755905511813</v>
      </c>
      <c r="K1475" s="40">
        <f>'NOAA WLs'!$P$5+(E1475/0.3048)</f>
        <v>4.4738845144356958</v>
      </c>
      <c r="L1475" s="40">
        <f t="shared" si="178"/>
        <v>0.20669291338582677</v>
      </c>
      <c r="M1475" s="41">
        <f t="shared" si="179"/>
        <v>0.14435695538057741</v>
      </c>
      <c r="O1475">
        <v>2021</v>
      </c>
      <c r="P1475">
        <v>9</v>
      </c>
      <c r="Q1475" s="1">
        <f t="shared" si="180"/>
        <v>44440</v>
      </c>
      <c r="R1475">
        <v>2.9750000000000001</v>
      </c>
      <c r="S1475">
        <f t="shared" si="181"/>
        <v>9.7604986876640414</v>
      </c>
      <c r="T1475">
        <f t="shared" si="182"/>
        <v>10.260498687664041</v>
      </c>
    </row>
    <row r="1476" spans="1:20" x14ac:dyDescent="0.25">
      <c r="A1476" s="38">
        <v>2020</v>
      </c>
      <c r="B1476">
        <v>10</v>
      </c>
      <c r="C1476" s="1">
        <f t="shared" si="183"/>
        <v>44105</v>
      </c>
      <c r="D1476" s="38">
        <v>2.5999999999999999E-2</v>
      </c>
      <c r="E1476">
        <v>5.2999999999999999E-2</v>
      </c>
      <c r="F1476">
        <v>6.3E-2</v>
      </c>
      <c r="G1476" s="52">
        <v>4.3999999999999997E-2</v>
      </c>
      <c r="H1476" s="38">
        <f t="shared" si="176"/>
        <v>8.5301837270341199E-2</v>
      </c>
      <c r="I1476" s="41">
        <f t="shared" si="177"/>
        <v>0.17388451443569553</v>
      </c>
      <c r="J1476" s="40">
        <f>'NOAA WLs'!$P$5+(D1476/0.3048)</f>
        <v>4.3853018372703412</v>
      </c>
      <c r="K1476" s="40">
        <f>'NOAA WLs'!$P$5+(E1476/0.3048)</f>
        <v>4.4738845144356958</v>
      </c>
      <c r="L1476" s="40">
        <f t="shared" si="178"/>
        <v>0.20669291338582677</v>
      </c>
      <c r="M1476" s="41">
        <f t="shared" si="179"/>
        <v>0.14435695538057741</v>
      </c>
      <c r="O1476">
        <v>2021</v>
      </c>
      <c r="P1476">
        <v>10</v>
      </c>
      <c r="Q1476" s="1">
        <f t="shared" si="180"/>
        <v>44470</v>
      </c>
      <c r="R1476">
        <v>3.1819999999999999</v>
      </c>
      <c r="S1476">
        <f t="shared" si="181"/>
        <v>10.439632545931758</v>
      </c>
      <c r="T1476">
        <f t="shared" si="182"/>
        <v>10.939632545931758</v>
      </c>
    </row>
    <row r="1477" spans="1:20" x14ac:dyDescent="0.25">
      <c r="A1477" s="38">
        <v>2020</v>
      </c>
      <c r="B1477">
        <v>11</v>
      </c>
      <c r="C1477" s="1">
        <f t="shared" si="183"/>
        <v>44136</v>
      </c>
      <c r="D1477" s="38">
        <v>4.4999999999999998E-2</v>
      </c>
      <c r="E1477">
        <v>5.3999999999999999E-2</v>
      </c>
      <c r="F1477">
        <v>6.3E-2</v>
      </c>
      <c r="G1477" s="52">
        <v>4.3999999999999997E-2</v>
      </c>
      <c r="H1477" s="38">
        <f t="shared" si="176"/>
        <v>0.14763779527559054</v>
      </c>
      <c r="I1477" s="41">
        <f t="shared" si="177"/>
        <v>0.17716535433070865</v>
      </c>
      <c r="J1477" s="40">
        <f>'NOAA WLs'!$P$5+(D1477/0.3048)</f>
        <v>4.4476377952755906</v>
      </c>
      <c r="K1477" s="40">
        <f>'NOAA WLs'!$P$5+(E1477/0.3048)</f>
        <v>4.4771653543307082</v>
      </c>
      <c r="L1477" s="40">
        <f t="shared" si="178"/>
        <v>0.20669291338582677</v>
      </c>
      <c r="M1477" s="41">
        <f t="shared" si="179"/>
        <v>0.14435695538057741</v>
      </c>
      <c r="O1477">
        <v>2021</v>
      </c>
      <c r="P1477">
        <v>11</v>
      </c>
      <c r="Q1477" s="1">
        <f t="shared" si="180"/>
        <v>44501</v>
      </c>
      <c r="R1477">
        <v>3.4089999999999998</v>
      </c>
      <c r="S1477">
        <f t="shared" si="181"/>
        <v>11.184383202099736</v>
      </c>
      <c r="T1477">
        <f t="shared" si="182"/>
        <v>11.684383202099736</v>
      </c>
    </row>
    <row r="1478" spans="1:20" x14ac:dyDescent="0.25">
      <c r="A1478" s="38">
        <v>2020</v>
      </c>
      <c r="B1478">
        <v>12</v>
      </c>
      <c r="C1478" s="1">
        <f t="shared" si="183"/>
        <v>44166</v>
      </c>
      <c r="D1478" s="38">
        <v>-0.01</v>
      </c>
      <c r="E1478">
        <v>5.3999999999999999E-2</v>
      </c>
      <c r="F1478">
        <v>6.4000000000000001E-2</v>
      </c>
      <c r="G1478" s="52">
        <v>4.3999999999999997E-2</v>
      </c>
      <c r="H1478" s="38">
        <f t="shared" si="176"/>
        <v>-3.2808398950131233E-2</v>
      </c>
      <c r="I1478" s="41">
        <f t="shared" si="177"/>
        <v>0.17716535433070865</v>
      </c>
      <c r="J1478" s="40">
        <f>'NOAA WLs'!$P$5+(D1478/0.3048)</f>
        <v>4.2671916010498689</v>
      </c>
      <c r="K1478" s="40">
        <f>'NOAA WLs'!$P$5+(E1478/0.3048)</f>
        <v>4.4771653543307082</v>
      </c>
      <c r="L1478" s="40">
        <f t="shared" si="178"/>
        <v>0.20997375328083989</v>
      </c>
      <c r="M1478" s="41">
        <f t="shared" si="179"/>
        <v>0.14435695538057741</v>
      </c>
      <c r="O1478">
        <v>2021</v>
      </c>
      <c r="P1478">
        <v>12</v>
      </c>
      <c r="Q1478" s="1">
        <f t="shared" si="180"/>
        <v>44531</v>
      </c>
      <c r="R1478">
        <v>3.3969999999999998</v>
      </c>
      <c r="S1478">
        <f t="shared" si="181"/>
        <v>11.145013123359579</v>
      </c>
      <c r="T1478">
        <f t="shared" si="182"/>
        <v>11.645013123359579</v>
      </c>
    </row>
    <row r="1479" spans="1:20" x14ac:dyDescent="0.25">
      <c r="A1479" s="38">
        <v>2021</v>
      </c>
      <c r="B1479">
        <v>1</v>
      </c>
      <c r="C1479" s="1">
        <f t="shared" si="183"/>
        <v>44197</v>
      </c>
      <c r="D1479" s="38">
        <v>0.10199999999999999</v>
      </c>
      <c r="E1479">
        <v>5.3999999999999999E-2</v>
      </c>
      <c r="F1479">
        <v>6.4000000000000001E-2</v>
      </c>
      <c r="G1479" s="52">
        <v>4.3999999999999997E-2</v>
      </c>
      <c r="H1479" s="38">
        <f t="shared" si="176"/>
        <v>0.33464566929133854</v>
      </c>
      <c r="I1479" s="41">
        <f t="shared" si="177"/>
        <v>0.17716535433070865</v>
      </c>
      <c r="J1479" s="40">
        <f>'NOAA WLs'!$P$5+(D1479/0.3048)</f>
        <v>4.6346456692913387</v>
      </c>
      <c r="K1479" s="40">
        <f>'NOAA WLs'!$P$5+(E1479/0.3048)</f>
        <v>4.4771653543307082</v>
      </c>
      <c r="L1479" s="40">
        <f t="shared" si="178"/>
        <v>0.20997375328083989</v>
      </c>
      <c r="M1479" s="41">
        <f t="shared" si="179"/>
        <v>0.14435695538057741</v>
      </c>
      <c r="O1479">
        <v>2022</v>
      </c>
      <c r="P1479">
        <v>1</v>
      </c>
      <c r="Q1479" s="1">
        <f t="shared" si="180"/>
        <v>44562</v>
      </c>
      <c r="R1479">
        <v>3.7109999999999999</v>
      </c>
      <c r="S1479">
        <f t="shared" si="181"/>
        <v>12.1751968503937</v>
      </c>
      <c r="T1479">
        <f t="shared" si="182"/>
        <v>12.6751968503937</v>
      </c>
    </row>
    <row r="1480" spans="1:20" x14ac:dyDescent="0.25">
      <c r="A1480" s="38">
        <v>2021</v>
      </c>
      <c r="B1480">
        <v>2</v>
      </c>
      <c r="C1480" s="1">
        <f t="shared" si="183"/>
        <v>44228</v>
      </c>
      <c r="D1480" s="38">
        <v>8.0000000000000002E-3</v>
      </c>
      <c r="E1480">
        <v>5.3999999999999999E-2</v>
      </c>
      <c r="F1480">
        <v>6.4000000000000001E-2</v>
      </c>
      <c r="G1480" s="52">
        <v>4.3999999999999997E-2</v>
      </c>
      <c r="H1480" s="38">
        <f t="shared" si="176"/>
        <v>2.6246719160104987E-2</v>
      </c>
      <c r="I1480" s="41">
        <f t="shared" si="177"/>
        <v>0.17716535433070865</v>
      </c>
      <c r="J1480" s="40">
        <f>'NOAA WLs'!$P$5+(D1480/0.3048)</f>
        <v>4.3262467191601051</v>
      </c>
      <c r="K1480" s="40">
        <f>'NOAA WLs'!$P$5+(E1480/0.3048)</f>
        <v>4.4771653543307082</v>
      </c>
      <c r="L1480" s="40">
        <f t="shared" si="178"/>
        <v>0.20997375328083989</v>
      </c>
      <c r="M1480" s="41">
        <f t="shared" si="179"/>
        <v>0.14435695538057741</v>
      </c>
      <c r="O1480">
        <v>2022</v>
      </c>
      <c r="P1480">
        <v>2</v>
      </c>
      <c r="Q1480" s="1">
        <f t="shared" si="180"/>
        <v>44593</v>
      </c>
      <c r="R1480">
        <v>3.0510000000000002</v>
      </c>
      <c r="S1480">
        <f t="shared" si="181"/>
        <v>10.009842519685039</v>
      </c>
      <c r="T1480">
        <f t="shared" si="182"/>
        <v>10.509842519685039</v>
      </c>
    </row>
    <row r="1481" spans="1:20" x14ac:dyDescent="0.25">
      <c r="A1481" s="38">
        <v>2021</v>
      </c>
      <c r="B1481">
        <v>3</v>
      </c>
      <c r="C1481" s="1">
        <f t="shared" si="183"/>
        <v>44256</v>
      </c>
      <c r="D1481" s="38">
        <v>-1E-3</v>
      </c>
      <c r="E1481">
        <v>5.3999999999999999E-2</v>
      </c>
      <c r="F1481">
        <v>6.4000000000000001E-2</v>
      </c>
      <c r="G1481" s="52">
        <v>4.4999999999999998E-2</v>
      </c>
      <c r="H1481" s="38">
        <f t="shared" si="176"/>
        <v>-3.2808398950131233E-3</v>
      </c>
      <c r="I1481" s="41">
        <f t="shared" si="177"/>
        <v>0.17716535433070865</v>
      </c>
      <c r="J1481" s="40">
        <f>'NOAA WLs'!$P$5+(D1481/0.3048)</f>
        <v>4.2967191601049866</v>
      </c>
      <c r="K1481" s="40">
        <f>'NOAA WLs'!$P$5+(E1481/0.3048)</f>
        <v>4.4771653543307082</v>
      </c>
      <c r="L1481" s="40">
        <f t="shared" si="178"/>
        <v>0.20997375328083989</v>
      </c>
      <c r="M1481" s="41">
        <f t="shared" si="179"/>
        <v>0.14763779527559054</v>
      </c>
      <c r="O1481">
        <v>2022</v>
      </c>
      <c r="P1481">
        <v>3</v>
      </c>
      <c r="Q1481" s="1">
        <f t="shared" si="180"/>
        <v>44621</v>
      </c>
      <c r="R1481">
        <v>3.0750000000000002</v>
      </c>
      <c r="S1481">
        <f t="shared" si="181"/>
        <v>10.088582677165354</v>
      </c>
      <c r="T1481">
        <f t="shared" si="182"/>
        <v>10.588582677165354</v>
      </c>
    </row>
    <row r="1482" spans="1:20" x14ac:dyDescent="0.25">
      <c r="A1482" s="38">
        <v>2021</v>
      </c>
      <c r="B1482">
        <v>4</v>
      </c>
      <c r="C1482" s="1">
        <f t="shared" si="183"/>
        <v>44287</v>
      </c>
      <c r="D1482" s="38">
        <v>-8.9999999999999993E-3</v>
      </c>
      <c r="E1482">
        <v>5.5E-2</v>
      </c>
      <c r="F1482">
        <v>6.4000000000000001E-2</v>
      </c>
      <c r="G1482" s="52">
        <v>4.4999999999999998E-2</v>
      </c>
      <c r="H1482" s="38">
        <f t="shared" si="176"/>
        <v>-2.9527559055118106E-2</v>
      </c>
      <c r="I1482" s="41">
        <f t="shared" si="177"/>
        <v>0.18044619422572178</v>
      </c>
      <c r="J1482" s="40">
        <f>'NOAA WLs'!$P$5+(D1482/0.3048)</f>
        <v>4.2704724409448813</v>
      </c>
      <c r="K1482" s="40">
        <f>'NOAA WLs'!$P$5+(E1482/0.3048)</f>
        <v>4.4804461942257214</v>
      </c>
      <c r="L1482" s="40">
        <f t="shared" si="178"/>
        <v>0.20997375328083989</v>
      </c>
      <c r="M1482" s="41">
        <f t="shared" si="179"/>
        <v>0.14763779527559054</v>
      </c>
      <c r="O1482">
        <v>2022</v>
      </c>
      <c r="P1482">
        <v>4</v>
      </c>
      <c r="Q1482" s="1">
        <f t="shared" si="180"/>
        <v>44652</v>
      </c>
      <c r="R1482">
        <v>3.0059999999999998</v>
      </c>
      <c r="S1482">
        <f t="shared" si="181"/>
        <v>9.8622047244094482</v>
      </c>
      <c r="T1482">
        <f t="shared" si="182"/>
        <v>10.362204724409448</v>
      </c>
    </row>
    <row r="1483" spans="1:20" x14ac:dyDescent="0.25">
      <c r="A1483" s="38">
        <v>2021</v>
      </c>
      <c r="B1483">
        <v>5</v>
      </c>
      <c r="C1483" s="1">
        <f t="shared" si="183"/>
        <v>44317</v>
      </c>
      <c r="D1483" s="38">
        <v>1.6E-2</v>
      </c>
      <c r="E1483">
        <v>5.5E-2</v>
      </c>
      <c r="F1483">
        <v>6.4000000000000001E-2</v>
      </c>
      <c r="G1483" s="52">
        <v>4.4999999999999998E-2</v>
      </c>
      <c r="H1483" s="38">
        <f t="shared" si="176"/>
        <v>5.2493438320209973E-2</v>
      </c>
      <c r="I1483" s="41">
        <f t="shared" si="177"/>
        <v>0.18044619422572178</v>
      </c>
      <c r="J1483" s="40">
        <f>'NOAA WLs'!$P$5+(D1483/0.3048)</f>
        <v>4.3524934383202094</v>
      </c>
      <c r="K1483" s="40">
        <f>'NOAA WLs'!$P$5+(E1483/0.3048)</f>
        <v>4.4804461942257214</v>
      </c>
      <c r="L1483" s="40">
        <f t="shared" si="178"/>
        <v>0.20997375328083989</v>
      </c>
      <c r="M1483" s="41">
        <f t="shared" si="179"/>
        <v>0.14763779527559054</v>
      </c>
      <c r="O1483">
        <v>2022</v>
      </c>
      <c r="P1483">
        <v>5</v>
      </c>
      <c r="Q1483" s="1">
        <f t="shared" si="180"/>
        <v>44682</v>
      </c>
      <c r="R1483">
        <v>3.0110000000000001</v>
      </c>
      <c r="S1483">
        <f t="shared" si="181"/>
        <v>9.8786089238845136</v>
      </c>
      <c r="T1483">
        <f t="shared" si="182"/>
        <v>10.378608923884514</v>
      </c>
    </row>
    <row r="1484" spans="1:20" x14ac:dyDescent="0.25">
      <c r="A1484" s="38">
        <v>2021</v>
      </c>
      <c r="B1484">
        <v>6</v>
      </c>
      <c r="C1484" s="1">
        <f t="shared" si="183"/>
        <v>44348</v>
      </c>
      <c r="D1484" s="38">
        <v>9.2999999999999999E-2</v>
      </c>
      <c r="E1484">
        <v>5.5E-2</v>
      </c>
      <c r="F1484">
        <v>6.5000000000000002E-2</v>
      </c>
      <c r="G1484" s="52">
        <v>4.4999999999999998E-2</v>
      </c>
      <c r="H1484" s="38">
        <f t="shared" si="176"/>
        <v>0.30511811023622043</v>
      </c>
      <c r="I1484" s="41">
        <f t="shared" si="177"/>
        <v>0.18044619422572178</v>
      </c>
      <c r="J1484" s="40">
        <f>'NOAA WLs'!$P$5+(D1484/0.3048)</f>
        <v>4.6051181102362202</v>
      </c>
      <c r="K1484" s="40">
        <f>'NOAA WLs'!$P$5+(E1484/0.3048)</f>
        <v>4.4804461942257214</v>
      </c>
      <c r="L1484" s="40">
        <f t="shared" si="178"/>
        <v>0.21325459317585302</v>
      </c>
      <c r="M1484" s="41">
        <f t="shared" si="179"/>
        <v>0.14763779527559054</v>
      </c>
      <c r="O1484">
        <v>2022</v>
      </c>
      <c r="P1484">
        <v>6</v>
      </c>
      <c r="Q1484" s="1">
        <f t="shared" si="180"/>
        <v>44713</v>
      </c>
      <c r="R1484">
        <v>3.1080000000000001</v>
      </c>
      <c r="S1484">
        <f t="shared" si="181"/>
        <v>10.196850393700787</v>
      </c>
      <c r="T1484">
        <f t="shared" si="182"/>
        <v>10.696850393700787</v>
      </c>
    </row>
    <row r="1485" spans="1:20" x14ac:dyDescent="0.25">
      <c r="A1485" s="38">
        <v>2021</v>
      </c>
      <c r="B1485">
        <v>7</v>
      </c>
      <c r="C1485" s="1">
        <f t="shared" si="183"/>
        <v>44378</v>
      </c>
      <c r="D1485" s="38">
        <v>8.1000000000000003E-2</v>
      </c>
      <c r="E1485">
        <v>5.5E-2</v>
      </c>
      <c r="F1485">
        <v>6.5000000000000002E-2</v>
      </c>
      <c r="G1485" s="52">
        <v>4.4999999999999998E-2</v>
      </c>
      <c r="H1485" s="38">
        <f t="shared" si="176"/>
        <v>0.26574803149606296</v>
      </c>
      <c r="I1485" s="41">
        <f t="shared" si="177"/>
        <v>0.18044619422572178</v>
      </c>
      <c r="J1485" s="40">
        <f>'NOAA WLs'!$P$5+(D1485/0.3048)</f>
        <v>4.5657480314960628</v>
      </c>
      <c r="K1485" s="40">
        <f>'NOAA WLs'!$P$5+(E1485/0.3048)</f>
        <v>4.4804461942257214</v>
      </c>
      <c r="L1485" s="40">
        <f t="shared" si="178"/>
        <v>0.21325459317585302</v>
      </c>
      <c r="M1485" s="41">
        <f t="shared" si="179"/>
        <v>0.14763779527559054</v>
      </c>
      <c r="O1485">
        <v>2022</v>
      </c>
      <c r="P1485">
        <v>7</v>
      </c>
      <c r="Q1485" s="1">
        <f t="shared" si="180"/>
        <v>44743</v>
      </c>
      <c r="R1485">
        <v>3.0379999999999998</v>
      </c>
      <c r="S1485">
        <f t="shared" si="181"/>
        <v>9.9671916010498673</v>
      </c>
      <c r="T1485">
        <f t="shared" si="182"/>
        <v>10.467191601049867</v>
      </c>
    </row>
    <row r="1486" spans="1:20" x14ac:dyDescent="0.25">
      <c r="A1486" s="38">
        <v>2021</v>
      </c>
      <c r="B1486">
        <v>8</v>
      </c>
      <c r="C1486" s="1">
        <f t="shared" si="183"/>
        <v>44409</v>
      </c>
      <c r="D1486" s="38">
        <v>8.5999999999999993E-2</v>
      </c>
      <c r="E1486">
        <v>5.5E-2</v>
      </c>
      <c r="F1486">
        <v>6.5000000000000002E-2</v>
      </c>
      <c r="G1486" s="52">
        <v>4.4999999999999998E-2</v>
      </c>
      <c r="H1486" s="38">
        <f t="shared" si="176"/>
        <v>0.28215223097112857</v>
      </c>
      <c r="I1486" s="41">
        <f t="shared" si="177"/>
        <v>0.18044619422572178</v>
      </c>
      <c r="J1486" s="40">
        <f>'NOAA WLs'!$P$5+(D1486/0.3048)</f>
        <v>4.5821522309711282</v>
      </c>
      <c r="K1486" s="40">
        <f>'NOAA WLs'!$P$5+(E1486/0.3048)</f>
        <v>4.4804461942257214</v>
      </c>
      <c r="L1486" s="40">
        <f t="shared" si="178"/>
        <v>0.21325459317585302</v>
      </c>
      <c r="M1486" s="41">
        <f t="shared" si="179"/>
        <v>0.14763779527559054</v>
      </c>
      <c r="O1486">
        <v>2022</v>
      </c>
      <c r="P1486">
        <v>8</v>
      </c>
      <c r="Q1486" s="1">
        <f t="shared" si="180"/>
        <v>44774</v>
      </c>
      <c r="R1486">
        <v>2.9990000000000001</v>
      </c>
      <c r="S1486">
        <f t="shared" si="181"/>
        <v>9.8392388451443562</v>
      </c>
      <c r="T1486">
        <f t="shared" si="182"/>
        <v>10.339238845144356</v>
      </c>
    </row>
    <row r="1487" spans="1:20" x14ac:dyDescent="0.25">
      <c r="A1487" s="38">
        <v>2021</v>
      </c>
      <c r="B1487">
        <v>9</v>
      </c>
      <c r="C1487" s="1">
        <f t="shared" si="183"/>
        <v>44440</v>
      </c>
      <c r="D1487" s="38">
        <v>7.0000000000000007E-2</v>
      </c>
      <c r="E1487">
        <v>5.5E-2</v>
      </c>
      <c r="F1487">
        <v>6.5000000000000002E-2</v>
      </c>
      <c r="G1487" s="52">
        <v>4.5999999999999999E-2</v>
      </c>
      <c r="H1487" s="38">
        <f t="shared" ref="H1487:H1512" si="184">D1487/0.3048</f>
        <v>0.22965879265091865</v>
      </c>
      <c r="I1487" s="41">
        <f t="shared" ref="I1487:I1512" si="185">E1487/0.3048</f>
        <v>0.18044619422572178</v>
      </c>
      <c r="J1487" s="40">
        <f>'NOAA WLs'!$P$5+(D1487/0.3048)</f>
        <v>4.5296587926509186</v>
      </c>
      <c r="K1487" s="40">
        <f>'NOAA WLs'!$P$5+(E1487/0.3048)</f>
        <v>4.4804461942257214</v>
      </c>
      <c r="L1487" s="40">
        <f t="shared" ref="L1487:L1512" si="186">F1487/0.3048</f>
        <v>0.21325459317585302</v>
      </c>
      <c r="M1487" s="41">
        <f t="shared" ref="M1487:M1512" si="187">G1487/0.3048</f>
        <v>0.15091863517060367</v>
      </c>
      <c r="O1487">
        <v>2022</v>
      </c>
      <c r="P1487">
        <v>9</v>
      </c>
      <c r="Q1487" s="1">
        <f>DATE(O1487,P1487,1)</f>
        <v>44805</v>
      </c>
      <c r="R1487">
        <v>3.0129999999999999</v>
      </c>
      <c r="S1487">
        <f>R1487/0.3048</f>
        <v>9.8851706036745401</v>
      </c>
      <c r="T1487">
        <f t="shared" si="182"/>
        <v>10.38517060367454</v>
      </c>
    </row>
    <row r="1488" spans="1:20" x14ac:dyDescent="0.25">
      <c r="A1488" s="38">
        <v>2021</v>
      </c>
      <c r="B1488">
        <v>10</v>
      </c>
      <c r="C1488" s="1">
        <f t="shared" si="183"/>
        <v>44470</v>
      </c>
      <c r="D1488" s="38">
        <v>0.128</v>
      </c>
      <c r="E1488">
        <v>5.6000000000000001E-2</v>
      </c>
      <c r="F1488">
        <v>6.5000000000000002E-2</v>
      </c>
      <c r="G1488" s="52">
        <v>4.5999999999999999E-2</v>
      </c>
      <c r="H1488" s="38">
        <f t="shared" si="184"/>
        <v>0.41994750656167978</v>
      </c>
      <c r="I1488" s="41">
        <f t="shared" si="185"/>
        <v>0.18372703412073491</v>
      </c>
      <c r="J1488" s="40">
        <f>'NOAA WLs'!$P$5+(D1488/0.3048)</f>
        <v>4.7199475065616792</v>
      </c>
      <c r="K1488" s="40">
        <f>'NOAA WLs'!$P$5+(E1488/0.3048)</f>
        <v>4.4837270341207347</v>
      </c>
      <c r="L1488" s="40">
        <f t="shared" si="186"/>
        <v>0.21325459317585302</v>
      </c>
      <c r="M1488" s="41">
        <f t="shared" si="187"/>
        <v>0.15091863517060367</v>
      </c>
      <c r="O1488">
        <v>2022</v>
      </c>
      <c r="P1488">
        <v>10</v>
      </c>
      <c r="Q1488" s="1">
        <f>DATE(O1488,P1488,1)</f>
        <v>44835</v>
      </c>
      <c r="R1488">
        <v>2.976</v>
      </c>
      <c r="S1488">
        <f>R1488/0.3048</f>
        <v>9.7637795275590538</v>
      </c>
      <c r="T1488">
        <f>S1488+0.5</f>
        <v>10.263779527559054</v>
      </c>
    </row>
    <row r="1489" spans="1:20" x14ac:dyDescent="0.25">
      <c r="A1489" s="38">
        <v>2021</v>
      </c>
      <c r="B1489">
        <v>11</v>
      </c>
      <c r="C1489" s="1">
        <f t="shared" si="183"/>
        <v>44501</v>
      </c>
      <c r="D1489" s="38">
        <v>0.10199999999999999</v>
      </c>
      <c r="E1489">
        <v>5.6000000000000001E-2</v>
      </c>
      <c r="F1489">
        <v>6.6000000000000003E-2</v>
      </c>
      <c r="G1489" s="52">
        <v>4.5999999999999999E-2</v>
      </c>
      <c r="H1489" s="38">
        <f t="shared" si="184"/>
        <v>0.33464566929133854</v>
      </c>
      <c r="I1489" s="41">
        <f t="shared" si="185"/>
        <v>0.18372703412073491</v>
      </c>
      <c r="J1489" s="40">
        <f>'NOAA WLs'!$P$5+(D1489/0.3048)</f>
        <v>4.6346456692913387</v>
      </c>
      <c r="K1489" s="40">
        <f>'NOAA WLs'!$P$5+(E1489/0.3048)</f>
        <v>4.4837270341207347</v>
      </c>
      <c r="L1489" s="40">
        <f t="shared" si="186"/>
        <v>0.21653543307086615</v>
      </c>
      <c r="M1489" s="41">
        <f t="shared" si="187"/>
        <v>0.15091863517060367</v>
      </c>
      <c r="O1489">
        <v>2022</v>
      </c>
      <c r="P1489">
        <v>11</v>
      </c>
      <c r="Q1489" s="1">
        <f>DATE(O1489,P1489,1)</f>
        <v>44866</v>
      </c>
      <c r="R1489">
        <v>3.2970000000000002</v>
      </c>
      <c r="S1489">
        <f>R1489/0.3048</f>
        <v>10.816929133858268</v>
      </c>
      <c r="T1489">
        <f>S1489+0.5</f>
        <v>11.316929133858268</v>
      </c>
    </row>
    <row r="1490" spans="1:20" x14ac:dyDescent="0.25">
      <c r="A1490" s="38">
        <v>2021</v>
      </c>
      <c r="B1490">
        <v>12</v>
      </c>
      <c r="C1490" s="1">
        <f t="shared" si="183"/>
        <v>44531</v>
      </c>
      <c r="D1490" s="38">
        <v>0.14599999999999999</v>
      </c>
      <c r="E1490">
        <v>5.6000000000000001E-2</v>
      </c>
      <c r="F1490">
        <v>6.6000000000000003E-2</v>
      </c>
      <c r="G1490" s="52">
        <v>4.5999999999999999E-2</v>
      </c>
      <c r="H1490" s="38">
        <f t="shared" si="184"/>
        <v>0.47900262467191596</v>
      </c>
      <c r="I1490" s="41">
        <f t="shared" si="185"/>
        <v>0.18372703412073491</v>
      </c>
      <c r="J1490" s="40">
        <f>'NOAA WLs'!$P$5+(D1490/0.3048)</f>
        <v>4.7790026246719162</v>
      </c>
      <c r="K1490" s="40">
        <f>'NOAA WLs'!$P$5+(E1490/0.3048)</f>
        <v>4.4837270341207347</v>
      </c>
      <c r="L1490" s="40">
        <f t="shared" si="186"/>
        <v>0.21653543307086615</v>
      </c>
      <c r="M1490" s="41">
        <f t="shared" si="187"/>
        <v>0.15091863517060367</v>
      </c>
      <c r="O1490">
        <v>2022</v>
      </c>
      <c r="P1490">
        <v>12</v>
      </c>
      <c r="Q1490" s="1">
        <f>DATE(O1490,P1490,1)</f>
        <v>44896</v>
      </c>
      <c r="R1490">
        <v>3.879</v>
      </c>
      <c r="S1490">
        <f>R1490/0.3048</f>
        <v>12.726377952755906</v>
      </c>
      <c r="T1490">
        <f>S1490+0.5</f>
        <v>13.226377952755906</v>
      </c>
    </row>
    <row r="1491" spans="1:20" x14ac:dyDescent="0.25">
      <c r="A1491" s="38">
        <v>2022</v>
      </c>
      <c r="B1491">
        <v>1</v>
      </c>
      <c r="C1491" s="1">
        <f t="shared" si="183"/>
        <v>44562</v>
      </c>
      <c r="D1491" s="38">
        <v>5.8000000000000003E-2</v>
      </c>
      <c r="E1491">
        <v>5.6000000000000001E-2</v>
      </c>
      <c r="F1491">
        <v>6.6000000000000003E-2</v>
      </c>
      <c r="G1491" s="52">
        <v>4.5999999999999999E-2</v>
      </c>
      <c r="H1491" s="38">
        <f t="shared" si="184"/>
        <v>0.19028871391076116</v>
      </c>
      <c r="I1491" s="41">
        <f t="shared" si="185"/>
        <v>0.18372703412073491</v>
      </c>
      <c r="J1491" s="40">
        <f>'NOAA WLs'!$P$5+(D1491/0.3048)</f>
        <v>4.4902887139107612</v>
      </c>
      <c r="K1491" s="40">
        <f>'NOAA WLs'!$P$5+(E1491/0.3048)</f>
        <v>4.4837270341207347</v>
      </c>
      <c r="L1491" s="40">
        <f t="shared" si="186"/>
        <v>0.21653543307086615</v>
      </c>
      <c r="M1491" s="41">
        <f t="shared" si="187"/>
        <v>0.15091863517060367</v>
      </c>
    </row>
    <row r="1492" spans="1:20" x14ac:dyDescent="0.25">
      <c r="A1492" s="38">
        <v>2022</v>
      </c>
      <c r="B1492">
        <v>2</v>
      </c>
      <c r="C1492" s="1">
        <f t="shared" si="183"/>
        <v>44593</v>
      </c>
      <c r="D1492" s="38">
        <v>-0.12</v>
      </c>
      <c r="E1492">
        <v>5.6000000000000001E-2</v>
      </c>
      <c r="F1492">
        <v>6.6000000000000003E-2</v>
      </c>
      <c r="G1492" s="52">
        <v>4.5999999999999999E-2</v>
      </c>
      <c r="H1492" s="38">
        <f t="shared" si="184"/>
        <v>-0.39370078740157477</v>
      </c>
      <c r="I1492" s="41">
        <f t="shared" si="185"/>
        <v>0.18372703412073491</v>
      </c>
      <c r="J1492" s="40">
        <f>'NOAA WLs'!$P$5+(D1492/0.3048)</f>
        <v>3.9062992125984248</v>
      </c>
      <c r="K1492" s="40">
        <f>'NOAA WLs'!$P$5+(E1492/0.3048)</f>
        <v>4.4837270341207347</v>
      </c>
      <c r="L1492" s="40">
        <f t="shared" si="186"/>
        <v>0.21653543307086615</v>
      </c>
      <c r="M1492" s="41">
        <f t="shared" si="187"/>
        <v>0.15091863517060367</v>
      </c>
    </row>
    <row r="1493" spans="1:20" x14ac:dyDescent="0.25">
      <c r="A1493" s="38">
        <v>2022</v>
      </c>
      <c r="B1493">
        <v>3</v>
      </c>
      <c r="C1493" s="1">
        <f t="shared" si="183"/>
        <v>44621</v>
      </c>
      <c r="D1493" s="38">
        <v>8.9999999999999993E-3</v>
      </c>
      <c r="E1493">
        <v>5.6000000000000001E-2</v>
      </c>
      <c r="F1493">
        <v>6.6000000000000003E-2</v>
      </c>
      <c r="G1493" s="52">
        <v>4.7E-2</v>
      </c>
      <c r="H1493" s="38">
        <f t="shared" si="184"/>
        <v>2.9527559055118106E-2</v>
      </c>
      <c r="I1493" s="41">
        <f t="shared" si="185"/>
        <v>0.18372703412073491</v>
      </c>
      <c r="J1493" s="40">
        <f>'NOAA WLs'!$P$5+(D1493/0.3048)</f>
        <v>4.3295275590551183</v>
      </c>
      <c r="K1493" s="40">
        <f>'NOAA WLs'!$P$5+(E1493/0.3048)</f>
        <v>4.4837270341207347</v>
      </c>
      <c r="L1493" s="40">
        <f t="shared" si="186"/>
        <v>0.21653543307086615</v>
      </c>
      <c r="M1493" s="41">
        <f t="shared" si="187"/>
        <v>0.15419947506561679</v>
      </c>
    </row>
    <row r="1494" spans="1:20" x14ac:dyDescent="0.25">
      <c r="A1494" s="38">
        <v>2022</v>
      </c>
      <c r="B1494">
        <v>4</v>
      </c>
      <c r="C1494" s="1">
        <f t="shared" si="183"/>
        <v>44652</v>
      </c>
      <c r="D1494" s="38">
        <v>4.5999999999999999E-2</v>
      </c>
      <c r="E1494">
        <v>5.7000000000000002E-2</v>
      </c>
      <c r="F1494">
        <v>6.6000000000000003E-2</v>
      </c>
      <c r="G1494" s="52">
        <v>4.7E-2</v>
      </c>
      <c r="H1494" s="38">
        <f t="shared" si="184"/>
        <v>0.15091863517060367</v>
      </c>
      <c r="I1494" s="41">
        <f t="shared" si="185"/>
        <v>0.18700787401574803</v>
      </c>
      <c r="J1494" s="40">
        <f>'NOAA WLs'!$P$5+(D1494/0.3048)</f>
        <v>4.4509186351706038</v>
      </c>
      <c r="K1494" s="40">
        <f>'NOAA WLs'!$P$5+(E1494/0.3048)</f>
        <v>4.487007874015748</v>
      </c>
      <c r="L1494" s="40">
        <f t="shared" si="186"/>
        <v>0.21653543307086615</v>
      </c>
      <c r="M1494" s="41">
        <f t="shared" si="187"/>
        <v>0.15419947506561679</v>
      </c>
    </row>
    <row r="1495" spans="1:20" x14ac:dyDescent="0.25">
      <c r="A1495" s="38">
        <v>2022</v>
      </c>
      <c r="B1495">
        <v>5</v>
      </c>
      <c r="C1495" s="1">
        <f t="shared" si="183"/>
        <v>44682</v>
      </c>
      <c r="D1495" s="38">
        <v>8.2000000000000003E-2</v>
      </c>
      <c r="E1495">
        <v>5.7000000000000002E-2</v>
      </c>
      <c r="F1495">
        <v>6.7000000000000004E-2</v>
      </c>
      <c r="G1495" s="52">
        <v>4.7E-2</v>
      </c>
      <c r="H1495" s="38">
        <f t="shared" si="184"/>
        <v>0.26902887139107612</v>
      </c>
      <c r="I1495" s="41">
        <f t="shared" si="185"/>
        <v>0.18700787401574803</v>
      </c>
      <c r="J1495" s="40">
        <f>'NOAA WLs'!$P$5+(D1495/0.3048)</f>
        <v>4.5690288713910761</v>
      </c>
      <c r="K1495" s="40">
        <f>'NOAA WLs'!$P$5+(E1495/0.3048)</f>
        <v>4.487007874015748</v>
      </c>
      <c r="L1495" s="40">
        <f t="shared" si="186"/>
        <v>0.21981627296587927</v>
      </c>
      <c r="M1495" s="41">
        <f t="shared" si="187"/>
        <v>0.15419947506561679</v>
      </c>
    </row>
    <row r="1496" spans="1:20" x14ac:dyDescent="0.25">
      <c r="A1496" s="38">
        <v>2022</v>
      </c>
      <c r="B1496">
        <v>6</v>
      </c>
      <c r="C1496" s="1">
        <f t="shared" si="183"/>
        <v>44713</v>
      </c>
      <c r="D1496" s="38">
        <v>0.125</v>
      </c>
      <c r="E1496">
        <v>5.7000000000000002E-2</v>
      </c>
      <c r="F1496">
        <v>6.7000000000000004E-2</v>
      </c>
      <c r="G1496" s="52">
        <v>4.7E-2</v>
      </c>
      <c r="H1496" s="38">
        <f t="shared" si="184"/>
        <v>0.41010498687664038</v>
      </c>
      <c r="I1496" s="41">
        <f t="shared" si="185"/>
        <v>0.18700787401574803</v>
      </c>
      <c r="J1496" s="40">
        <f>'NOAA WLs'!$P$5+(D1496/0.3048)</f>
        <v>4.7101049868766403</v>
      </c>
      <c r="K1496" s="40">
        <f>'NOAA WLs'!$P$5+(E1496/0.3048)</f>
        <v>4.487007874015748</v>
      </c>
      <c r="L1496" s="40">
        <f t="shared" si="186"/>
        <v>0.21981627296587927</v>
      </c>
      <c r="M1496" s="41">
        <f t="shared" si="187"/>
        <v>0.15419947506561679</v>
      </c>
    </row>
    <row r="1497" spans="1:20" x14ac:dyDescent="0.25">
      <c r="A1497" s="38">
        <v>2022</v>
      </c>
      <c r="B1497">
        <v>7</v>
      </c>
      <c r="C1497" s="1">
        <f t="shared" si="183"/>
        <v>44743</v>
      </c>
      <c r="D1497" s="38">
        <v>0.106</v>
      </c>
      <c r="E1497">
        <v>5.7000000000000002E-2</v>
      </c>
      <c r="F1497">
        <v>6.7000000000000004E-2</v>
      </c>
      <c r="G1497" s="52">
        <v>4.7E-2</v>
      </c>
      <c r="H1497" s="38">
        <f t="shared" si="184"/>
        <v>0.34776902887139105</v>
      </c>
      <c r="I1497" s="41">
        <f t="shared" si="185"/>
        <v>0.18700787401574803</v>
      </c>
      <c r="J1497" s="40">
        <f>'NOAA WLs'!$P$5+(D1497/0.3048)</f>
        <v>4.6477690288713909</v>
      </c>
      <c r="K1497" s="40">
        <f>'NOAA WLs'!$P$5+(E1497/0.3048)</f>
        <v>4.487007874015748</v>
      </c>
      <c r="L1497" s="40">
        <f t="shared" si="186"/>
        <v>0.21981627296587927</v>
      </c>
      <c r="M1497" s="41">
        <f t="shared" si="187"/>
        <v>0.15419947506561679</v>
      </c>
    </row>
    <row r="1498" spans="1:20" x14ac:dyDescent="0.25">
      <c r="A1498" s="38">
        <v>2022</v>
      </c>
      <c r="B1498">
        <v>8</v>
      </c>
      <c r="C1498" s="1">
        <f t="shared" si="183"/>
        <v>44774</v>
      </c>
      <c r="D1498" s="38">
        <v>0.113</v>
      </c>
      <c r="E1498">
        <v>5.7000000000000002E-2</v>
      </c>
      <c r="F1498">
        <v>6.7000000000000004E-2</v>
      </c>
      <c r="G1498" s="52">
        <v>4.7E-2</v>
      </c>
      <c r="H1498" s="38">
        <f t="shared" si="184"/>
        <v>0.37073490813648291</v>
      </c>
      <c r="I1498" s="41">
        <f t="shared" si="185"/>
        <v>0.18700787401574803</v>
      </c>
      <c r="J1498" s="40">
        <f>'NOAA WLs'!$P$5+(D1498/0.3048)</f>
        <v>4.6707349081364828</v>
      </c>
      <c r="K1498" s="40">
        <f>'NOAA WLs'!$P$5+(E1498/0.3048)</f>
        <v>4.487007874015748</v>
      </c>
      <c r="L1498" s="40">
        <f t="shared" si="186"/>
        <v>0.21981627296587927</v>
      </c>
      <c r="M1498" s="41">
        <f t="shared" si="187"/>
        <v>0.15419947506561679</v>
      </c>
    </row>
    <row r="1499" spans="1:20" x14ac:dyDescent="0.25">
      <c r="A1499" s="38">
        <v>2022</v>
      </c>
      <c r="B1499">
        <v>9</v>
      </c>
      <c r="C1499" s="1">
        <f t="shared" ref="C1499:C1512" si="188">DATE(A1499,B1499,1)</f>
        <v>44805</v>
      </c>
      <c r="D1499" s="38">
        <v>0.109</v>
      </c>
      <c r="E1499">
        <v>5.7000000000000002E-2</v>
      </c>
      <c r="F1499">
        <v>6.7000000000000004E-2</v>
      </c>
      <c r="G1499" s="52">
        <v>4.8000000000000001E-2</v>
      </c>
      <c r="H1499" s="38">
        <f t="shared" si="184"/>
        <v>0.3576115485564304</v>
      </c>
      <c r="I1499" s="41">
        <f t="shared" si="185"/>
        <v>0.18700787401574803</v>
      </c>
      <c r="J1499" s="40">
        <f>'NOAA WLs'!$P$5+(D1499/0.3048)</f>
        <v>4.6576115485564298</v>
      </c>
      <c r="K1499" s="40">
        <f>'NOAA WLs'!$P$5+(E1499/0.3048)</f>
        <v>4.487007874015748</v>
      </c>
      <c r="L1499" s="40">
        <f t="shared" si="186"/>
        <v>0.21981627296587927</v>
      </c>
      <c r="M1499" s="41">
        <f t="shared" si="187"/>
        <v>0.15748031496062992</v>
      </c>
    </row>
    <row r="1500" spans="1:20" x14ac:dyDescent="0.25">
      <c r="A1500" s="38">
        <v>2022</v>
      </c>
      <c r="B1500">
        <v>10</v>
      </c>
      <c r="C1500" s="1">
        <f t="shared" si="188"/>
        <v>44835</v>
      </c>
      <c r="D1500" s="38">
        <v>4.7E-2</v>
      </c>
      <c r="E1500">
        <v>5.8000000000000003E-2</v>
      </c>
      <c r="F1500">
        <v>6.8000000000000005E-2</v>
      </c>
      <c r="G1500" s="52">
        <v>4.8000000000000001E-2</v>
      </c>
      <c r="H1500" s="38">
        <f t="shared" si="184"/>
        <v>0.15419947506561679</v>
      </c>
      <c r="I1500" s="41">
        <f t="shared" si="185"/>
        <v>0.19028871391076116</v>
      </c>
      <c r="J1500" s="40">
        <f>'NOAA WLs'!$P$5+(D1500/0.3048)</f>
        <v>4.4541994750656162</v>
      </c>
      <c r="K1500" s="40">
        <f>'NOAA WLs'!$P$5+(E1500/0.3048)</f>
        <v>4.4902887139107612</v>
      </c>
      <c r="L1500" s="40">
        <f t="shared" si="186"/>
        <v>0.2230971128608924</v>
      </c>
      <c r="M1500" s="41">
        <f t="shared" si="187"/>
        <v>0.15748031496062992</v>
      </c>
    </row>
    <row r="1501" spans="1:20" x14ac:dyDescent="0.25">
      <c r="A1501" s="38">
        <v>2022</v>
      </c>
      <c r="B1501">
        <v>11</v>
      </c>
      <c r="C1501" s="1">
        <f t="shared" si="188"/>
        <v>44866</v>
      </c>
      <c r="D1501" s="38">
        <v>1E-3</v>
      </c>
      <c r="E1501">
        <v>5.8000000000000003E-2</v>
      </c>
      <c r="F1501">
        <v>6.8000000000000005E-2</v>
      </c>
      <c r="G1501" s="52">
        <v>4.8000000000000001E-2</v>
      </c>
      <c r="H1501" s="38">
        <f t="shared" si="184"/>
        <v>3.2808398950131233E-3</v>
      </c>
      <c r="I1501" s="41">
        <f t="shared" si="185"/>
        <v>0.19028871391076116</v>
      </c>
      <c r="J1501" s="40">
        <f>'NOAA WLs'!$P$5+(D1501/0.3048)</f>
        <v>4.3032808398950131</v>
      </c>
      <c r="K1501" s="40">
        <f>'NOAA WLs'!$P$5+(E1501/0.3048)</f>
        <v>4.4902887139107612</v>
      </c>
      <c r="L1501" s="40">
        <f t="shared" si="186"/>
        <v>0.2230971128608924</v>
      </c>
      <c r="M1501" s="41">
        <f t="shared" si="187"/>
        <v>0.15748031496062992</v>
      </c>
    </row>
    <row r="1502" spans="1:20" x14ac:dyDescent="0.25">
      <c r="A1502" s="38">
        <v>2022</v>
      </c>
      <c r="B1502">
        <v>12</v>
      </c>
      <c r="C1502" s="1">
        <f t="shared" si="188"/>
        <v>44896</v>
      </c>
      <c r="D1502" s="38">
        <v>0.10199999999999999</v>
      </c>
      <c r="E1502">
        <v>5.8000000000000003E-2</v>
      </c>
      <c r="F1502">
        <v>6.8000000000000005E-2</v>
      </c>
      <c r="G1502" s="52">
        <v>4.8000000000000001E-2</v>
      </c>
      <c r="H1502" s="38">
        <f t="shared" si="184"/>
        <v>0.33464566929133854</v>
      </c>
      <c r="I1502" s="41">
        <f t="shared" si="185"/>
        <v>0.19028871391076116</v>
      </c>
      <c r="J1502" s="40">
        <f>'NOAA WLs'!$P$5+(D1502/0.3048)</f>
        <v>4.6346456692913387</v>
      </c>
      <c r="K1502" s="40">
        <f>'NOAA WLs'!$P$5+(E1502/0.3048)</f>
        <v>4.4902887139107612</v>
      </c>
      <c r="L1502" s="40">
        <f t="shared" si="186"/>
        <v>0.2230971128608924</v>
      </c>
      <c r="M1502" s="41">
        <f t="shared" si="187"/>
        <v>0.15748031496062992</v>
      </c>
    </row>
    <row r="1503" spans="1:20" x14ac:dyDescent="0.25">
      <c r="A1503" s="38">
        <v>2023</v>
      </c>
      <c r="B1503">
        <v>1</v>
      </c>
      <c r="C1503" s="1">
        <f t="shared" si="188"/>
        <v>44927</v>
      </c>
      <c r="D1503" s="38">
        <v>0.152</v>
      </c>
      <c r="E1503">
        <v>5.8000000000000003E-2</v>
      </c>
      <c r="F1503">
        <v>6.8000000000000005E-2</v>
      </c>
      <c r="G1503" s="52">
        <v>4.8000000000000001E-2</v>
      </c>
      <c r="H1503" s="38">
        <f t="shared" si="184"/>
        <v>0.49868766404199472</v>
      </c>
      <c r="I1503" s="41">
        <f t="shared" si="185"/>
        <v>0.19028871391076116</v>
      </c>
      <c r="J1503" s="40">
        <f>'NOAA WLs'!$P$5+(D1503/0.3048)</f>
        <v>4.7986876640419949</v>
      </c>
      <c r="K1503" s="40">
        <f>'NOAA WLs'!$P$5+(E1503/0.3048)</f>
        <v>4.4902887139107612</v>
      </c>
      <c r="L1503" s="40">
        <f t="shared" si="186"/>
        <v>0.2230971128608924</v>
      </c>
      <c r="M1503" s="41">
        <f t="shared" si="187"/>
        <v>0.15748031496062992</v>
      </c>
    </row>
    <row r="1504" spans="1:20" x14ac:dyDescent="0.25">
      <c r="A1504" s="38">
        <v>2023</v>
      </c>
      <c r="B1504">
        <v>2</v>
      </c>
      <c r="C1504" s="1">
        <f t="shared" si="188"/>
        <v>44958</v>
      </c>
      <c r="D1504" s="38">
        <v>-1.6E-2</v>
      </c>
      <c r="E1504">
        <v>5.8000000000000003E-2</v>
      </c>
      <c r="F1504">
        <v>6.8000000000000005E-2</v>
      </c>
      <c r="G1504" s="52">
        <v>4.8000000000000001E-2</v>
      </c>
      <c r="H1504" s="38">
        <f t="shared" si="184"/>
        <v>-5.2493438320209973E-2</v>
      </c>
      <c r="I1504" s="41">
        <f t="shared" si="185"/>
        <v>0.19028871391076116</v>
      </c>
      <c r="J1504" s="40">
        <f>'NOAA WLs'!$P$5+(D1504/0.3048)</f>
        <v>4.2475065616797902</v>
      </c>
      <c r="K1504" s="40">
        <f>'NOAA WLs'!$P$5+(E1504/0.3048)</f>
        <v>4.4902887139107612</v>
      </c>
      <c r="L1504" s="40">
        <f t="shared" si="186"/>
        <v>0.2230971128608924</v>
      </c>
      <c r="M1504" s="41">
        <f t="shared" si="187"/>
        <v>0.15748031496062992</v>
      </c>
    </row>
    <row r="1505" spans="1:13" x14ac:dyDescent="0.25">
      <c r="A1505" s="38">
        <v>2023</v>
      </c>
      <c r="B1505">
        <v>3</v>
      </c>
      <c r="C1505" s="1">
        <f t="shared" si="188"/>
        <v>44986</v>
      </c>
      <c r="D1505" s="38">
        <v>7.1999999999999995E-2</v>
      </c>
      <c r="E1505">
        <v>5.8000000000000003E-2</v>
      </c>
      <c r="F1505">
        <v>6.8000000000000005E-2</v>
      </c>
      <c r="G1505" s="52">
        <v>4.9000000000000002E-2</v>
      </c>
      <c r="H1505" s="38">
        <f t="shared" si="184"/>
        <v>0.23622047244094485</v>
      </c>
      <c r="I1505" s="41">
        <f t="shared" si="185"/>
        <v>0.19028871391076116</v>
      </c>
      <c r="J1505" s="40">
        <f>'NOAA WLs'!$P$5+(D1505/0.3048)</f>
        <v>4.5362204724409443</v>
      </c>
      <c r="K1505" s="40">
        <f>'NOAA WLs'!$P$5+(E1505/0.3048)</f>
        <v>4.4902887139107612</v>
      </c>
      <c r="L1505" s="40">
        <f t="shared" si="186"/>
        <v>0.2230971128608924</v>
      </c>
      <c r="M1505" s="41">
        <f t="shared" si="187"/>
        <v>0.16076115485564305</v>
      </c>
    </row>
    <row r="1506" spans="1:13" x14ac:dyDescent="0.25">
      <c r="A1506" s="38">
        <v>2023</v>
      </c>
      <c r="B1506">
        <v>4</v>
      </c>
      <c r="C1506" s="1">
        <f t="shared" si="188"/>
        <v>45017</v>
      </c>
      <c r="D1506" s="38">
        <v>0.126</v>
      </c>
      <c r="E1506">
        <v>5.8999999999999997E-2</v>
      </c>
      <c r="F1506">
        <v>6.9000000000000006E-2</v>
      </c>
      <c r="G1506" s="52">
        <v>4.9000000000000002E-2</v>
      </c>
      <c r="H1506" s="38">
        <f t="shared" si="184"/>
        <v>0.41338582677165353</v>
      </c>
      <c r="I1506" s="41">
        <f t="shared" si="185"/>
        <v>0.19356955380577426</v>
      </c>
      <c r="J1506" s="40">
        <f>'NOAA WLs'!$P$5+(D1506/0.3048)</f>
        <v>4.7133858267716535</v>
      </c>
      <c r="K1506" s="40">
        <f>'NOAA WLs'!$P$5+(E1506/0.3048)</f>
        <v>4.4935695538057745</v>
      </c>
      <c r="L1506" s="40">
        <f t="shared" si="186"/>
        <v>0.22637795275590553</v>
      </c>
      <c r="M1506" s="41">
        <f t="shared" si="187"/>
        <v>0.16076115485564305</v>
      </c>
    </row>
    <row r="1507" spans="1:13" x14ac:dyDescent="0.25">
      <c r="A1507" s="38">
        <v>2023</v>
      </c>
      <c r="B1507">
        <v>5</v>
      </c>
      <c r="C1507" s="1">
        <f t="shared" si="188"/>
        <v>45047</v>
      </c>
      <c r="D1507" s="38">
        <v>0.13200000000000001</v>
      </c>
      <c r="E1507">
        <v>5.8999999999999997E-2</v>
      </c>
      <c r="F1507">
        <v>6.9000000000000006E-2</v>
      </c>
      <c r="G1507" s="52">
        <v>4.9000000000000002E-2</v>
      </c>
      <c r="H1507" s="38">
        <f t="shared" si="184"/>
        <v>0.43307086614173229</v>
      </c>
      <c r="I1507" s="41">
        <f t="shared" si="185"/>
        <v>0.19356955380577426</v>
      </c>
      <c r="J1507" s="40">
        <f>'NOAA WLs'!$P$5+(D1507/0.3048)</f>
        <v>4.7330708661417322</v>
      </c>
      <c r="K1507" s="40">
        <f>'NOAA WLs'!$P$5+(E1507/0.3048)</f>
        <v>4.4935695538057745</v>
      </c>
      <c r="L1507" s="40">
        <f t="shared" si="186"/>
        <v>0.22637795275590553</v>
      </c>
      <c r="M1507" s="41">
        <f t="shared" si="187"/>
        <v>0.16076115485564305</v>
      </c>
    </row>
    <row r="1508" spans="1:13" x14ac:dyDescent="0.25">
      <c r="A1508" s="38">
        <v>2023</v>
      </c>
      <c r="B1508">
        <v>6</v>
      </c>
      <c r="C1508" s="1">
        <f t="shared" si="188"/>
        <v>45078</v>
      </c>
      <c r="D1508" s="38">
        <v>7.9000000000000001E-2</v>
      </c>
      <c r="E1508">
        <v>5.8999999999999997E-2</v>
      </c>
      <c r="F1508">
        <v>6.9000000000000006E-2</v>
      </c>
      <c r="G1508" s="52">
        <v>4.9000000000000002E-2</v>
      </c>
      <c r="H1508" s="38">
        <f t="shared" si="184"/>
        <v>0.25918635170603671</v>
      </c>
      <c r="I1508" s="41">
        <f t="shared" si="185"/>
        <v>0.19356955380577426</v>
      </c>
      <c r="J1508" s="40">
        <f>'NOAA WLs'!$P$5+(D1508/0.3048)</f>
        <v>4.5591863517060363</v>
      </c>
      <c r="K1508" s="40">
        <f>'NOAA WLs'!$P$5+(E1508/0.3048)</f>
        <v>4.4935695538057745</v>
      </c>
      <c r="L1508" s="40">
        <f t="shared" si="186"/>
        <v>0.22637795275590553</v>
      </c>
      <c r="M1508" s="41">
        <f t="shared" si="187"/>
        <v>0.16076115485564305</v>
      </c>
    </row>
    <row r="1509" spans="1:13" x14ac:dyDescent="0.25">
      <c r="A1509" s="38">
        <v>2023</v>
      </c>
      <c r="B1509">
        <v>7</v>
      </c>
      <c r="C1509" s="1">
        <f t="shared" si="188"/>
        <v>45108</v>
      </c>
      <c r="D1509" s="38">
        <v>8.8999999999999996E-2</v>
      </c>
      <c r="E1509">
        <v>5.8999999999999997E-2</v>
      </c>
      <c r="F1509">
        <v>6.9000000000000006E-2</v>
      </c>
      <c r="G1509" s="52">
        <v>4.9000000000000002E-2</v>
      </c>
      <c r="H1509" s="38">
        <f t="shared" si="184"/>
        <v>0.29199475065616792</v>
      </c>
      <c r="I1509" s="41">
        <f t="shared" si="185"/>
        <v>0.19356955380577426</v>
      </c>
      <c r="J1509" s="40">
        <f>'NOAA WLs'!$P$5+(D1509/0.3048)</f>
        <v>4.591994750656168</v>
      </c>
      <c r="K1509" s="40">
        <f>'NOAA WLs'!$P$5+(E1509/0.3048)</f>
        <v>4.4935695538057745</v>
      </c>
      <c r="L1509" s="40">
        <f t="shared" si="186"/>
        <v>0.22637795275590553</v>
      </c>
      <c r="M1509" s="41">
        <f t="shared" si="187"/>
        <v>0.16076115485564305</v>
      </c>
    </row>
    <row r="1510" spans="1:13" x14ac:dyDescent="0.25">
      <c r="A1510" s="38">
        <v>2023</v>
      </c>
      <c r="B1510">
        <v>8</v>
      </c>
      <c r="C1510" s="1">
        <f t="shared" si="188"/>
        <v>45139</v>
      </c>
      <c r="D1510" s="38">
        <v>0.122</v>
      </c>
      <c r="E1510">
        <v>5.8999999999999997E-2</v>
      </c>
      <c r="F1510">
        <v>6.9000000000000006E-2</v>
      </c>
      <c r="G1510" s="52">
        <v>4.9000000000000002E-2</v>
      </c>
      <c r="H1510" s="38">
        <f t="shared" si="184"/>
        <v>0.40026246719160102</v>
      </c>
      <c r="I1510" s="41">
        <f t="shared" si="185"/>
        <v>0.19356955380577426</v>
      </c>
      <c r="J1510" s="40">
        <f>'NOAA WLs'!$P$5+(D1510/0.3048)</f>
        <v>4.7002624671916005</v>
      </c>
      <c r="K1510" s="40">
        <f>'NOAA WLs'!$P$5+(E1510/0.3048)</f>
        <v>4.4935695538057745</v>
      </c>
      <c r="L1510" s="40">
        <f t="shared" si="186"/>
        <v>0.22637795275590553</v>
      </c>
      <c r="M1510" s="41">
        <f t="shared" si="187"/>
        <v>0.16076115485564305</v>
      </c>
    </row>
    <row r="1511" spans="1:13" x14ac:dyDescent="0.25">
      <c r="A1511" s="38">
        <v>2023</v>
      </c>
      <c r="B1511">
        <v>9</v>
      </c>
      <c r="C1511" s="1">
        <f t="shared" si="188"/>
        <v>45170</v>
      </c>
      <c r="D1511" s="38">
        <v>0.11600000000000001</v>
      </c>
      <c r="E1511">
        <v>0.06</v>
      </c>
      <c r="F1511">
        <v>7.0000000000000007E-2</v>
      </c>
      <c r="G1511" s="52">
        <v>0.05</v>
      </c>
      <c r="H1511" s="38">
        <f t="shared" si="184"/>
        <v>0.38057742782152232</v>
      </c>
      <c r="I1511" s="41">
        <f t="shared" si="185"/>
        <v>0.19685039370078738</v>
      </c>
      <c r="J1511" s="40">
        <f>'NOAA WLs'!$P$5+(D1511/0.3048)</f>
        <v>4.6805774278215218</v>
      </c>
      <c r="K1511" s="40">
        <f>'NOAA WLs'!$P$5+(E1511/0.3048)</f>
        <v>4.4968503937007869</v>
      </c>
      <c r="L1511" s="40">
        <f t="shared" si="186"/>
        <v>0.22965879265091865</v>
      </c>
      <c r="M1511" s="41">
        <f t="shared" si="187"/>
        <v>0.16404199475065617</v>
      </c>
    </row>
    <row r="1512" spans="1:13" ht="15.75" thickBot="1" x14ac:dyDescent="0.3">
      <c r="A1512" s="47">
        <v>2023</v>
      </c>
      <c r="B1512" s="27">
        <v>10</v>
      </c>
      <c r="C1512" s="48">
        <f t="shared" si="188"/>
        <v>45200</v>
      </c>
      <c r="D1512" s="47">
        <v>0.121</v>
      </c>
      <c r="E1512" s="27">
        <v>0.06</v>
      </c>
      <c r="F1512" s="27">
        <v>7.0000000000000007E-2</v>
      </c>
      <c r="G1512" s="54">
        <v>0.05</v>
      </c>
      <c r="H1512" s="47">
        <f t="shared" si="184"/>
        <v>0.39698162729658787</v>
      </c>
      <c r="I1512" s="50">
        <f t="shared" si="185"/>
        <v>0.19685039370078738</v>
      </c>
      <c r="J1512" s="49">
        <f>'NOAA WLs'!$P$5+(D1512/0.3048)</f>
        <v>4.6969816272965881</v>
      </c>
      <c r="K1512" s="49">
        <f>'NOAA WLs'!$P$5+(E1512/0.3048)</f>
        <v>4.4968503937007869</v>
      </c>
      <c r="L1512" s="49">
        <f t="shared" si="186"/>
        <v>0.22965879265091865</v>
      </c>
      <c r="M1512" s="50">
        <f t="shared" si="187"/>
        <v>0.16404199475065617</v>
      </c>
    </row>
  </sheetData>
  <mergeCells count="3">
    <mergeCell ref="D13:G13"/>
    <mergeCell ref="H13:I13"/>
    <mergeCell ref="J13:M13"/>
  </mergeCells>
  <hyperlinks>
    <hyperlink ref="B7" r:id="rId1" xr:uid="{9E592B55-2BD2-4337-85B8-10777C74D791}"/>
    <hyperlink ref="O13" r:id="rId2" xr:uid="{2F064269-A672-4685-95C2-D77BA34FB4BB}"/>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D67D-E776-4725-B39F-C49D5CC7B768}">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0.30839026483094062</v>
      </c>
      <c r="C4">
        <v>3.1900559914220734</v>
      </c>
    </row>
    <row r="5" spans="1:3" x14ac:dyDescent="0.25">
      <c r="A5">
        <v>2</v>
      </c>
      <c r="B5">
        <v>0.37715256794376645</v>
      </c>
      <c r="C5">
        <v>3.5403843542814459</v>
      </c>
    </row>
    <row r="6" spans="1:3" x14ac:dyDescent="0.25">
      <c r="A6">
        <v>5</v>
      </c>
      <c r="B6">
        <v>0.41135123392985878</v>
      </c>
      <c r="C6">
        <v>3.6868996246822414</v>
      </c>
    </row>
    <row r="7" spans="1:3" x14ac:dyDescent="0.25">
      <c r="A7">
        <v>10</v>
      </c>
      <c r="B7">
        <v>0.43120221041671086</v>
      </c>
      <c r="C7">
        <v>3.7652608705967063</v>
      </c>
    </row>
    <row r="8" spans="1:3" x14ac:dyDescent="0.25">
      <c r="A8">
        <v>20</v>
      </c>
      <c r="B8">
        <v>0.44839262700897597</v>
      </c>
      <c r="C8">
        <v>3.8289624853314188</v>
      </c>
    </row>
    <row r="9" spans="1:3" x14ac:dyDescent="0.25">
      <c r="A9">
        <v>50</v>
      </c>
      <c r="B9">
        <v>0.46823534805697375</v>
      </c>
      <c r="C9">
        <v>3.8974877139355026</v>
      </c>
    </row>
    <row r="10" spans="1:3" x14ac:dyDescent="0.25">
      <c r="A10">
        <v>100</v>
      </c>
      <c r="B10">
        <v>0.48150732642164201</v>
      </c>
      <c r="C10">
        <v>3.9402007307630749</v>
      </c>
    </row>
    <row r="11" spans="1:3" x14ac:dyDescent="0.25">
      <c r="A11">
        <v>500</v>
      </c>
      <c r="B11">
        <v>0.50766732237172185</v>
      </c>
      <c r="C11">
        <v>4.0166423260202695</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F3D31-DAA0-4E6A-A077-6EB25286A714}">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0.2743089065096519</v>
      </c>
      <c r="C4">
        <v>3.1694274574188697</v>
      </c>
    </row>
    <row r="5" spans="1:3" x14ac:dyDescent="0.25">
      <c r="A5">
        <v>2</v>
      </c>
      <c r="B5">
        <v>0.32632892513515199</v>
      </c>
      <c r="C5">
        <v>3.5126131083371255</v>
      </c>
    </row>
    <row r="6" spans="1:3" x14ac:dyDescent="0.25">
      <c r="A6">
        <v>5</v>
      </c>
      <c r="B6">
        <v>0.35820433026082593</v>
      </c>
      <c r="C6">
        <v>3.6560978646752442</v>
      </c>
    </row>
    <row r="7" spans="1:3" x14ac:dyDescent="0.25">
      <c r="A7">
        <v>10</v>
      </c>
      <c r="B7">
        <v>0.37726063888990036</v>
      </c>
      <c r="C7">
        <v>3.7336193816531993</v>
      </c>
    </row>
    <row r="8" spans="1:3" x14ac:dyDescent="0.25">
      <c r="A8">
        <v>20</v>
      </c>
      <c r="B8">
        <v>0.39414440067058032</v>
      </c>
      <c r="C8">
        <v>3.7971320306997756</v>
      </c>
    </row>
    <row r="9" spans="1:3" x14ac:dyDescent="0.25">
      <c r="A9">
        <v>50</v>
      </c>
      <c r="B9">
        <v>0.4141374218089896</v>
      </c>
      <c r="C9">
        <v>3.8660501361506405</v>
      </c>
    </row>
    <row r="10" spans="1:3" x14ac:dyDescent="0.25">
      <c r="A10">
        <v>100</v>
      </c>
      <c r="B10">
        <v>0.42785453922925964</v>
      </c>
      <c r="C10">
        <v>3.9093840473467161</v>
      </c>
    </row>
    <row r="11" spans="1:3" x14ac:dyDescent="0.25">
      <c r="A11">
        <v>500</v>
      </c>
      <c r="B11">
        <v>0.45586161640188505</v>
      </c>
      <c r="C11">
        <v>3.9878609363591218</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DD4F8-52E0-45BC-A153-9CC14CAC5301}">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0.25032353603257218</v>
      </c>
      <c r="C4">
        <v>3.1655149010933434</v>
      </c>
    </row>
    <row r="5" spans="1:3" x14ac:dyDescent="0.25">
      <c r="A5">
        <v>2</v>
      </c>
      <c r="B5">
        <v>0.31921351727660013</v>
      </c>
      <c r="C5">
        <v>3.5071066597637439</v>
      </c>
    </row>
    <row r="6" spans="1:3" x14ac:dyDescent="0.25">
      <c r="A6">
        <v>5</v>
      </c>
      <c r="B6">
        <v>0.343990731513165</v>
      </c>
      <c r="C6">
        <v>3.6488711954928292</v>
      </c>
    </row>
    <row r="7" spans="1:3" x14ac:dyDescent="0.25">
      <c r="A7">
        <v>10</v>
      </c>
      <c r="B7">
        <v>0.3560885128216581</v>
      </c>
      <c r="C7">
        <v>3.7248908655719548</v>
      </c>
    </row>
    <row r="8" spans="1:3" x14ac:dyDescent="0.25">
      <c r="A8">
        <v>20</v>
      </c>
      <c r="B8">
        <v>0.36525833253856477</v>
      </c>
      <c r="C8">
        <v>3.7868140458864468</v>
      </c>
    </row>
    <row r="9" spans="1:3" x14ac:dyDescent="0.25">
      <c r="A9">
        <v>50</v>
      </c>
      <c r="B9">
        <v>0.37438460527861145</v>
      </c>
      <c r="C9">
        <v>3.8535762814978414</v>
      </c>
    </row>
    <row r="10" spans="1:3" x14ac:dyDescent="0.25">
      <c r="A10">
        <v>100</v>
      </c>
      <c r="B10">
        <v>0.37964475572783862</v>
      </c>
      <c r="C10">
        <v>3.8952844885654221</v>
      </c>
    </row>
    <row r="11" spans="1:3" x14ac:dyDescent="0.25">
      <c r="A11">
        <v>500</v>
      </c>
      <c r="B11">
        <v>0.38811745298617223</v>
      </c>
      <c r="C11">
        <v>3.9701571465952687</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02B75-C705-4467-9238-FBB73544A87C}">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0.26167454195767231</v>
      </c>
      <c r="C4">
        <v>3.4828759786786581</v>
      </c>
    </row>
    <row r="5" spans="1:3" x14ac:dyDescent="0.25">
      <c r="A5">
        <v>2</v>
      </c>
      <c r="B5">
        <v>0.35342874227955495</v>
      </c>
      <c r="C5">
        <v>3.8747976541325446</v>
      </c>
    </row>
    <row r="6" spans="1:3" x14ac:dyDescent="0.25">
      <c r="A6">
        <v>5</v>
      </c>
      <c r="B6">
        <v>0.3905676153700765</v>
      </c>
      <c r="C6">
        <v>4.0451343661427037</v>
      </c>
    </row>
    <row r="7" spans="1:3" x14ac:dyDescent="0.25">
      <c r="A7">
        <v>10</v>
      </c>
      <c r="B7">
        <v>0.40917337041275859</v>
      </c>
      <c r="C7">
        <v>4.1448296387141301</v>
      </c>
    </row>
    <row r="8" spans="1:3" x14ac:dyDescent="0.25">
      <c r="A8">
        <v>20</v>
      </c>
      <c r="B8">
        <v>0.42355681358740205</v>
      </c>
      <c r="C8">
        <v>4.2317180239948327</v>
      </c>
    </row>
    <row r="9" spans="1:3" x14ac:dyDescent="0.25">
      <c r="A9">
        <v>50</v>
      </c>
      <c r="B9">
        <v>0.43818845163071052</v>
      </c>
      <c r="C9">
        <v>4.332732902929946</v>
      </c>
    </row>
    <row r="10" spans="1:3" x14ac:dyDescent="0.25">
      <c r="A10">
        <v>100</v>
      </c>
      <c r="B10">
        <v>0.44681001595783298</v>
      </c>
      <c r="C10">
        <v>4.4007814269556969</v>
      </c>
    </row>
    <row r="11" spans="1:3" x14ac:dyDescent="0.25">
      <c r="A11">
        <v>500</v>
      </c>
      <c r="B11">
        <v>0.4611128657397377</v>
      </c>
      <c r="C11">
        <v>4.5362389294108647</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B5B72-E432-4B83-8A7A-75BE9FB987BE}">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0.75747912600585243</v>
      </c>
      <c r="C4">
        <v>3.2241228969439355</v>
      </c>
    </row>
    <row r="5" spans="1:3" x14ac:dyDescent="0.25">
      <c r="A5">
        <v>2</v>
      </c>
      <c r="B5">
        <v>0.90016082946582565</v>
      </c>
      <c r="C5">
        <v>3.518834268803515</v>
      </c>
    </row>
    <row r="6" spans="1:3" x14ac:dyDescent="0.25">
      <c r="A6">
        <v>5</v>
      </c>
      <c r="B6">
        <v>0.96975755389254781</v>
      </c>
      <c r="C6">
        <v>3.6693497631796212</v>
      </c>
    </row>
    <row r="7" spans="1:3" x14ac:dyDescent="0.25">
      <c r="A7">
        <v>10</v>
      </c>
      <c r="B7">
        <v>1.0093796343301364</v>
      </c>
      <c r="C7">
        <v>3.7546842607789976</v>
      </c>
    </row>
    <row r="8" spans="1:3" x14ac:dyDescent="0.25">
      <c r="A8">
        <v>20</v>
      </c>
      <c r="B8">
        <v>1.0431802149195484</v>
      </c>
      <c r="C8">
        <v>3.8272473890318741</v>
      </c>
    </row>
    <row r="9" spans="1:3" x14ac:dyDescent="0.25">
      <c r="A9">
        <v>50</v>
      </c>
      <c r="B9">
        <v>1.0815475545766964</v>
      </c>
      <c r="C9">
        <v>3.9093195991264826</v>
      </c>
    </row>
    <row r="10" spans="1:3" x14ac:dyDescent="0.25">
      <c r="A10">
        <v>100</v>
      </c>
      <c r="B10">
        <v>1.1067843441241239</v>
      </c>
      <c r="C10">
        <v>3.9631110175373903</v>
      </c>
    </row>
    <row r="11" spans="1:3" x14ac:dyDescent="0.25">
      <c r="A11">
        <v>500</v>
      </c>
      <c r="B11">
        <v>1.1553947412103238</v>
      </c>
      <c r="C11">
        <v>4.0662136336070853</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6194-D35A-40A5-A4F0-6DABAC7476A5}">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0.92107735697384951</v>
      </c>
      <c r="C4">
        <v>3.1989742661393108</v>
      </c>
    </row>
    <row r="5" spans="1:3" x14ac:dyDescent="0.25">
      <c r="A5">
        <v>2</v>
      </c>
      <c r="B5">
        <v>1.0995329896592805</v>
      </c>
      <c r="C5">
        <v>3.535345100352139</v>
      </c>
    </row>
    <row r="6" spans="1:3" x14ac:dyDescent="0.25">
      <c r="A6">
        <v>5</v>
      </c>
      <c r="B6">
        <v>1.1722857796322921</v>
      </c>
      <c r="C6">
        <v>3.6826784361657303</v>
      </c>
    </row>
    <row r="7" spans="1:3" x14ac:dyDescent="0.25">
      <c r="A7">
        <v>10</v>
      </c>
      <c r="B7">
        <v>1.2087423354220035</v>
      </c>
      <c r="C7">
        <v>3.7604995084824826</v>
      </c>
    </row>
    <row r="8" spans="1:3" x14ac:dyDescent="0.25">
      <c r="A8">
        <v>20</v>
      </c>
      <c r="B8">
        <v>1.2369309422593491</v>
      </c>
      <c r="C8">
        <v>3.8231567294785309</v>
      </c>
    </row>
    <row r="9" spans="1:3" x14ac:dyDescent="0.25">
      <c r="A9">
        <v>50</v>
      </c>
      <c r="B9">
        <v>1.2656120012248937</v>
      </c>
      <c r="C9">
        <v>3.8898412262568942</v>
      </c>
    </row>
    <row r="10" spans="1:3" x14ac:dyDescent="0.25">
      <c r="A10">
        <v>100</v>
      </c>
      <c r="B10">
        <v>1.2825156543978928</v>
      </c>
      <c r="C10">
        <v>3.9309628046876912</v>
      </c>
    </row>
    <row r="11" spans="1:3" x14ac:dyDescent="0.25">
      <c r="A11">
        <v>500</v>
      </c>
      <c r="B11">
        <v>1.3105661604808161</v>
      </c>
      <c r="C11">
        <v>4.003492076658473</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5FC42-DA09-483C-BD2A-8EA556B6E87A}">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0.86789364845582928</v>
      </c>
      <c r="C4">
        <v>3.4272585065545109</v>
      </c>
    </row>
    <row r="5" spans="1:3" x14ac:dyDescent="0.25">
      <c r="A5">
        <v>2</v>
      </c>
      <c r="B5">
        <v>1.0435346317398075</v>
      </c>
      <c r="C5">
        <v>3.7345746927346983</v>
      </c>
    </row>
    <row r="6" spans="1:3" x14ac:dyDescent="0.25">
      <c r="A6">
        <v>5</v>
      </c>
      <c r="B6">
        <v>1.1273664950292444</v>
      </c>
      <c r="C6">
        <v>3.8939583098488706</v>
      </c>
    </row>
    <row r="7" spans="1:3" x14ac:dyDescent="0.25">
      <c r="A7">
        <v>10</v>
      </c>
      <c r="B7">
        <v>1.1733973613717565</v>
      </c>
      <c r="C7">
        <v>3.9810347052780366</v>
      </c>
    </row>
    <row r="8" spans="1:3" x14ac:dyDescent="0.25">
      <c r="A8">
        <v>20</v>
      </c>
      <c r="B8">
        <v>1.2115832839318812</v>
      </c>
      <c r="C8">
        <v>4.0529912658035689</v>
      </c>
    </row>
    <row r="9" spans="1:3" x14ac:dyDescent="0.25">
      <c r="A9">
        <v>50</v>
      </c>
      <c r="B9">
        <v>1.2535988256829778</v>
      </c>
      <c r="C9">
        <v>4.131822887780217</v>
      </c>
    </row>
    <row r="10" spans="1:3" x14ac:dyDescent="0.25">
      <c r="A10">
        <v>100</v>
      </c>
      <c r="B10">
        <v>1.2803874700179076</v>
      </c>
      <c r="C10">
        <v>4.1818679806768975</v>
      </c>
    </row>
    <row r="11" spans="1:3" x14ac:dyDescent="0.25">
      <c r="A11">
        <v>500</v>
      </c>
      <c r="B11">
        <v>1.3298304778057526</v>
      </c>
      <c r="C11">
        <v>4.2736908546556069</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8550-D452-4B81-A1B9-2605FEFFB528}">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0.7508140054859711</v>
      </c>
      <c r="C4">
        <v>3.3478259980930303</v>
      </c>
    </row>
    <row r="5" spans="1:3" x14ac:dyDescent="0.25">
      <c r="A5">
        <v>2</v>
      </c>
      <c r="B5">
        <v>0.98708853771945027</v>
      </c>
      <c r="C5">
        <v>3.6849117024321036</v>
      </c>
    </row>
    <row r="6" spans="1:3" x14ac:dyDescent="0.25">
      <c r="A6">
        <v>5</v>
      </c>
      <c r="B6">
        <v>1.0766338392370109</v>
      </c>
      <c r="C6">
        <v>3.839625168130226</v>
      </c>
    </row>
    <row r="7" spans="1:3" x14ac:dyDescent="0.25">
      <c r="A7">
        <v>10</v>
      </c>
      <c r="B7">
        <v>1.1197531280484507</v>
      </c>
      <c r="C7">
        <v>3.9250311229468924</v>
      </c>
    </row>
    <row r="8" spans="1:3" x14ac:dyDescent="0.25">
      <c r="A8">
        <v>20</v>
      </c>
      <c r="B8">
        <v>1.1520911230189153</v>
      </c>
      <c r="C8">
        <v>3.9961741798594517</v>
      </c>
    </row>
    <row r="9" spans="1:3" x14ac:dyDescent="0.25">
      <c r="A9">
        <v>50</v>
      </c>
      <c r="B9">
        <v>1.1838987657814739</v>
      </c>
      <c r="C9">
        <v>4.0748125345780979</v>
      </c>
    </row>
    <row r="10" spans="1:3" x14ac:dyDescent="0.25">
      <c r="A10">
        <v>100</v>
      </c>
      <c r="B10">
        <v>1.2020148835586242</v>
      </c>
      <c r="C10">
        <v>4.1251826462272962</v>
      </c>
    </row>
    <row r="11" spans="1:3" x14ac:dyDescent="0.25">
      <c r="A11">
        <v>500</v>
      </c>
      <c r="B11">
        <v>1.2307363358528518</v>
      </c>
      <c r="C11">
        <v>4.2187352133103957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5A2B8-B341-4AD7-93BE-811F80F82670}">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0.53569006913861739</v>
      </c>
      <c r="C4">
        <v>3.5447613572047825</v>
      </c>
    </row>
    <row r="5" spans="1:3" x14ac:dyDescent="0.25">
      <c r="A5">
        <v>2</v>
      </c>
      <c r="B5">
        <v>0.65143028031012262</v>
      </c>
      <c r="C5">
        <v>3.9042534635485748</v>
      </c>
    </row>
    <row r="6" spans="1:3" x14ac:dyDescent="0.25">
      <c r="A6">
        <v>5</v>
      </c>
      <c r="B6">
        <v>0.7180225630569268</v>
      </c>
      <c r="C6">
        <v>4.0836825945861444</v>
      </c>
    </row>
    <row r="7" spans="1:3" x14ac:dyDescent="0.25">
      <c r="A7">
        <v>10</v>
      </c>
      <c r="B7">
        <v>0.75584578666650626</v>
      </c>
      <c r="C7">
        <v>4.1817382137255708</v>
      </c>
    </row>
    <row r="8" spans="1:3" x14ac:dyDescent="0.25">
      <c r="A8">
        <v>20</v>
      </c>
      <c r="B8">
        <v>0.78805362377933552</v>
      </c>
      <c r="C8">
        <v>4.2627852484799975</v>
      </c>
    </row>
    <row r="9" spans="1:3" x14ac:dyDescent="0.25">
      <c r="A9">
        <v>50</v>
      </c>
      <c r="B9">
        <v>0.82453945684015839</v>
      </c>
      <c r="C9">
        <v>4.3515974621491686</v>
      </c>
    </row>
    <row r="10" spans="1:3" x14ac:dyDescent="0.25">
      <c r="A10">
        <v>100</v>
      </c>
      <c r="B10">
        <v>0.84849041888332244</v>
      </c>
      <c r="C10">
        <v>4.4079923095800835</v>
      </c>
    </row>
    <row r="11" spans="1:3" x14ac:dyDescent="0.25">
      <c r="A11">
        <v>500</v>
      </c>
      <c r="B11">
        <v>0.8944966564902308</v>
      </c>
      <c r="C11">
        <v>4.5115000790137714</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A825-24B3-41A5-AECF-AB68FE9350C3}">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0.43431249513018727</v>
      </c>
      <c r="C4">
        <v>3.3689628792103563</v>
      </c>
    </row>
    <row r="5" spans="1:3" x14ac:dyDescent="0.25">
      <c r="A5">
        <v>2</v>
      </c>
      <c r="B5">
        <v>0.51838606790872244</v>
      </c>
      <c r="C5">
        <v>3.7022345539543839</v>
      </c>
    </row>
    <row r="6" spans="1:3" x14ac:dyDescent="0.25">
      <c r="A6">
        <v>5</v>
      </c>
      <c r="B6">
        <v>0.56760174667267815</v>
      </c>
      <c r="C6">
        <v>3.8566756360231746</v>
      </c>
    </row>
    <row r="7" spans="1:3" x14ac:dyDescent="0.25">
      <c r="A7">
        <v>10</v>
      </c>
      <c r="B7">
        <v>0.59595598728960197</v>
      </c>
      <c r="C7">
        <v>3.9378591853604954</v>
      </c>
    </row>
    <row r="8" spans="1:3" x14ac:dyDescent="0.25">
      <c r="A8">
        <v>20</v>
      </c>
      <c r="B8">
        <v>0.62036784671639533</v>
      </c>
      <c r="C8">
        <v>4.0029819315768673</v>
      </c>
    </row>
    <row r="9" spans="1:3" x14ac:dyDescent="0.25">
      <c r="A9">
        <v>50</v>
      </c>
      <c r="B9">
        <v>0.64836406512198486</v>
      </c>
      <c r="C9">
        <v>4.0720053215576186</v>
      </c>
    </row>
    <row r="10" spans="1:3" x14ac:dyDescent="0.25">
      <c r="A10">
        <v>100</v>
      </c>
      <c r="B10">
        <v>0.66696885258209626</v>
      </c>
      <c r="C10">
        <v>4.1143932958760425</v>
      </c>
    </row>
    <row r="11" spans="1:3" x14ac:dyDescent="0.25">
      <c r="A11">
        <v>500</v>
      </c>
      <c r="B11">
        <v>0.70331439268607088</v>
      </c>
      <c r="C11">
        <v>4.1887382603288517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18E2-9347-46D7-88F1-A689D866BA75}">
  <dimension ref="A1:L89"/>
  <sheetViews>
    <sheetView workbookViewId="0">
      <selection activeCell="A41" sqref="A41"/>
    </sheetView>
  </sheetViews>
  <sheetFormatPr defaultRowHeight="15" x14ac:dyDescent="0.25"/>
  <cols>
    <col min="19" max="19" width="12.85546875" customWidth="1"/>
  </cols>
  <sheetData>
    <row r="1" spans="1:12" x14ac:dyDescent="0.25">
      <c r="A1" t="s">
        <v>2</v>
      </c>
    </row>
    <row r="2" spans="1:12" x14ac:dyDescent="0.25">
      <c r="A2" t="s">
        <v>183</v>
      </c>
    </row>
    <row r="3" spans="1:12" x14ac:dyDescent="0.25">
      <c r="A3" s="33">
        <v>45294</v>
      </c>
    </row>
    <row r="4" spans="1:12" x14ac:dyDescent="0.25">
      <c r="A4" t="s">
        <v>184</v>
      </c>
    </row>
    <row r="6" spans="1:12" x14ac:dyDescent="0.25">
      <c r="A6" s="55" t="s">
        <v>199</v>
      </c>
    </row>
    <row r="7" spans="1:12" x14ac:dyDescent="0.25">
      <c r="A7" s="21" t="s">
        <v>138</v>
      </c>
    </row>
    <row r="8" spans="1:12" x14ac:dyDescent="0.25">
      <c r="A8" s="21"/>
    </row>
    <row r="9" spans="1:12" x14ac:dyDescent="0.25">
      <c r="A9" s="21"/>
    </row>
    <row r="10" spans="1:12" x14ac:dyDescent="0.25">
      <c r="A10" s="21" t="s">
        <v>205</v>
      </c>
    </row>
    <row r="11" spans="1:12" x14ac:dyDescent="0.25">
      <c r="A11" s="23" t="s">
        <v>201</v>
      </c>
      <c r="B11" s="56"/>
    </row>
    <row r="12" spans="1:12" x14ac:dyDescent="0.25">
      <c r="A12" s="21"/>
      <c r="B12" s="21"/>
      <c r="C12" s="21" t="s">
        <v>136</v>
      </c>
      <c r="D12" s="21"/>
      <c r="E12" s="21"/>
      <c r="F12" s="21"/>
      <c r="G12" s="21"/>
      <c r="H12" s="21"/>
      <c r="I12" s="21"/>
      <c r="J12" s="21"/>
      <c r="K12" s="21"/>
      <c r="L12" s="21"/>
    </row>
    <row r="13" spans="1:12" x14ac:dyDescent="0.25">
      <c r="A13" s="21" t="s">
        <v>137</v>
      </c>
      <c r="B13" s="21"/>
      <c r="C13" s="21">
        <v>99</v>
      </c>
      <c r="D13" s="21">
        <v>95</v>
      </c>
      <c r="E13" s="21">
        <v>90</v>
      </c>
      <c r="F13" s="21">
        <v>83</v>
      </c>
      <c r="G13" s="21">
        <v>50</v>
      </c>
      <c r="H13" s="21">
        <v>17</v>
      </c>
      <c r="I13" s="21">
        <v>10</v>
      </c>
      <c r="J13" s="21">
        <v>5</v>
      </c>
      <c r="K13" s="21">
        <v>1</v>
      </c>
      <c r="L13" s="21">
        <v>0.1</v>
      </c>
    </row>
    <row r="14" spans="1:12" x14ac:dyDescent="0.25">
      <c r="A14" s="21"/>
      <c r="B14" s="21"/>
      <c r="C14" s="21"/>
      <c r="D14" s="21"/>
      <c r="E14" s="21"/>
      <c r="F14" s="21"/>
      <c r="G14" s="21"/>
      <c r="H14" s="21"/>
      <c r="I14" s="21"/>
      <c r="J14" s="21"/>
      <c r="K14" s="21"/>
      <c r="L14" s="21"/>
    </row>
    <row r="15" spans="1:12" x14ac:dyDescent="0.25">
      <c r="A15" s="22">
        <v>40179</v>
      </c>
      <c r="B15" s="21"/>
      <c r="C15" s="21">
        <v>-0.1</v>
      </c>
      <c r="D15" s="21">
        <v>0</v>
      </c>
      <c r="E15" s="21">
        <v>0</v>
      </c>
      <c r="F15" s="21">
        <v>0</v>
      </c>
      <c r="G15" s="21">
        <v>0.1</v>
      </c>
      <c r="H15" s="21">
        <v>0.2</v>
      </c>
      <c r="I15" s="21">
        <v>0.2</v>
      </c>
      <c r="J15" s="21">
        <v>0.2</v>
      </c>
      <c r="K15" s="21">
        <v>0.3</v>
      </c>
      <c r="L15" s="21">
        <v>0.3</v>
      </c>
    </row>
    <row r="16" spans="1:12" x14ac:dyDescent="0.25">
      <c r="A16" s="22">
        <v>43831</v>
      </c>
      <c r="B16" s="21"/>
      <c r="C16" s="21">
        <v>0</v>
      </c>
      <c r="D16" s="21">
        <v>0</v>
      </c>
      <c r="E16" s="21">
        <v>0.1</v>
      </c>
      <c r="F16" s="21">
        <v>0.1</v>
      </c>
      <c r="G16" s="21">
        <v>0.2</v>
      </c>
      <c r="H16" s="21">
        <v>0.3</v>
      </c>
      <c r="I16" s="21">
        <v>0.4</v>
      </c>
      <c r="J16" s="21">
        <v>0.4</v>
      </c>
      <c r="K16" s="21">
        <v>0.5</v>
      </c>
      <c r="L16" s="21">
        <v>0.6</v>
      </c>
    </row>
    <row r="17" spans="1:12" x14ac:dyDescent="0.25">
      <c r="A17" s="22">
        <v>47484</v>
      </c>
      <c r="B17" s="21"/>
      <c r="C17" s="21">
        <v>0</v>
      </c>
      <c r="D17" s="21">
        <v>0.1</v>
      </c>
      <c r="E17" s="21">
        <v>0.2</v>
      </c>
      <c r="F17" s="21">
        <v>0.2</v>
      </c>
      <c r="G17" s="21">
        <v>0.4</v>
      </c>
      <c r="H17" s="21">
        <v>0.5</v>
      </c>
      <c r="I17" s="21">
        <v>0.6</v>
      </c>
      <c r="J17" s="21">
        <v>0.7</v>
      </c>
      <c r="K17" s="21">
        <v>0.8</v>
      </c>
      <c r="L17" s="21">
        <v>0.9</v>
      </c>
    </row>
    <row r="18" spans="1:12" x14ac:dyDescent="0.25">
      <c r="A18" s="22">
        <v>51136</v>
      </c>
      <c r="B18" s="21"/>
      <c r="C18" s="21">
        <v>0</v>
      </c>
      <c r="D18" s="21">
        <v>0.2</v>
      </c>
      <c r="E18" s="21">
        <v>0.3</v>
      </c>
      <c r="F18" s="21">
        <v>0.3</v>
      </c>
      <c r="G18" s="21">
        <v>0.6</v>
      </c>
      <c r="H18" s="21">
        <v>0.8</v>
      </c>
      <c r="I18" s="21">
        <v>0.9</v>
      </c>
      <c r="J18" s="21">
        <v>1</v>
      </c>
      <c r="K18" s="21">
        <v>1.1000000000000001</v>
      </c>
      <c r="L18" s="21">
        <v>1.4</v>
      </c>
    </row>
    <row r="19" spans="1:12" x14ac:dyDescent="0.25">
      <c r="A19" s="22">
        <v>54789</v>
      </c>
      <c r="B19" s="21"/>
      <c r="C19" s="21">
        <v>0.1</v>
      </c>
      <c r="D19" s="21">
        <v>0.3</v>
      </c>
      <c r="E19" s="21">
        <v>0.4</v>
      </c>
      <c r="F19" s="21">
        <v>0.5</v>
      </c>
      <c r="G19" s="21">
        <v>0.8</v>
      </c>
      <c r="H19" s="21">
        <v>1.1000000000000001</v>
      </c>
      <c r="I19" s="21">
        <v>1.2</v>
      </c>
      <c r="J19" s="21">
        <v>1.3</v>
      </c>
      <c r="K19" s="21">
        <v>1.6</v>
      </c>
      <c r="L19" s="21">
        <v>2.1</v>
      </c>
    </row>
    <row r="20" spans="1:12" x14ac:dyDescent="0.25">
      <c r="A20" s="22">
        <v>58441</v>
      </c>
      <c r="B20" s="21"/>
      <c r="C20" s="21">
        <v>0.2</v>
      </c>
      <c r="D20" s="21">
        <v>0.4</v>
      </c>
      <c r="E20" s="21">
        <v>0.5</v>
      </c>
      <c r="F20" s="21">
        <v>0.7</v>
      </c>
      <c r="G20" s="21">
        <v>1</v>
      </c>
      <c r="H20" s="21">
        <v>1.4</v>
      </c>
      <c r="I20" s="21">
        <v>1.6</v>
      </c>
      <c r="J20" s="21">
        <v>1.7</v>
      </c>
      <c r="K20" s="21">
        <v>2.1</v>
      </c>
      <c r="L20" s="21">
        <v>3.1</v>
      </c>
    </row>
    <row r="21" spans="1:12" x14ac:dyDescent="0.25">
      <c r="A21" s="22">
        <v>62094</v>
      </c>
      <c r="B21" s="21"/>
      <c r="C21" s="21">
        <v>0.2</v>
      </c>
      <c r="D21" s="21">
        <v>0.6</v>
      </c>
      <c r="E21" s="21">
        <v>0.7</v>
      </c>
      <c r="F21" s="21">
        <v>0.9</v>
      </c>
      <c r="G21" s="21">
        <v>1.3</v>
      </c>
      <c r="H21" s="21">
        <v>1.8</v>
      </c>
      <c r="I21" s="21">
        <v>2</v>
      </c>
      <c r="J21" s="21">
        <v>2.2000000000000002</v>
      </c>
      <c r="K21" s="21">
        <v>2.7</v>
      </c>
      <c r="L21" s="21">
        <v>4.2</v>
      </c>
    </row>
    <row r="22" spans="1:12" x14ac:dyDescent="0.25">
      <c r="A22" s="22">
        <v>65746</v>
      </c>
      <c r="B22" s="21"/>
      <c r="C22" s="21">
        <v>0.3</v>
      </c>
      <c r="D22" s="21">
        <v>0.7</v>
      </c>
      <c r="E22" s="21">
        <v>0.9</v>
      </c>
      <c r="F22" s="21">
        <v>1.1000000000000001</v>
      </c>
      <c r="G22" s="21">
        <v>1.6</v>
      </c>
      <c r="H22" s="21">
        <v>2.2000000000000002</v>
      </c>
      <c r="I22" s="21">
        <v>2.4</v>
      </c>
      <c r="J22" s="21">
        <v>2.7</v>
      </c>
      <c r="K22" s="21">
        <v>3.4</v>
      </c>
      <c r="L22" s="21">
        <v>5.7</v>
      </c>
    </row>
    <row r="23" spans="1:12" x14ac:dyDescent="0.25">
      <c r="A23" s="22">
        <v>69399</v>
      </c>
      <c r="B23" s="21"/>
      <c r="C23" s="21">
        <v>0.4</v>
      </c>
      <c r="D23" s="21">
        <v>0.9</v>
      </c>
      <c r="E23" s="21">
        <v>1.1000000000000001</v>
      </c>
      <c r="F23" s="21">
        <v>1.3</v>
      </c>
      <c r="G23" s="21">
        <v>1.9</v>
      </c>
      <c r="H23" s="21">
        <v>2.6</v>
      </c>
      <c r="I23" s="21">
        <v>2.9</v>
      </c>
      <c r="J23" s="21">
        <v>3.2</v>
      </c>
      <c r="K23" s="21">
        <v>4.2</v>
      </c>
      <c r="L23" s="21">
        <v>7</v>
      </c>
    </row>
    <row r="24" spans="1:12" x14ac:dyDescent="0.25">
      <c r="A24" s="22">
        <v>73051</v>
      </c>
      <c r="B24" s="21"/>
      <c r="C24" s="21">
        <v>0.5</v>
      </c>
      <c r="D24" s="21">
        <v>1</v>
      </c>
      <c r="E24" s="21">
        <v>1.3</v>
      </c>
      <c r="F24" s="21">
        <v>1.5</v>
      </c>
      <c r="G24" s="21">
        <v>2.2999999999999998</v>
      </c>
      <c r="H24" s="21">
        <v>3.1</v>
      </c>
      <c r="I24" s="21">
        <v>3.5</v>
      </c>
      <c r="J24" s="21">
        <v>3.9</v>
      </c>
      <c r="K24" s="21">
        <v>5.2</v>
      </c>
      <c r="L24" s="21">
        <v>8.8000000000000007</v>
      </c>
    </row>
    <row r="25" spans="1:12" x14ac:dyDescent="0.25">
      <c r="A25" s="22">
        <v>76703</v>
      </c>
      <c r="B25" s="21"/>
      <c r="C25" s="21">
        <v>0.6</v>
      </c>
      <c r="D25" s="21">
        <v>1.1000000000000001</v>
      </c>
      <c r="E25" s="21">
        <v>1.4</v>
      </c>
      <c r="F25" s="21">
        <v>1.7</v>
      </c>
      <c r="G25" s="21">
        <v>2.4</v>
      </c>
      <c r="H25" s="21">
        <v>3.4</v>
      </c>
      <c r="I25" s="21">
        <v>3.7</v>
      </c>
      <c r="J25" s="21">
        <v>4.2</v>
      </c>
      <c r="K25" s="21">
        <v>5.8</v>
      </c>
      <c r="L25" s="21">
        <v>10.199999999999999</v>
      </c>
    </row>
    <row r="26" spans="1:12" x14ac:dyDescent="0.25">
      <c r="A26" s="22">
        <v>80355</v>
      </c>
      <c r="B26" s="21"/>
      <c r="C26" s="21">
        <v>0.7</v>
      </c>
      <c r="D26" s="21">
        <v>1.3</v>
      </c>
      <c r="E26" s="21">
        <v>1.6</v>
      </c>
      <c r="F26" s="21">
        <v>1.9</v>
      </c>
      <c r="G26" s="21">
        <v>2.8</v>
      </c>
      <c r="H26" s="21">
        <v>3.9</v>
      </c>
      <c r="I26" s="21">
        <v>4.3</v>
      </c>
      <c r="J26" s="21">
        <v>4.9000000000000004</v>
      </c>
      <c r="K26" s="21">
        <v>6.9</v>
      </c>
      <c r="L26" s="21">
        <v>11.8</v>
      </c>
    </row>
    <row r="27" spans="1:12" x14ac:dyDescent="0.25">
      <c r="A27" s="22">
        <v>84008</v>
      </c>
      <c r="B27" s="21"/>
      <c r="C27" s="21">
        <v>0.8</v>
      </c>
      <c r="D27" s="21">
        <v>1.4</v>
      </c>
      <c r="E27" s="21">
        <v>1.8</v>
      </c>
      <c r="F27" s="21">
        <v>2.1</v>
      </c>
      <c r="G27" s="21">
        <v>3.1</v>
      </c>
      <c r="H27" s="21">
        <v>4.3</v>
      </c>
      <c r="I27" s="21">
        <v>4.9000000000000004</v>
      </c>
      <c r="J27" s="21">
        <v>5.6</v>
      </c>
      <c r="K27" s="21">
        <v>8</v>
      </c>
      <c r="L27" s="21">
        <v>14</v>
      </c>
    </row>
    <row r="28" spans="1:12" x14ac:dyDescent="0.25">
      <c r="A28" s="22">
        <v>87660</v>
      </c>
      <c r="B28" s="21"/>
      <c r="C28" s="21">
        <v>0.9</v>
      </c>
      <c r="D28" s="21">
        <v>1.6</v>
      </c>
      <c r="E28" s="21">
        <v>1.9</v>
      </c>
      <c r="F28" s="21">
        <v>2.2999999999999998</v>
      </c>
      <c r="G28" s="21">
        <v>3.5</v>
      </c>
      <c r="H28" s="21">
        <v>4.9000000000000004</v>
      </c>
      <c r="I28" s="21">
        <v>5.5</v>
      </c>
      <c r="J28" s="21">
        <v>6.3</v>
      </c>
      <c r="K28" s="21">
        <v>9.1</v>
      </c>
      <c r="L28" s="21">
        <v>16.5</v>
      </c>
    </row>
    <row r="29" spans="1:12" x14ac:dyDescent="0.25">
      <c r="A29" s="22">
        <v>91313</v>
      </c>
      <c r="B29" s="21"/>
      <c r="C29" s="21">
        <v>0.9</v>
      </c>
      <c r="D29" s="21">
        <v>1.7</v>
      </c>
      <c r="E29" s="21">
        <v>2.1</v>
      </c>
      <c r="F29" s="21">
        <v>2.5</v>
      </c>
      <c r="G29" s="21">
        <v>3.8</v>
      </c>
      <c r="H29" s="21">
        <v>5.4</v>
      </c>
      <c r="I29" s="21">
        <v>6.1</v>
      </c>
      <c r="J29" s="21">
        <v>7.1</v>
      </c>
      <c r="K29" s="21">
        <v>10.4</v>
      </c>
      <c r="L29" s="21">
        <v>18.8</v>
      </c>
    </row>
    <row r="31" spans="1:12" x14ac:dyDescent="0.25">
      <c r="A31" s="23" t="s">
        <v>202</v>
      </c>
      <c r="B31" s="21"/>
      <c r="C31" s="21"/>
      <c r="D31" s="21"/>
      <c r="E31" s="21"/>
      <c r="F31" s="21"/>
      <c r="G31" s="21"/>
      <c r="H31" s="21"/>
      <c r="I31" s="21"/>
      <c r="J31" s="21"/>
      <c r="K31" s="21"/>
      <c r="L31" s="21"/>
    </row>
    <row r="32" spans="1:12" x14ac:dyDescent="0.25">
      <c r="A32" s="21"/>
      <c r="B32" s="21"/>
      <c r="C32" s="21" t="s">
        <v>136</v>
      </c>
      <c r="D32" s="21"/>
      <c r="E32" s="21"/>
      <c r="F32" s="21"/>
      <c r="G32" s="21"/>
      <c r="H32" s="21"/>
      <c r="I32" s="21"/>
      <c r="J32" s="21"/>
      <c r="K32" s="21"/>
      <c r="L32" s="21"/>
    </row>
    <row r="33" spans="1:12" x14ac:dyDescent="0.25">
      <c r="A33" s="21" t="s">
        <v>137</v>
      </c>
      <c r="B33" s="21"/>
      <c r="C33" s="21">
        <v>99</v>
      </c>
      <c r="D33" s="21">
        <v>95</v>
      </c>
      <c r="E33" s="21">
        <v>90</v>
      </c>
      <c r="F33" s="21">
        <v>83</v>
      </c>
      <c r="G33" s="21">
        <v>50</v>
      </c>
      <c r="H33" s="21">
        <v>17</v>
      </c>
      <c r="I33" s="21">
        <v>10</v>
      </c>
      <c r="J33" s="21">
        <v>5</v>
      </c>
      <c r="K33" s="21">
        <v>1</v>
      </c>
      <c r="L33" s="21">
        <v>0.1</v>
      </c>
    </row>
    <row r="34" spans="1:12" x14ac:dyDescent="0.25">
      <c r="A34" s="21"/>
      <c r="B34" s="21"/>
      <c r="C34" s="21"/>
      <c r="D34" s="21"/>
      <c r="E34" s="21"/>
      <c r="F34" s="21"/>
      <c r="G34" s="21"/>
      <c r="H34" s="21"/>
      <c r="I34" s="21"/>
      <c r="J34" s="21"/>
      <c r="K34" s="21"/>
      <c r="L34" s="21"/>
    </row>
    <row r="35" spans="1:12" x14ac:dyDescent="0.25">
      <c r="A35" s="22">
        <v>40179</v>
      </c>
      <c r="B35" s="21"/>
      <c r="C35" s="21">
        <v>0</v>
      </c>
      <c r="D35" s="21">
        <v>0</v>
      </c>
      <c r="E35" s="21">
        <v>0</v>
      </c>
      <c r="F35" s="21">
        <v>0.1</v>
      </c>
      <c r="G35" s="21">
        <v>0.1</v>
      </c>
      <c r="H35" s="21">
        <v>0.2</v>
      </c>
      <c r="I35" s="21">
        <v>0.2</v>
      </c>
      <c r="J35" s="21">
        <v>0.2</v>
      </c>
      <c r="K35" s="21">
        <v>0.3</v>
      </c>
      <c r="L35" s="21">
        <v>0.3</v>
      </c>
    </row>
    <row r="36" spans="1:12" x14ac:dyDescent="0.25">
      <c r="A36" s="22">
        <v>43831</v>
      </c>
      <c r="B36" s="21"/>
      <c r="C36" s="21">
        <v>0</v>
      </c>
      <c r="D36" s="21">
        <v>0.1</v>
      </c>
      <c r="E36" s="21">
        <v>0.1</v>
      </c>
      <c r="F36" s="21">
        <v>0.2</v>
      </c>
      <c r="G36" s="21">
        <v>0.3</v>
      </c>
      <c r="H36" s="21">
        <v>0.3</v>
      </c>
      <c r="I36" s="21">
        <v>0.4</v>
      </c>
      <c r="J36" s="21">
        <v>0.4</v>
      </c>
      <c r="K36" s="21">
        <v>0.5</v>
      </c>
      <c r="L36" s="21">
        <v>0.5</v>
      </c>
    </row>
    <row r="37" spans="1:12" x14ac:dyDescent="0.25">
      <c r="A37" s="22">
        <v>47484</v>
      </c>
      <c r="B37" s="21"/>
      <c r="C37" s="21">
        <v>0.1</v>
      </c>
      <c r="D37" s="21">
        <v>0.2</v>
      </c>
      <c r="E37" s="21">
        <v>0.2</v>
      </c>
      <c r="F37" s="21">
        <v>0.3</v>
      </c>
      <c r="G37" s="21">
        <v>0.4</v>
      </c>
      <c r="H37" s="21">
        <v>0.5</v>
      </c>
      <c r="I37" s="21">
        <v>0.6</v>
      </c>
      <c r="J37" s="21">
        <v>0.6</v>
      </c>
      <c r="K37" s="21">
        <v>0.7</v>
      </c>
      <c r="L37" s="21">
        <v>0.8</v>
      </c>
    </row>
    <row r="38" spans="1:12" x14ac:dyDescent="0.25">
      <c r="A38" s="22">
        <v>51136</v>
      </c>
      <c r="B38" s="21"/>
      <c r="C38" s="21">
        <v>0.2</v>
      </c>
      <c r="D38" s="21">
        <v>0.3</v>
      </c>
      <c r="E38" s="21">
        <v>0.4</v>
      </c>
      <c r="F38" s="21">
        <v>0.4</v>
      </c>
      <c r="G38" s="21">
        <v>0.6</v>
      </c>
      <c r="H38" s="21">
        <v>0.8</v>
      </c>
      <c r="I38" s="21">
        <v>0.9</v>
      </c>
      <c r="J38" s="21">
        <v>0.9</v>
      </c>
      <c r="K38" s="21">
        <v>1.1000000000000001</v>
      </c>
      <c r="L38" s="21">
        <v>1.4</v>
      </c>
    </row>
    <row r="39" spans="1:12" x14ac:dyDescent="0.25">
      <c r="A39" s="22">
        <v>54789</v>
      </c>
      <c r="B39" s="21"/>
      <c r="C39" s="21">
        <v>0.3</v>
      </c>
      <c r="D39" s="21">
        <v>0.4</v>
      </c>
      <c r="E39" s="21">
        <v>0.5</v>
      </c>
      <c r="F39" s="21">
        <v>0.6</v>
      </c>
      <c r="G39" s="21">
        <v>0.8</v>
      </c>
      <c r="H39" s="21">
        <v>1.1000000000000001</v>
      </c>
      <c r="I39" s="21">
        <v>1.2</v>
      </c>
      <c r="J39" s="21">
        <v>1.3</v>
      </c>
      <c r="K39" s="21">
        <v>1.5</v>
      </c>
      <c r="L39" s="21">
        <v>2.2000000000000002</v>
      </c>
    </row>
    <row r="40" spans="1:12" x14ac:dyDescent="0.25">
      <c r="A40" s="22">
        <v>58441</v>
      </c>
      <c r="B40" s="21"/>
      <c r="C40" s="21">
        <v>0.4</v>
      </c>
      <c r="D40" s="21">
        <v>0.6</v>
      </c>
      <c r="E40" s="21">
        <v>0.7</v>
      </c>
      <c r="F40" s="21">
        <v>0.8</v>
      </c>
      <c r="G40" s="21">
        <v>1.1000000000000001</v>
      </c>
      <c r="H40" s="21">
        <v>1.4</v>
      </c>
      <c r="I40" s="21">
        <v>1.5</v>
      </c>
      <c r="J40" s="21">
        <v>1.7</v>
      </c>
      <c r="K40" s="21">
        <v>2</v>
      </c>
      <c r="L40" s="21">
        <v>3.1</v>
      </c>
    </row>
    <row r="41" spans="1:12" x14ac:dyDescent="0.25">
      <c r="A41" s="22">
        <v>62094</v>
      </c>
      <c r="B41" s="21"/>
      <c r="C41" s="21">
        <v>0.5</v>
      </c>
      <c r="D41" s="21">
        <v>0.8</v>
      </c>
      <c r="E41" s="21">
        <v>0.9</v>
      </c>
      <c r="F41" s="21">
        <v>1</v>
      </c>
      <c r="G41" s="21">
        <v>1.4</v>
      </c>
      <c r="H41" s="21">
        <v>1.8</v>
      </c>
      <c r="I41" s="21">
        <v>2</v>
      </c>
      <c r="J41" s="21">
        <v>2.1</v>
      </c>
      <c r="K41" s="21">
        <v>2.7</v>
      </c>
      <c r="L41" s="21">
        <v>4.3</v>
      </c>
    </row>
    <row r="42" spans="1:12" x14ac:dyDescent="0.25">
      <c r="A42" s="22">
        <v>65746</v>
      </c>
      <c r="B42" s="21"/>
      <c r="C42" s="21">
        <v>0.6</v>
      </c>
      <c r="D42" s="21">
        <v>0.9</v>
      </c>
      <c r="E42" s="21">
        <v>1.1000000000000001</v>
      </c>
      <c r="F42" s="21">
        <v>1.2</v>
      </c>
      <c r="G42" s="21">
        <v>1.7</v>
      </c>
      <c r="H42" s="21">
        <v>2.2000000000000002</v>
      </c>
      <c r="I42" s="21">
        <v>2.4</v>
      </c>
      <c r="J42" s="21">
        <v>2.7</v>
      </c>
      <c r="K42" s="21">
        <v>3.4</v>
      </c>
      <c r="L42" s="21">
        <v>5.5</v>
      </c>
    </row>
    <row r="43" spans="1:12" x14ac:dyDescent="0.25">
      <c r="A43" s="22">
        <v>69399</v>
      </c>
      <c r="B43" s="21"/>
      <c r="C43" s="21">
        <v>0.7</v>
      </c>
      <c r="D43" s="21">
        <v>1.1000000000000001</v>
      </c>
      <c r="E43" s="21">
        <v>1.3</v>
      </c>
      <c r="F43" s="21">
        <v>1.5</v>
      </c>
      <c r="G43" s="21">
        <v>2</v>
      </c>
      <c r="H43" s="21">
        <v>2.7</v>
      </c>
      <c r="I43" s="21">
        <v>2.9</v>
      </c>
      <c r="J43" s="21">
        <v>3.2</v>
      </c>
      <c r="K43" s="21">
        <v>4.2</v>
      </c>
      <c r="L43" s="21">
        <v>7</v>
      </c>
    </row>
    <row r="44" spans="1:12" x14ac:dyDescent="0.25">
      <c r="A44" s="22">
        <v>73051</v>
      </c>
      <c r="B44" s="21"/>
      <c r="C44" s="21">
        <v>0.8</v>
      </c>
      <c r="D44" s="21">
        <v>1.2</v>
      </c>
      <c r="E44" s="21">
        <v>1.5</v>
      </c>
      <c r="F44" s="21">
        <v>1.7</v>
      </c>
      <c r="G44" s="21">
        <v>2.4</v>
      </c>
      <c r="H44" s="21">
        <v>3.2</v>
      </c>
      <c r="I44" s="21">
        <v>3.5</v>
      </c>
      <c r="J44" s="21">
        <v>3.9</v>
      </c>
      <c r="K44" s="21">
        <v>5.2</v>
      </c>
      <c r="L44" s="21">
        <v>8.6999999999999993</v>
      </c>
    </row>
    <row r="45" spans="1:12" x14ac:dyDescent="0.25">
      <c r="A45" s="22">
        <v>76703</v>
      </c>
      <c r="B45" s="21"/>
      <c r="C45" s="21">
        <v>1</v>
      </c>
      <c r="D45" s="21">
        <v>1.4</v>
      </c>
      <c r="E45" s="21">
        <v>1.7</v>
      </c>
      <c r="F45" s="21">
        <v>1.9</v>
      </c>
      <c r="G45" s="21">
        <v>2.6</v>
      </c>
      <c r="H45" s="21">
        <v>3.4</v>
      </c>
      <c r="I45" s="21">
        <v>3.7</v>
      </c>
      <c r="J45" s="21">
        <v>4.2</v>
      </c>
      <c r="K45" s="21">
        <v>5.9</v>
      </c>
      <c r="L45" s="21">
        <v>10.4</v>
      </c>
    </row>
    <row r="46" spans="1:12" x14ac:dyDescent="0.25">
      <c r="A46" s="22">
        <v>80355</v>
      </c>
      <c r="B46" s="21"/>
      <c r="C46" s="21">
        <v>1.1000000000000001</v>
      </c>
      <c r="D46" s="21">
        <v>1.6</v>
      </c>
      <c r="E46" s="21">
        <v>1.9</v>
      </c>
      <c r="F46" s="21">
        <v>2.1</v>
      </c>
      <c r="G46" s="21">
        <v>2.9</v>
      </c>
      <c r="H46" s="21">
        <v>3.9</v>
      </c>
      <c r="I46" s="21">
        <v>4.3</v>
      </c>
      <c r="J46" s="21">
        <v>4.9000000000000004</v>
      </c>
      <c r="K46" s="21">
        <v>7</v>
      </c>
      <c r="L46" s="21">
        <v>12.2</v>
      </c>
    </row>
    <row r="47" spans="1:12" x14ac:dyDescent="0.25">
      <c r="A47" s="22">
        <v>84008</v>
      </c>
      <c r="B47" s="21"/>
      <c r="C47" s="21">
        <v>1.2</v>
      </c>
      <c r="D47" s="21">
        <v>1.8</v>
      </c>
      <c r="E47" s="21">
        <v>2.1</v>
      </c>
      <c r="F47" s="21">
        <v>2.2999999999999998</v>
      </c>
      <c r="G47" s="21">
        <v>3.3</v>
      </c>
      <c r="H47" s="21">
        <v>4.4000000000000004</v>
      </c>
      <c r="I47" s="21">
        <v>4.9000000000000004</v>
      </c>
      <c r="J47" s="21">
        <v>5.6</v>
      </c>
      <c r="K47" s="21">
        <v>8.1</v>
      </c>
      <c r="L47" s="21">
        <v>14.2</v>
      </c>
    </row>
    <row r="48" spans="1:12" x14ac:dyDescent="0.25">
      <c r="A48" s="22">
        <v>87660</v>
      </c>
      <c r="B48" s="21"/>
      <c r="C48" s="21">
        <v>1.3</v>
      </c>
      <c r="D48" s="21">
        <v>1.9</v>
      </c>
      <c r="E48" s="21">
        <v>2.2000000000000002</v>
      </c>
      <c r="F48" s="21">
        <v>2.6</v>
      </c>
      <c r="G48" s="21">
        <v>3.6</v>
      </c>
      <c r="H48" s="21">
        <v>4.9000000000000004</v>
      </c>
      <c r="I48" s="21">
        <v>5.5</v>
      </c>
      <c r="J48" s="21">
        <v>6.4</v>
      </c>
      <c r="K48" s="21">
        <v>9.1999999999999993</v>
      </c>
      <c r="L48" s="21">
        <v>16.600000000000001</v>
      </c>
    </row>
    <row r="49" spans="1:12" x14ac:dyDescent="0.25">
      <c r="A49" s="22">
        <v>91313</v>
      </c>
      <c r="B49" s="21"/>
      <c r="C49" s="21">
        <v>1.4</v>
      </c>
      <c r="D49" s="21">
        <v>2</v>
      </c>
      <c r="E49" s="21">
        <v>2.4</v>
      </c>
      <c r="F49" s="21">
        <v>2.8</v>
      </c>
      <c r="G49" s="21">
        <v>4</v>
      </c>
      <c r="H49" s="21">
        <v>5.5</v>
      </c>
      <c r="I49" s="21">
        <v>6.2</v>
      </c>
      <c r="J49" s="21">
        <v>7.2</v>
      </c>
      <c r="K49" s="21">
        <v>10.5</v>
      </c>
      <c r="L49" s="21">
        <v>19.100000000000001</v>
      </c>
    </row>
    <row r="51" spans="1:12" x14ac:dyDescent="0.25">
      <c r="A51" s="23" t="s">
        <v>203</v>
      </c>
    </row>
    <row r="52" spans="1:12" x14ac:dyDescent="0.25">
      <c r="A52" s="21"/>
      <c r="B52" s="21"/>
      <c r="C52" s="21" t="s">
        <v>136</v>
      </c>
      <c r="D52" s="21"/>
      <c r="E52" s="21"/>
      <c r="F52" s="21"/>
      <c r="G52" s="21"/>
      <c r="H52" s="21"/>
      <c r="I52" s="21"/>
      <c r="J52" s="21"/>
      <c r="K52" s="21"/>
      <c r="L52" s="21"/>
    </row>
    <row r="53" spans="1:12" x14ac:dyDescent="0.25">
      <c r="A53" s="21" t="s">
        <v>137</v>
      </c>
      <c r="B53" s="21"/>
      <c r="C53" s="21">
        <v>99</v>
      </c>
      <c r="D53" s="21">
        <v>95</v>
      </c>
      <c r="E53" s="21">
        <v>90</v>
      </c>
      <c r="F53" s="21">
        <v>83</v>
      </c>
      <c r="G53" s="21">
        <v>50</v>
      </c>
      <c r="H53" s="21">
        <v>17</v>
      </c>
      <c r="I53" s="21">
        <v>10</v>
      </c>
      <c r="J53" s="21">
        <v>5</v>
      </c>
      <c r="K53" s="21">
        <v>1</v>
      </c>
      <c r="L53" s="21">
        <v>0.1</v>
      </c>
    </row>
    <row r="54" spans="1:12" x14ac:dyDescent="0.25">
      <c r="A54" s="21"/>
      <c r="B54" s="21"/>
      <c r="C54" s="21"/>
      <c r="D54" s="21"/>
      <c r="E54" s="21"/>
      <c r="F54" s="21"/>
      <c r="G54" s="21"/>
      <c r="H54" s="21"/>
      <c r="I54" s="21"/>
      <c r="J54" s="21"/>
      <c r="K54" s="21"/>
      <c r="L54" s="21"/>
    </row>
    <row r="55" spans="1:12" x14ac:dyDescent="0.25">
      <c r="A55" s="22">
        <v>40179</v>
      </c>
      <c r="B55" s="21"/>
      <c r="C55" s="21">
        <v>0</v>
      </c>
      <c r="D55" s="21">
        <v>0</v>
      </c>
      <c r="E55" s="21">
        <v>0</v>
      </c>
      <c r="F55" s="21">
        <v>0</v>
      </c>
      <c r="G55" s="21">
        <v>0.1</v>
      </c>
      <c r="H55" s="21">
        <v>0.2</v>
      </c>
      <c r="I55" s="21">
        <v>0.2</v>
      </c>
      <c r="J55" s="21">
        <v>0.2</v>
      </c>
      <c r="K55" s="21">
        <v>0.3</v>
      </c>
      <c r="L55" s="21">
        <v>0.3</v>
      </c>
    </row>
    <row r="56" spans="1:12" x14ac:dyDescent="0.25">
      <c r="A56" s="22">
        <v>43831</v>
      </c>
      <c r="B56" s="21"/>
      <c r="C56" s="21">
        <v>0</v>
      </c>
      <c r="D56" s="21">
        <v>0.1</v>
      </c>
      <c r="E56" s="21">
        <v>0.1</v>
      </c>
      <c r="F56" s="21">
        <v>0.1</v>
      </c>
      <c r="G56" s="21">
        <v>0.2</v>
      </c>
      <c r="H56" s="21">
        <v>0.3</v>
      </c>
      <c r="I56" s="21">
        <v>0.4</v>
      </c>
      <c r="J56" s="21">
        <v>0.4</v>
      </c>
      <c r="K56" s="21">
        <v>0.5</v>
      </c>
      <c r="L56" s="21">
        <v>0.6</v>
      </c>
    </row>
    <row r="57" spans="1:12" x14ac:dyDescent="0.25">
      <c r="A57" s="22">
        <v>47484</v>
      </c>
      <c r="B57" s="21"/>
      <c r="C57" s="21">
        <v>0.1</v>
      </c>
      <c r="D57" s="21">
        <v>0.2</v>
      </c>
      <c r="E57" s="21">
        <v>0.2</v>
      </c>
      <c r="F57" s="21">
        <v>0.3</v>
      </c>
      <c r="G57" s="21">
        <v>0.4</v>
      </c>
      <c r="H57" s="21">
        <v>0.5</v>
      </c>
      <c r="I57" s="21">
        <v>0.6</v>
      </c>
      <c r="J57" s="21">
        <v>0.6</v>
      </c>
      <c r="K57" s="21">
        <v>0.8</v>
      </c>
      <c r="L57" s="21">
        <v>0.9</v>
      </c>
    </row>
    <row r="58" spans="1:12" x14ac:dyDescent="0.25">
      <c r="A58" s="22">
        <v>51136</v>
      </c>
      <c r="B58" s="21"/>
      <c r="C58" s="21">
        <v>0.1</v>
      </c>
      <c r="D58" s="21">
        <v>0.3</v>
      </c>
      <c r="E58" s="21">
        <v>0.3</v>
      </c>
      <c r="F58" s="21">
        <v>0.4</v>
      </c>
      <c r="G58" s="21">
        <v>0.6</v>
      </c>
      <c r="H58" s="21">
        <v>0.8</v>
      </c>
      <c r="I58" s="21">
        <v>0.9</v>
      </c>
      <c r="J58" s="21">
        <v>1</v>
      </c>
      <c r="K58" s="21">
        <v>1.1000000000000001</v>
      </c>
      <c r="L58" s="21">
        <v>1.4</v>
      </c>
    </row>
    <row r="59" spans="1:12" x14ac:dyDescent="0.25">
      <c r="A59" s="22">
        <v>54789</v>
      </c>
      <c r="B59" s="21"/>
      <c r="C59" s="21">
        <v>0.2</v>
      </c>
      <c r="D59" s="21">
        <v>0.4</v>
      </c>
      <c r="E59" s="21">
        <v>0.5</v>
      </c>
      <c r="F59" s="21">
        <v>0.6</v>
      </c>
      <c r="G59" s="21">
        <v>0.8</v>
      </c>
      <c r="H59" s="21">
        <v>1.1000000000000001</v>
      </c>
      <c r="I59" s="21">
        <v>1.2</v>
      </c>
      <c r="J59" s="21">
        <v>1.3</v>
      </c>
      <c r="K59" s="21">
        <v>1.6</v>
      </c>
      <c r="L59" s="21">
        <v>2.1</v>
      </c>
    </row>
    <row r="60" spans="1:12" x14ac:dyDescent="0.25">
      <c r="A60" s="22">
        <v>58441</v>
      </c>
      <c r="B60" s="21"/>
      <c r="C60" s="21">
        <v>0.3</v>
      </c>
      <c r="D60" s="21">
        <v>0.5</v>
      </c>
      <c r="E60" s="21">
        <v>0.6</v>
      </c>
      <c r="F60" s="21">
        <v>0.8</v>
      </c>
      <c r="G60" s="21">
        <v>1.1000000000000001</v>
      </c>
      <c r="H60" s="21">
        <v>1.4</v>
      </c>
      <c r="I60" s="21">
        <v>1.6</v>
      </c>
      <c r="J60" s="21">
        <v>1.7</v>
      </c>
      <c r="K60" s="21">
        <v>2.1</v>
      </c>
      <c r="L60" s="21">
        <v>3</v>
      </c>
    </row>
    <row r="61" spans="1:12" x14ac:dyDescent="0.25">
      <c r="A61" s="22">
        <v>62094</v>
      </c>
      <c r="B61" s="21"/>
      <c r="C61" s="21">
        <v>0.4</v>
      </c>
      <c r="D61" s="21">
        <v>0.7</v>
      </c>
      <c r="E61" s="21">
        <v>0.8</v>
      </c>
      <c r="F61" s="21">
        <v>1</v>
      </c>
      <c r="G61" s="21">
        <v>1.4</v>
      </c>
      <c r="H61" s="21">
        <v>1.8</v>
      </c>
      <c r="I61" s="21">
        <v>2</v>
      </c>
      <c r="J61" s="21">
        <v>2.2000000000000002</v>
      </c>
      <c r="K61" s="21">
        <v>2.7</v>
      </c>
      <c r="L61" s="21">
        <v>4.3</v>
      </c>
    </row>
    <row r="62" spans="1:12" x14ac:dyDescent="0.25">
      <c r="A62" s="22">
        <v>65746</v>
      </c>
      <c r="B62" s="21"/>
      <c r="C62" s="21">
        <v>0.5</v>
      </c>
      <c r="D62" s="21">
        <v>0.8</v>
      </c>
      <c r="E62" s="21">
        <v>1</v>
      </c>
      <c r="F62" s="21">
        <v>1.2</v>
      </c>
      <c r="G62" s="21">
        <v>1.7</v>
      </c>
      <c r="H62" s="21">
        <v>2.2000000000000002</v>
      </c>
      <c r="I62" s="21">
        <v>2.4</v>
      </c>
      <c r="J62" s="21">
        <v>2.7</v>
      </c>
      <c r="K62" s="21">
        <v>3.4</v>
      </c>
      <c r="L62" s="21">
        <v>5.5</v>
      </c>
    </row>
    <row r="63" spans="1:12" x14ac:dyDescent="0.25">
      <c r="A63" s="22">
        <v>69399</v>
      </c>
      <c r="B63" s="21"/>
      <c r="C63" s="21">
        <v>0.6</v>
      </c>
      <c r="D63" s="21">
        <v>1</v>
      </c>
      <c r="E63" s="21">
        <v>1.2</v>
      </c>
      <c r="F63" s="21">
        <v>1.4</v>
      </c>
      <c r="G63" s="21">
        <v>2</v>
      </c>
      <c r="H63" s="21">
        <v>2.7</v>
      </c>
      <c r="I63" s="21">
        <v>2.9</v>
      </c>
      <c r="J63" s="21">
        <v>3.2</v>
      </c>
      <c r="K63" s="21">
        <v>4.2</v>
      </c>
      <c r="L63" s="21">
        <v>7.1</v>
      </c>
    </row>
    <row r="64" spans="1:12" x14ac:dyDescent="0.25">
      <c r="A64" s="22">
        <v>73051</v>
      </c>
      <c r="B64" s="21"/>
      <c r="C64" s="21">
        <v>0.7</v>
      </c>
      <c r="D64" s="21">
        <v>1.2</v>
      </c>
      <c r="E64" s="21">
        <v>1.4</v>
      </c>
      <c r="F64" s="21">
        <v>1.6</v>
      </c>
      <c r="G64" s="21">
        <v>2.4</v>
      </c>
      <c r="H64" s="21">
        <v>3.2</v>
      </c>
      <c r="I64" s="21">
        <v>3.5</v>
      </c>
      <c r="J64" s="21">
        <v>3.9</v>
      </c>
      <c r="K64" s="21">
        <v>5.2</v>
      </c>
      <c r="L64" s="21">
        <v>8.8000000000000007</v>
      </c>
    </row>
    <row r="65" spans="1:12" x14ac:dyDescent="0.25">
      <c r="A65" s="22">
        <v>76703</v>
      </c>
      <c r="B65" s="21"/>
      <c r="C65" s="21">
        <v>0.9</v>
      </c>
      <c r="D65" s="21">
        <v>1.3</v>
      </c>
      <c r="E65" s="21">
        <v>1.6</v>
      </c>
      <c r="F65" s="21">
        <v>1.8</v>
      </c>
      <c r="G65" s="21">
        <v>2.5</v>
      </c>
      <c r="H65" s="21">
        <v>3.4</v>
      </c>
      <c r="I65" s="21">
        <v>3.8</v>
      </c>
      <c r="J65" s="21">
        <v>4.2</v>
      </c>
      <c r="K65" s="21">
        <v>5.9</v>
      </c>
      <c r="L65" s="21">
        <v>10.199999999999999</v>
      </c>
    </row>
    <row r="66" spans="1:12" x14ac:dyDescent="0.25">
      <c r="A66" s="22">
        <v>80355</v>
      </c>
      <c r="B66" s="21"/>
      <c r="C66" s="21">
        <v>1</v>
      </c>
      <c r="D66" s="21">
        <v>1.5</v>
      </c>
      <c r="E66" s="21">
        <v>1.8</v>
      </c>
      <c r="F66" s="21">
        <v>2</v>
      </c>
      <c r="G66" s="21">
        <v>2.9</v>
      </c>
      <c r="H66" s="21">
        <v>3.9</v>
      </c>
      <c r="I66" s="21">
        <v>4.3</v>
      </c>
      <c r="J66" s="21">
        <v>5</v>
      </c>
      <c r="K66" s="21">
        <v>6.9</v>
      </c>
      <c r="L66" s="21">
        <v>12.1</v>
      </c>
    </row>
    <row r="67" spans="1:12" x14ac:dyDescent="0.25">
      <c r="A67" s="22">
        <v>84008</v>
      </c>
      <c r="B67" s="21"/>
      <c r="C67" s="21">
        <v>1.1000000000000001</v>
      </c>
      <c r="D67" s="21">
        <v>1.6</v>
      </c>
      <c r="E67" s="21">
        <v>2</v>
      </c>
      <c r="F67" s="21">
        <v>2.2999999999999998</v>
      </c>
      <c r="G67" s="21">
        <v>3.2</v>
      </c>
      <c r="H67" s="21">
        <v>4.4000000000000004</v>
      </c>
      <c r="I67" s="21">
        <v>4.9000000000000004</v>
      </c>
      <c r="J67" s="21">
        <v>5.6</v>
      </c>
      <c r="K67" s="21">
        <v>8.1</v>
      </c>
      <c r="L67" s="21">
        <v>14.1</v>
      </c>
    </row>
    <row r="68" spans="1:12" x14ac:dyDescent="0.25">
      <c r="A68" s="22">
        <v>87660</v>
      </c>
      <c r="B68" s="21"/>
      <c r="C68" s="21">
        <v>1.1000000000000001</v>
      </c>
      <c r="D68" s="21">
        <v>1.8</v>
      </c>
      <c r="E68" s="21">
        <v>2.1</v>
      </c>
      <c r="F68" s="21">
        <v>2.5</v>
      </c>
      <c r="G68" s="21">
        <v>3.6</v>
      </c>
      <c r="H68" s="21">
        <v>4.9000000000000004</v>
      </c>
      <c r="I68" s="21">
        <v>5.5</v>
      </c>
      <c r="J68" s="21">
        <v>6.4</v>
      </c>
      <c r="K68" s="21">
        <v>9.1999999999999993</v>
      </c>
      <c r="L68" s="21">
        <v>16.5</v>
      </c>
    </row>
    <row r="69" spans="1:12" x14ac:dyDescent="0.25">
      <c r="A69" s="22">
        <v>91313</v>
      </c>
      <c r="B69" s="21"/>
      <c r="C69" s="21">
        <v>1.2</v>
      </c>
      <c r="D69" s="21">
        <v>1.9</v>
      </c>
      <c r="E69" s="21">
        <v>2.2999999999999998</v>
      </c>
      <c r="F69" s="21">
        <v>2.7</v>
      </c>
      <c r="G69" s="21">
        <v>3.9</v>
      </c>
      <c r="H69" s="21">
        <v>5.5</v>
      </c>
      <c r="I69" s="21">
        <v>6.2</v>
      </c>
      <c r="J69" s="21">
        <v>7.2</v>
      </c>
      <c r="K69" s="21">
        <v>10.6</v>
      </c>
      <c r="L69" s="21">
        <v>18.7</v>
      </c>
    </row>
    <row r="71" spans="1:12" x14ac:dyDescent="0.25">
      <c r="A71" s="23" t="s">
        <v>204</v>
      </c>
    </row>
    <row r="72" spans="1:12" x14ac:dyDescent="0.25">
      <c r="A72" s="21"/>
      <c r="B72" s="21"/>
      <c r="C72" s="21" t="s">
        <v>136</v>
      </c>
      <c r="D72" s="21"/>
      <c r="E72" s="21"/>
      <c r="F72" s="21"/>
      <c r="G72" s="21"/>
      <c r="H72" s="21"/>
      <c r="I72" s="21"/>
      <c r="J72" s="21"/>
      <c r="K72" s="21"/>
      <c r="L72" s="21"/>
    </row>
    <row r="73" spans="1:12" x14ac:dyDescent="0.25">
      <c r="A73" s="21" t="s">
        <v>137</v>
      </c>
      <c r="B73" s="21"/>
      <c r="C73" s="21">
        <v>99</v>
      </c>
      <c r="D73" s="21">
        <v>95</v>
      </c>
      <c r="E73" s="21">
        <v>90</v>
      </c>
      <c r="F73" s="21">
        <v>83</v>
      </c>
      <c r="G73" s="21">
        <v>50</v>
      </c>
      <c r="H73" s="21">
        <v>17</v>
      </c>
      <c r="I73" s="21">
        <v>10</v>
      </c>
      <c r="J73" s="21">
        <v>5</v>
      </c>
      <c r="K73" s="21">
        <v>1</v>
      </c>
      <c r="L73" s="21">
        <v>0.1</v>
      </c>
    </row>
    <row r="74" spans="1:12" x14ac:dyDescent="0.25">
      <c r="A74" s="21"/>
      <c r="B74" s="21"/>
      <c r="C74" s="21"/>
      <c r="D74" s="21"/>
      <c r="E74" s="21"/>
      <c r="F74" s="21"/>
      <c r="G74" s="21"/>
      <c r="H74" s="21"/>
      <c r="I74" s="21"/>
      <c r="J74" s="21"/>
      <c r="K74" s="21"/>
      <c r="L74" s="21"/>
    </row>
    <row r="75" spans="1:12" x14ac:dyDescent="0.25">
      <c r="A75" s="22">
        <v>40179</v>
      </c>
      <c r="B75" s="21"/>
      <c r="C75" s="21">
        <v>-0.1</v>
      </c>
      <c r="D75" s="21">
        <v>0</v>
      </c>
      <c r="E75" s="21">
        <v>0</v>
      </c>
      <c r="F75" s="21">
        <v>0</v>
      </c>
      <c r="G75" s="21">
        <v>0.1</v>
      </c>
      <c r="H75" s="21">
        <v>0.1</v>
      </c>
      <c r="I75" s="21">
        <v>0.2</v>
      </c>
      <c r="J75" s="21">
        <v>0.2</v>
      </c>
      <c r="K75" s="21">
        <v>0.2</v>
      </c>
      <c r="L75" s="21">
        <v>0.3</v>
      </c>
    </row>
    <row r="76" spans="1:12" x14ac:dyDescent="0.25">
      <c r="A76" s="22">
        <v>43831</v>
      </c>
      <c r="B76" s="21"/>
      <c r="C76" s="21">
        <v>-0.1</v>
      </c>
      <c r="D76" s="21">
        <v>0</v>
      </c>
      <c r="E76" s="21">
        <v>0</v>
      </c>
      <c r="F76" s="21">
        <v>0.1</v>
      </c>
      <c r="G76" s="21">
        <v>0.2</v>
      </c>
      <c r="H76" s="21">
        <v>0.3</v>
      </c>
      <c r="I76" s="21">
        <v>0.3</v>
      </c>
      <c r="J76" s="21">
        <v>0.4</v>
      </c>
      <c r="K76" s="21">
        <v>0.5</v>
      </c>
      <c r="L76" s="21">
        <v>0.6</v>
      </c>
    </row>
    <row r="77" spans="1:12" x14ac:dyDescent="0.25">
      <c r="A77" s="22">
        <v>47484</v>
      </c>
      <c r="B77" s="21"/>
      <c r="C77" s="21">
        <v>-0.1</v>
      </c>
      <c r="D77" s="21">
        <v>0.1</v>
      </c>
      <c r="E77" s="21">
        <v>0.1</v>
      </c>
      <c r="F77" s="21">
        <v>0.2</v>
      </c>
      <c r="G77" s="21">
        <v>0.3</v>
      </c>
      <c r="H77" s="21">
        <v>0.5</v>
      </c>
      <c r="I77" s="21">
        <v>0.5</v>
      </c>
      <c r="J77" s="21">
        <v>0.6</v>
      </c>
      <c r="K77" s="21">
        <v>0.7</v>
      </c>
      <c r="L77" s="21">
        <v>0.9</v>
      </c>
    </row>
    <row r="78" spans="1:12" x14ac:dyDescent="0.25">
      <c r="A78" s="22">
        <v>51136</v>
      </c>
      <c r="B78" s="21"/>
      <c r="C78" s="21">
        <v>0</v>
      </c>
      <c r="D78" s="21">
        <v>0.1</v>
      </c>
      <c r="E78" s="21">
        <v>0.2</v>
      </c>
      <c r="F78" s="21">
        <v>0.3</v>
      </c>
      <c r="G78" s="21">
        <v>0.5</v>
      </c>
      <c r="H78" s="21">
        <v>0.7</v>
      </c>
      <c r="I78" s="21">
        <v>0.8</v>
      </c>
      <c r="J78" s="21">
        <v>0.9</v>
      </c>
      <c r="K78" s="21">
        <v>1.1000000000000001</v>
      </c>
      <c r="L78" s="21">
        <v>1.4</v>
      </c>
    </row>
    <row r="79" spans="1:12" x14ac:dyDescent="0.25">
      <c r="A79" s="22">
        <v>54789</v>
      </c>
      <c r="B79" s="21"/>
      <c r="C79" s="21">
        <v>0</v>
      </c>
      <c r="D79" s="21">
        <v>0.2</v>
      </c>
      <c r="E79" s="21">
        <v>0.3</v>
      </c>
      <c r="F79" s="21">
        <v>0.4</v>
      </c>
      <c r="G79" s="21">
        <v>0.7</v>
      </c>
      <c r="H79" s="21">
        <v>1</v>
      </c>
      <c r="I79" s="21">
        <v>1.1000000000000001</v>
      </c>
      <c r="J79" s="21">
        <v>1.3</v>
      </c>
      <c r="K79" s="21">
        <v>1.5</v>
      </c>
      <c r="L79" s="21">
        <v>2.1</v>
      </c>
    </row>
    <row r="80" spans="1:12" x14ac:dyDescent="0.25">
      <c r="A80" s="22">
        <v>58441</v>
      </c>
      <c r="B80" s="21"/>
      <c r="C80" s="21">
        <v>0.1</v>
      </c>
      <c r="D80" s="21">
        <v>0.3</v>
      </c>
      <c r="E80" s="21">
        <v>0.4</v>
      </c>
      <c r="F80" s="21">
        <v>0.6</v>
      </c>
      <c r="G80" s="21">
        <v>0.9</v>
      </c>
      <c r="H80" s="21">
        <v>1.3</v>
      </c>
      <c r="I80" s="21">
        <v>1.5</v>
      </c>
      <c r="J80" s="21">
        <v>1.6</v>
      </c>
      <c r="K80" s="21">
        <v>2</v>
      </c>
      <c r="L80" s="21">
        <v>3</v>
      </c>
    </row>
    <row r="81" spans="1:12" x14ac:dyDescent="0.25">
      <c r="A81" s="22">
        <v>62094</v>
      </c>
      <c r="B81" s="21"/>
      <c r="C81" s="21">
        <v>0.1</v>
      </c>
      <c r="D81" s="21">
        <v>0.4</v>
      </c>
      <c r="E81" s="21">
        <v>0.6</v>
      </c>
      <c r="F81" s="21">
        <v>0.8</v>
      </c>
      <c r="G81" s="21">
        <v>1.2</v>
      </c>
      <c r="H81" s="21">
        <v>1.7</v>
      </c>
      <c r="I81" s="21">
        <v>1.9</v>
      </c>
      <c r="J81" s="21">
        <v>2.1</v>
      </c>
      <c r="K81" s="21">
        <v>2.6</v>
      </c>
      <c r="L81" s="21">
        <v>4.0999999999999996</v>
      </c>
    </row>
    <row r="82" spans="1:12" x14ac:dyDescent="0.25">
      <c r="A82" s="22">
        <v>65746</v>
      </c>
      <c r="B82" s="21"/>
      <c r="C82" s="21">
        <v>0.2</v>
      </c>
      <c r="D82" s="21">
        <v>0.6</v>
      </c>
      <c r="E82" s="21">
        <v>0.8</v>
      </c>
      <c r="F82" s="21">
        <v>0.9</v>
      </c>
      <c r="G82" s="21">
        <v>1.5</v>
      </c>
      <c r="H82" s="21">
        <v>2.1</v>
      </c>
      <c r="I82" s="21">
        <v>2.2999999999999998</v>
      </c>
      <c r="J82" s="21">
        <v>2.6</v>
      </c>
      <c r="K82" s="21">
        <v>3.3</v>
      </c>
      <c r="L82" s="21">
        <v>5.4</v>
      </c>
    </row>
    <row r="83" spans="1:12" x14ac:dyDescent="0.25">
      <c r="A83" s="22">
        <v>69399</v>
      </c>
      <c r="B83" s="21"/>
      <c r="C83" s="21">
        <v>0.3</v>
      </c>
      <c r="D83" s="21">
        <v>0.7</v>
      </c>
      <c r="E83" s="21">
        <v>0.9</v>
      </c>
      <c r="F83" s="21">
        <v>1.1000000000000001</v>
      </c>
      <c r="G83" s="21">
        <v>1.8</v>
      </c>
      <c r="H83" s="21">
        <v>2.5</v>
      </c>
      <c r="I83" s="21">
        <v>2.8</v>
      </c>
      <c r="J83" s="21">
        <v>3.1</v>
      </c>
      <c r="K83" s="21">
        <v>4.0999999999999996</v>
      </c>
      <c r="L83" s="21">
        <v>6.9</v>
      </c>
    </row>
    <row r="84" spans="1:12" x14ac:dyDescent="0.25">
      <c r="A84" s="22">
        <v>73051</v>
      </c>
      <c r="B84" s="21"/>
      <c r="C84" s="21">
        <v>0.3</v>
      </c>
      <c r="D84" s="21">
        <v>0.8</v>
      </c>
      <c r="E84" s="21">
        <v>1.1000000000000001</v>
      </c>
      <c r="F84" s="21">
        <v>1.3</v>
      </c>
      <c r="G84" s="21">
        <v>2.1</v>
      </c>
      <c r="H84" s="21">
        <v>3</v>
      </c>
      <c r="I84" s="21">
        <v>3.3</v>
      </c>
      <c r="J84" s="21">
        <v>3.7</v>
      </c>
      <c r="K84" s="21">
        <v>5</v>
      </c>
      <c r="L84" s="21">
        <v>8.5</v>
      </c>
    </row>
    <row r="85" spans="1:12" x14ac:dyDescent="0.25">
      <c r="A85" s="22">
        <v>76703</v>
      </c>
      <c r="B85" s="21"/>
      <c r="C85" s="21">
        <v>0.4</v>
      </c>
      <c r="D85" s="21">
        <v>0.9</v>
      </c>
      <c r="E85" s="21">
        <v>1.2</v>
      </c>
      <c r="F85" s="21">
        <v>1.5</v>
      </c>
      <c r="G85" s="21">
        <v>2.2999999999999998</v>
      </c>
      <c r="H85" s="21">
        <v>3.2</v>
      </c>
      <c r="I85" s="21">
        <v>3.6</v>
      </c>
      <c r="J85" s="21">
        <v>4.0999999999999996</v>
      </c>
      <c r="K85" s="21">
        <v>5.7</v>
      </c>
      <c r="L85" s="21">
        <v>10.1</v>
      </c>
    </row>
    <row r="86" spans="1:12" x14ac:dyDescent="0.25">
      <c r="A86" s="22">
        <v>80355</v>
      </c>
      <c r="B86" s="21"/>
      <c r="C86" s="21">
        <v>0.5</v>
      </c>
      <c r="D86" s="21">
        <v>1.1000000000000001</v>
      </c>
      <c r="E86" s="21">
        <v>1.4</v>
      </c>
      <c r="F86" s="21">
        <v>1.7</v>
      </c>
      <c r="G86" s="21">
        <v>2.6</v>
      </c>
      <c r="H86" s="21">
        <v>3.7</v>
      </c>
      <c r="I86" s="21">
        <v>4.0999999999999996</v>
      </c>
      <c r="J86" s="21">
        <v>4.7</v>
      </c>
      <c r="K86" s="21">
        <v>6.7</v>
      </c>
      <c r="L86" s="21">
        <v>12</v>
      </c>
    </row>
    <row r="87" spans="1:12" x14ac:dyDescent="0.25">
      <c r="A87" s="22">
        <v>84008</v>
      </c>
      <c r="B87" s="21"/>
      <c r="C87" s="21">
        <v>0.6</v>
      </c>
      <c r="D87" s="21">
        <v>1.2</v>
      </c>
      <c r="E87" s="21">
        <v>1.6</v>
      </c>
      <c r="F87" s="21">
        <v>1.9</v>
      </c>
      <c r="G87" s="21">
        <v>2.9</v>
      </c>
      <c r="H87" s="21">
        <v>4.0999999999999996</v>
      </c>
      <c r="I87" s="21">
        <v>4.7</v>
      </c>
      <c r="J87" s="21">
        <v>5.4</v>
      </c>
      <c r="K87" s="21">
        <v>7.7</v>
      </c>
      <c r="L87" s="21">
        <v>14</v>
      </c>
    </row>
    <row r="88" spans="1:12" x14ac:dyDescent="0.25">
      <c r="A88" s="22">
        <v>87660</v>
      </c>
      <c r="B88" s="21"/>
      <c r="C88" s="21">
        <v>0.6</v>
      </c>
      <c r="D88" s="21">
        <v>1.3</v>
      </c>
      <c r="E88" s="21">
        <v>1.7</v>
      </c>
      <c r="F88" s="21">
        <v>2.1</v>
      </c>
      <c r="G88" s="21">
        <v>3.2</v>
      </c>
      <c r="H88" s="21">
        <v>4.5999999999999996</v>
      </c>
      <c r="I88" s="21">
        <v>5.2</v>
      </c>
      <c r="J88" s="21">
        <v>6.1</v>
      </c>
      <c r="K88" s="21">
        <v>8.9</v>
      </c>
      <c r="L88" s="21">
        <v>16</v>
      </c>
    </row>
    <row r="89" spans="1:12" x14ac:dyDescent="0.25">
      <c r="A89" s="22">
        <v>91313</v>
      </c>
      <c r="B89" s="21"/>
      <c r="C89" s="21">
        <v>0.6</v>
      </c>
      <c r="D89" s="21">
        <v>1.4</v>
      </c>
      <c r="E89" s="21">
        <v>1.8</v>
      </c>
      <c r="F89" s="21">
        <v>2.2999999999999998</v>
      </c>
      <c r="G89" s="21">
        <v>3.6</v>
      </c>
      <c r="H89" s="21">
        <v>5.2</v>
      </c>
      <c r="I89" s="21">
        <v>5.9</v>
      </c>
      <c r="J89" s="21">
        <v>6.9</v>
      </c>
      <c r="K89" s="21">
        <v>10.1</v>
      </c>
      <c r="L89" s="21">
        <v>18.7</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203C-5A0B-4109-9643-A48A37A2EBF8}">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0.32627653567781151</v>
      </c>
      <c r="C4">
        <v>3.2487998172296493</v>
      </c>
    </row>
    <row r="5" spans="1:3" x14ac:dyDescent="0.25">
      <c r="A5">
        <v>2</v>
      </c>
      <c r="B5">
        <v>0.38937220386130256</v>
      </c>
      <c r="C5">
        <v>3.6075668693666643</v>
      </c>
    </row>
    <row r="6" spans="1:3" x14ac:dyDescent="0.25">
      <c r="A6">
        <v>5</v>
      </c>
      <c r="B6">
        <v>0.42585296237958681</v>
      </c>
      <c r="C6">
        <v>3.7553791101730205</v>
      </c>
    </row>
    <row r="7" spans="1:3" x14ac:dyDescent="0.25">
      <c r="A7">
        <v>10</v>
      </c>
      <c r="B7">
        <v>0.44735455122818563</v>
      </c>
      <c r="C7">
        <v>3.8343222645573221</v>
      </c>
    </row>
    <row r="8" spans="1:3" x14ac:dyDescent="0.25">
      <c r="A8">
        <v>20</v>
      </c>
      <c r="B8">
        <v>0.46619594748783777</v>
      </c>
      <c r="C8">
        <v>3.8984270363075622</v>
      </c>
    </row>
    <row r="9" spans="1:3" x14ac:dyDescent="0.25">
      <c r="A9">
        <v>50</v>
      </c>
      <c r="B9">
        <v>0.48823378676162765</v>
      </c>
      <c r="C9">
        <v>3.9673023616198257</v>
      </c>
    </row>
    <row r="10" spans="1:3" x14ac:dyDescent="0.25">
      <c r="A10">
        <v>100</v>
      </c>
      <c r="B10">
        <v>0.50316945843432492</v>
      </c>
      <c r="C10">
        <v>4.010181375886761</v>
      </c>
    </row>
    <row r="11" spans="1:3" x14ac:dyDescent="0.25">
      <c r="A11">
        <v>500</v>
      </c>
      <c r="B11">
        <v>0.53314993918538578</v>
      </c>
      <c r="C11">
        <v>4.0867933435469039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9DCD4-ACE6-4B80-902F-A092E5C88035}">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0.26485743026259723</v>
      </c>
      <c r="C4">
        <v>3.3433210765732388</v>
      </c>
    </row>
    <row r="5" spans="1:3" x14ac:dyDescent="0.25">
      <c r="A5">
        <v>2</v>
      </c>
      <c r="B5">
        <v>0.32410361876837507</v>
      </c>
      <c r="C5">
        <v>3.6962217849794952</v>
      </c>
    </row>
    <row r="6" spans="1:3" x14ac:dyDescent="0.25">
      <c r="A6">
        <v>5</v>
      </c>
      <c r="B6">
        <v>0.34025676802607596</v>
      </c>
      <c r="C6">
        <v>3.8441342074949807</v>
      </c>
    </row>
    <row r="7" spans="1:3" x14ac:dyDescent="0.25">
      <c r="A7">
        <v>10</v>
      </c>
      <c r="B7">
        <v>0.34741001157769819</v>
      </c>
      <c r="C7">
        <v>3.924668639407197</v>
      </c>
    </row>
    <row r="8" spans="1:3" x14ac:dyDescent="0.25">
      <c r="A8">
        <v>20</v>
      </c>
      <c r="B8">
        <v>0.35244225964197146</v>
      </c>
      <c r="C8">
        <v>3.9910445214093966</v>
      </c>
    </row>
    <row r="9" spans="1:3" x14ac:dyDescent="0.25">
      <c r="A9">
        <v>50</v>
      </c>
      <c r="B9">
        <v>0.35705379989538621</v>
      </c>
      <c r="C9">
        <v>4.0635496883269173</v>
      </c>
    </row>
    <row r="10" spans="1:3" x14ac:dyDescent="0.25">
      <c r="A10">
        <v>100</v>
      </c>
      <c r="B10">
        <v>0.35949828757874641</v>
      </c>
      <c r="C10">
        <v>4.1094437031115039</v>
      </c>
    </row>
    <row r="11" spans="1:3" x14ac:dyDescent="0.25">
      <c r="A11">
        <v>500</v>
      </c>
      <c r="B11">
        <v>0.36302382677559553</v>
      </c>
      <c r="C11">
        <v>4.1933141046749185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4B95-C138-4656-8A3C-84D29E6BB01B}">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0.34844690917697602</v>
      </c>
      <c r="C4">
        <v>3.1514481099719411</v>
      </c>
    </row>
    <row r="5" spans="1:3" x14ac:dyDescent="0.25">
      <c r="A5">
        <v>2</v>
      </c>
      <c r="B5">
        <v>0.43468491097340917</v>
      </c>
      <c r="C5">
        <v>3.4663746468496575</v>
      </c>
    </row>
    <row r="6" spans="1:3" x14ac:dyDescent="0.25">
      <c r="A6">
        <v>5</v>
      </c>
      <c r="B6">
        <v>0.46993017192367176</v>
      </c>
      <c r="C6">
        <v>3.6034294057914984</v>
      </c>
    </row>
    <row r="7" spans="1:3" x14ac:dyDescent="0.25">
      <c r="A7">
        <v>10</v>
      </c>
      <c r="B7">
        <v>0.48875161365915892</v>
      </c>
      <c r="C7">
        <v>3.6776804378037853</v>
      </c>
    </row>
    <row r="8" spans="1:3" x14ac:dyDescent="0.25">
      <c r="A8">
        <v>20</v>
      </c>
      <c r="B8">
        <v>0.50403391578894985</v>
      </c>
      <c r="C8">
        <v>3.7386424365182647</v>
      </c>
    </row>
    <row r="9" spans="1:3" x14ac:dyDescent="0.25">
      <c r="A9">
        <v>50</v>
      </c>
      <c r="B9">
        <v>0.52045181467265844</v>
      </c>
      <c r="C9">
        <v>3.804948840685447</v>
      </c>
    </row>
    <row r="10" spans="1:3" x14ac:dyDescent="0.25">
      <c r="A10">
        <v>100</v>
      </c>
      <c r="B10">
        <v>0.53067188855374181</v>
      </c>
      <c r="C10">
        <v>3.8467391790224696</v>
      </c>
    </row>
    <row r="11" spans="1:3" x14ac:dyDescent="0.25">
      <c r="A11">
        <v>500</v>
      </c>
      <c r="B11">
        <v>0.54892955305084357</v>
      </c>
      <c r="C11">
        <v>3.9226643838810902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020C9-894A-4380-8A48-9EC7DBACDB97}">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0.51692683595951738</v>
      </c>
      <c r="C4">
        <v>3.1534603886785799</v>
      </c>
    </row>
    <row r="5" spans="1:3" x14ac:dyDescent="0.25">
      <c r="A5">
        <v>2</v>
      </c>
      <c r="B5">
        <v>0.67762765514648871</v>
      </c>
      <c r="C5">
        <v>3.4718160700790608</v>
      </c>
    </row>
    <row r="6" spans="1:3" x14ac:dyDescent="0.25">
      <c r="A6">
        <v>5</v>
      </c>
      <c r="B6">
        <v>0.73076154582163666</v>
      </c>
      <c r="C6">
        <v>3.6083333799621373</v>
      </c>
    </row>
    <row r="7" spans="1:3" x14ac:dyDescent="0.25">
      <c r="A7">
        <v>10</v>
      </c>
      <c r="B7">
        <v>0.75521683476252732</v>
      </c>
      <c r="C7">
        <v>3.6817323197575775</v>
      </c>
    </row>
    <row r="8" spans="1:3" x14ac:dyDescent="0.25">
      <c r="A8">
        <v>20</v>
      </c>
      <c r="B8">
        <v>0.77293462302972937</v>
      </c>
      <c r="C8">
        <v>3.7416421720306698</v>
      </c>
    </row>
    <row r="9" spans="1:3" x14ac:dyDescent="0.25">
      <c r="A9">
        <v>50</v>
      </c>
      <c r="B9">
        <v>0.78970780230386539</v>
      </c>
      <c r="C9">
        <v>3.8063798189455009</v>
      </c>
    </row>
    <row r="10" spans="1:3" x14ac:dyDescent="0.25">
      <c r="A10">
        <v>100</v>
      </c>
      <c r="B10">
        <v>0.79889777063565814</v>
      </c>
      <c r="C10">
        <v>3.8469149651847037</v>
      </c>
    </row>
    <row r="11" spans="1:3" x14ac:dyDescent="0.25">
      <c r="A11">
        <v>500</v>
      </c>
      <c r="B11">
        <v>0.81273928492574787</v>
      </c>
      <c r="C11">
        <v>3.9199062307911681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6EBF6-65DD-4D8C-B839-5C71BABC353F}">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0.89122051561746107</v>
      </c>
      <c r="C4">
        <v>3.3016447189869904</v>
      </c>
    </row>
    <row r="5" spans="1:3" x14ac:dyDescent="0.25">
      <c r="A5">
        <v>2</v>
      </c>
      <c r="B5">
        <v>1.2486396573420888</v>
      </c>
      <c r="C5">
        <v>3.6251551185008979</v>
      </c>
    </row>
    <row r="6" spans="1:3" x14ac:dyDescent="0.25">
      <c r="A6">
        <v>5</v>
      </c>
      <c r="B6">
        <v>1.3783165293137309</v>
      </c>
      <c r="C6">
        <v>3.7687388696175446</v>
      </c>
    </row>
    <row r="7" spans="1:3" x14ac:dyDescent="0.25">
      <c r="A7">
        <v>10</v>
      </c>
      <c r="B7">
        <v>1.4398157252890103</v>
      </c>
      <c r="C7">
        <v>3.8519139401317086</v>
      </c>
    </row>
    <row r="8" spans="1:3" x14ac:dyDescent="0.25">
      <c r="A8">
        <v>20</v>
      </c>
      <c r="B8">
        <v>1.4854030630024377</v>
      </c>
      <c r="C8">
        <v>3.9238278283788306</v>
      </c>
    </row>
    <row r="9" spans="1:3" x14ac:dyDescent="0.25">
      <c r="A9">
        <v>50</v>
      </c>
      <c r="B9">
        <v>1.529666945396045</v>
      </c>
      <c r="C9">
        <v>4.0066911900675528</v>
      </c>
    </row>
    <row r="10" spans="1:3" x14ac:dyDescent="0.25">
      <c r="A10">
        <v>100</v>
      </c>
      <c r="B10">
        <v>1.5545498652849203</v>
      </c>
      <c r="C10">
        <v>4.0620178000529723</v>
      </c>
    </row>
    <row r="11" spans="1:3" x14ac:dyDescent="0.25">
      <c r="A11">
        <v>500</v>
      </c>
      <c r="B11">
        <v>1.5933205075013399</v>
      </c>
      <c r="C11">
        <v>4.1708062789518845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5366C-CD5A-4BD9-A13E-92767BE15C42}">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0.89549817922584518</v>
      </c>
      <c r="C4">
        <v>3.3539637081624387</v>
      </c>
    </row>
    <row r="5" spans="1:3" x14ac:dyDescent="0.25">
      <c r="A5">
        <v>2</v>
      </c>
      <c r="B5">
        <v>1.2141284052560659</v>
      </c>
      <c r="C5">
        <v>3.6948223569169945</v>
      </c>
    </row>
    <row r="6" spans="1:3" x14ac:dyDescent="0.25">
      <c r="A6">
        <v>5</v>
      </c>
      <c r="B6">
        <v>1.3292027445945884</v>
      </c>
      <c r="C6">
        <v>3.8433153533195523</v>
      </c>
    </row>
    <row r="7" spans="1:3" x14ac:dyDescent="0.25">
      <c r="A7">
        <v>10</v>
      </c>
      <c r="B7">
        <v>1.3843359070060413</v>
      </c>
      <c r="C7">
        <v>3.9231311971018821</v>
      </c>
    </row>
    <row r="8" spans="1:3" x14ac:dyDescent="0.25">
      <c r="A8">
        <v>20</v>
      </c>
      <c r="B8">
        <v>1.4255243032335385</v>
      </c>
      <c r="C8">
        <v>3.9882649247077784</v>
      </c>
    </row>
    <row r="9" spans="1:3" x14ac:dyDescent="0.25">
      <c r="A9">
        <v>50</v>
      </c>
      <c r="B9">
        <v>1.4658639628840588</v>
      </c>
      <c r="C9">
        <v>4.0586308767167649</v>
      </c>
    </row>
    <row r="10" spans="1:3" x14ac:dyDescent="0.25">
      <c r="A10">
        <v>100</v>
      </c>
      <c r="B10">
        <v>1.4887401052942426</v>
      </c>
      <c r="C10">
        <v>4.1026797757721116</v>
      </c>
    </row>
    <row r="11" spans="1:3" x14ac:dyDescent="0.25">
      <c r="A11">
        <v>500</v>
      </c>
      <c r="B11">
        <v>1.524799850194535</v>
      </c>
      <c r="C11">
        <v>4.1819728211679532</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052E2-C1DA-4AAF-A685-472EF9F69812}">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1.2345438666885531</v>
      </c>
      <c r="C4">
        <v>3.2691270137711084</v>
      </c>
    </row>
    <row r="5" spans="1:3" x14ac:dyDescent="0.25">
      <c r="A5">
        <v>2</v>
      </c>
      <c r="B5">
        <v>1.5548433369217864</v>
      </c>
      <c r="C5">
        <v>3.5595553246833656</v>
      </c>
    </row>
    <row r="6" spans="1:3" x14ac:dyDescent="0.25">
      <c r="A6">
        <v>5</v>
      </c>
      <c r="B6">
        <v>1.7179609843528867</v>
      </c>
      <c r="C6">
        <v>3.7099496296854682</v>
      </c>
    </row>
    <row r="7" spans="1:3" x14ac:dyDescent="0.25">
      <c r="A7">
        <v>10</v>
      </c>
      <c r="B7">
        <v>1.8167549552400759</v>
      </c>
      <c r="C7">
        <v>3.7927015002424755</v>
      </c>
    </row>
    <row r="8" spans="1:3" x14ac:dyDescent="0.25">
      <c r="A8">
        <v>20</v>
      </c>
      <c r="B8">
        <v>1.9051731484254779</v>
      </c>
      <c r="C8">
        <v>3.8614607787174307</v>
      </c>
    </row>
    <row r="9" spans="1:3" x14ac:dyDescent="0.25">
      <c r="A9">
        <v>50</v>
      </c>
      <c r="B9">
        <v>2.0110623677075128</v>
      </c>
      <c r="C9">
        <v>3.9372517315191988</v>
      </c>
    </row>
    <row r="10" spans="1:3" x14ac:dyDescent="0.25">
      <c r="A10">
        <v>100</v>
      </c>
      <c r="B10">
        <v>2.0845322546089666</v>
      </c>
      <c r="C10">
        <v>3.9856621225128928</v>
      </c>
    </row>
    <row r="11" spans="1:3" x14ac:dyDescent="0.25">
      <c r="A11">
        <v>500</v>
      </c>
      <c r="B11">
        <v>2.2368997813226388</v>
      </c>
      <c r="C11">
        <v>4.0752312591152169</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6522-1FF8-4C26-9566-16EA25537DD0}">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1.179422706586873</v>
      </c>
      <c r="C4">
        <v>3.5578732638673864</v>
      </c>
    </row>
    <row r="5" spans="1:3" x14ac:dyDescent="0.25">
      <c r="A5">
        <v>2</v>
      </c>
      <c r="B5">
        <v>1.4777692147932262</v>
      </c>
      <c r="C5">
        <v>3.925166519146507</v>
      </c>
    </row>
    <row r="6" spans="1:3" x14ac:dyDescent="0.25">
      <c r="A6">
        <v>5</v>
      </c>
      <c r="B6">
        <v>1.6346362131230541</v>
      </c>
      <c r="C6">
        <v>4.097338811528445</v>
      </c>
    </row>
    <row r="7" spans="1:3" x14ac:dyDescent="0.25">
      <c r="A7">
        <v>10</v>
      </c>
      <c r="B7">
        <v>1.7292192220325902</v>
      </c>
      <c r="C7">
        <v>4.1875581684111989</v>
      </c>
    </row>
    <row r="8" spans="1:3" x14ac:dyDescent="0.25">
      <c r="A8">
        <v>20</v>
      </c>
      <c r="B8">
        <v>1.8135745685420432</v>
      </c>
      <c r="C8">
        <v>4.259753856423905</v>
      </c>
    </row>
    <row r="9" spans="1:3" x14ac:dyDescent="0.25">
      <c r="A9">
        <v>50</v>
      </c>
      <c r="B9">
        <v>1.914205436602781</v>
      </c>
      <c r="C9">
        <v>4.3360677294192307</v>
      </c>
    </row>
    <row r="10" spans="1:3" x14ac:dyDescent="0.25">
      <c r="A10">
        <v>100</v>
      </c>
      <c r="B10">
        <v>1.9837570905378805</v>
      </c>
      <c r="C10">
        <v>4.382806006927515</v>
      </c>
    </row>
    <row r="11" spans="1:3" x14ac:dyDescent="0.25">
      <c r="A11">
        <v>500</v>
      </c>
      <c r="B11">
        <v>2.1272233733858736</v>
      </c>
      <c r="C11">
        <v>4.464481049185812</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014EA-F08D-4284-83D1-38CC0E757306}">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1.1553185579515959</v>
      </c>
      <c r="C4">
        <v>3.5387492557913101</v>
      </c>
    </row>
    <row r="5" spans="1:3" x14ac:dyDescent="0.25">
      <c r="A5">
        <v>2</v>
      </c>
      <c r="B5">
        <v>1.4576213015283688</v>
      </c>
      <c r="C5">
        <v>3.9069324384632185</v>
      </c>
    </row>
    <row r="6" spans="1:3" x14ac:dyDescent="0.25">
      <c r="A6">
        <v>5</v>
      </c>
      <c r="B6">
        <v>1.6201849549181544</v>
      </c>
      <c r="C6">
        <v>4.0787804283792708</v>
      </c>
    </row>
    <row r="7" spans="1:3" x14ac:dyDescent="0.25">
      <c r="A7">
        <v>10</v>
      </c>
      <c r="B7">
        <v>1.7188170536358705</v>
      </c>
      <c r="C7">
        <v>4.169220491882335</v>
      </c>
    </row>
    <row r="8" spans="1:3" x14ac:dyDescent="0.25">
      <c r="A8">
        <v>20</v>
      </c>
      <c r="B8">
        <v>1.80721120215521</v>
      </c>
      <c r="C8">
        <v>4.2418342500078339</v>
      </c>
    </row>
    <row r="9" spans="1:3" x14ac:dyDescent="0.25">
      <c r="A9">
        <v>50</v>
      </c>
      <c r="B9">
        <v>1.9132337944565116</v>
      </c>
      <c r="C9">
        <v>4.3188749234610677</v>
      </c>
    </row>
    <row r="10" spans="1:3" x14ac:dyDescent="0.25">
      <c r="A10">
        <v>100</v>
      </c>
      <c r="B10">
        <v>1.9869082093260477</v>
      </c>
      <c r="C10">
        <v>4.3662343165491784</v>
      </c>
    </row>
    <row r="11" spans="1:3" x14ac:dyDescent="0.25">
      <c r="A11">
        <v>500</v>
      </c>
      <c r="B11">
        <v>2.1400240155531929</v>
      </c>
      <c r="C11">
        <v>4.4494126079767247</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667D7-26CB-4E63-953B-4A0C2CE1777C}">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1.0348127273274894</v>
      </c>
      <c r="C4">
        <v>3.4811565997640823</v>
      </c>
    </row>
    <row r="5" spans="1:3" x14ac:dyDescent="0.25">
      <c r="A5">
        <v>2</v>
      </c>
      <c r="B5">
        <v>1.2978872284384648</v>
      </c>
      <c r="C5">
        <v>3.8159081908748784</v>
      </c>
    </row>
    <row r="6" spans="1:3" x14ac:dyDescent="0.25">
      <c r="A6">
        <v>5</v>
      </c>
      <c r="B6">
        <v>1.4389915877761983</v>
      </c>
      <c r="C6">
        <v>3.9810793044252732</v>
      </c>
    </row>
    <row r="7" spans="1:3" x14ac:dyDescent="0.25">
      <c r="A7">
        <v>10</v>
      </c>
      <c r="B7">
        <v>1.5240648415634348</v>
      </c>
      <c r="C7">
        <v>4.0712575212680342</v>
      </c>
    </row>
    <row r="8" spans="1:3" x14ac:dyDescent="0.25">
      <c r="A8">
        <v>20</v>
      </c>
      <c r="B8">
        <v>1.5999348418427159</v>
      </c>
      <c r="C8">
        <v>4.145739041231586</v>
      </c>
    </row>
    <row r="9" spans="1:3" x14ac:dyDescent="0.25">
      <c r="A9">
        <v>50</v>
      </c>
      <c r="B9">
        <v>1.690437967399717</v>
      </c>
      <c r="C9">
        <v>4.2272901883825238</v>
      </c>
    </row>
    <row r="10" spans="1:3" x14ac:dyDescent="0.25">
      <c r="A10">
        <v>100</v>
      </c>
      <c r="B10">
        <v>1.7529861728187996</v>
      </c>
      <c r="C10">
        <v>4.2790320585192338</v>
      </c>
    </row>
    <row r="11" spans="1:3" x14ac:dyDescent="0.25">
      <c r="A11">
        <v>500</v>
      </c>
      <c r="B11">
        <v>1.8819959119781486</v>
      </c>
      <c r="C11">
        <v>4.3738939917229267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4D0FC-263C-48A6-AC01-DD4FFFA487F0}">
  <dimension ref="A1:M95"/>
  <sheetViews>
    <sheetView workbookViewId="0">
      <selection activeCell="K25" sqref="K25"/>
    </sheetView>
  </sheetViews>
  <sheetFormatPr defaultRowHeight="15" x14ac:dyDescent="0.25"/>
  <cols>
    <col min="2" max="2" width="23.5703125" customWidth="1"/>
    <col min="3" max="3" width="13.28515625" customWidth="1"/>
    <col min="6" max="6" width="92.7109375" bestFit="1" customWidth="1"/>
  </cols>
  <sheetData>
    <row r="1" spans="1:6" x14ac:dyDescent="0.25">
      <c r="A1" t="s">
        <v>2</v>
      </c>
    </row>
    <row r="2" spans="1:6" x14ac:dyDescent="0.25">
      <c r="A2" t="s">
        <v>163</v>
      </c>
    </row>
    <row r="3" spans="1:6" x14ac:dyDescent="0.25">
      <c r="A3" s="1">
        <v>44930</v>
      </c>
    </row>
    <row r="4" spans="1:6" x14ac:dyDescent="0.25">
      <c r="A4" s="29" t="s">
        <v>164</v>
      </c>
    </row>
    <row r="5" spans="1:6" x14ac:dyDescent="0.25">
      <c r="A5" s="2"/>
      <c r="B5" s="2"/>
    </row>
    <row r="6" spans="1:6" ht="30" x14ac:dyDescent="0.25">
      <c r="A6" s="2" t="s">
        <v>0</v>
      </c>
      <c r="B6" s="31" t="s">
        <v>165</v>
      </c>
      <c r="C6" s="31" t="s">
        <v>166</v>
      </c>
      <c r="D6" s="25" t="s">
        <v>160</v>
      </c>
      <c r="E6" s="25" t="s">
        <v>162</v>
      </c>
      <c r="F6" s="2" t="s">
        <v>167</v>
      </c>
    </row>
    <row r="7" spans="1:6" x14ac:dyDescent="0.25">
      <c r="A7" t="s">
        <v>16</v>
      </c>
      <c r="B7" s="7">
        <f ca="1">'Summary Table'!R9</f>
        <v>13.227085056228491</v>
      </c>
      <c r="C7" s="26">
        <f>VLOOKUP(A7,'BFE, Slope, Shoretype'!$A$2:$E$91,5)</f>
        <v>13</v>
      </c>
      <c r="D7" s="7">
        <f t="shared" ref="D7:D38" ca="1" si="0">B7-C7</f>
        <v>0.22708505622849096</v>
      </c>
      <c r="E7" s="7" t="str">
        <f>VLOOKUP(A7,'BFE, Slope, Shoretype'!$A$2:$E$91,4)</f>
        <v>AE</v>
      </c>
    </row>
    <row r="8" spans="1:6" x14ac:dyDescent="0.25">
      <c r="A8" t="s">
        <v>17</v>
      </c>
      <c r="B8" s="7">
        <f ca="1">'Summary Table'!R10</f>
        <v>13.032752760315173</v>
      </c>
      <c r="C8" s="26">
        <f>VLOOKUP(A8,'BFE, Slope, Shoretype'!$A$2:$E$91,5)</f>
        <v>13</v>
      </c>
      <c r="D8" s="7">
        <f t="shared" ca="1" si="0"/>
        <v>3.2752760315172935E-2</v>
      </c>
      <c r="E8" s="7" t="str">
        <f>VLOOKUP(A8,'BFE, Slope, Shoretype'!$A$2:$E$91,4)</f>
        <v>AE</v>
      </c>
    </row>
    <row r="9" spans="1:6" x14ac:dyDescent="0.25">
      <c r="A9" t="s">
        <v>18</v>
      </c>
      <c r="B9" s="7">
        <f ca="1">'Summary Table'!R11</f>
        <v>12.598544979534864</v>
      </c>
      <c r="C9" s="26">
        <f>VLOOKUP(A9,'BFE, Slope, Shoretype'!$A$2:$E$91,5)</f>
        <v>13</v>
      </c>
      <c r="D9" s="7">
        <f t="shared" ca="1" si="0"/>
        <v>-0.4014550204651357</v>
      </c>
      <c r="E9" s="7" t="str">
        <f>VLOOKUP(A9,'BFE, Slope, Shoretype'!$A$2:$E$91,4)</f>
        <v>AE</v>
      </c>
    </row>
    <row r="10" spans="1:6" x14ac:dyDescent="0.25">
      <c r="A10" t="s">
        <v>19</v>
      </c>
      <c r="B10" s="7">
        <f ca="1">'Summary Table'!R12</f>
        <v>12.600847091757629</v>
      </c>
      <c r="C10" s="26">
        <f>VLOOKUP(A10,'BFE, Slope, Shoretype'!$A$2:$E$91,5)</f>
        <v>13</v>
      </c>
      <c r="D10" s="7">
        <f t="shared" ca="1" si="0"/>
        <v>-0.39915290824237104</v>
      </c>
      <c r="E10" s="7" t="str">
        <f>VLOOKUP(A10,'BFE, Slope, Shoretype'!$A$2:$E$91,4)</f>
        <v>AE</v>
      </c>
    </row>
    <row r="11" spans="1:6" x14ac:dyDescent="0.25">
      <c r="A11" t="s">
        <v>20</v>
      </c>
      <c r="B11" s="7">
        <f ca="1">'Summary Table'!R13</f>
        <v>12.749650005566844</v>
      </c>
      <c r="C11" s="26">
        <f>VLOOKUP(A11,'BFE, Slope, Shoretype'!$A$2:$E$91,5)</f>
        <v>13</v>
      </c>
      <c r="D11" s="7">
        <f t="shared" ca="1" si="0"/>
        <v>-0.2503499944331562</v>
      </c>
      <c r="E11" s="7" t="str">
        <f>VLOOKUP(A11,'BFE, Slope, Shoretype'!$A$2:$E$91,4)</f>
        <v>AE</v>
      </c>
    </row>
    <row r="12" spans="1:6" x14ac:dyDescent="0.25">
      <c r="A12" t="s">
        <v>21</v>
      </c>
      <c r="B12" s="7">
        <f ca="1">'Summary Table'!R14</f>
        <v>12.887601540384917</v>
      </c>
      <c r="C12" s="26">
        <f>VLOOKUP(A12,'BFE, Slope, Shoretype'!$A$2:$E$91,5)</f>
        <v>13</v>
      </c>
      <c r="D12" s="7">
        <f t="shared" ca="1" si="0"/>
        <v>-0.11239845961508266</v>
      </c>
      <c r="E12" s="7" t="str">
        <f>VLOOKUP(A12,'BFE, Slope, Shoretype'!$A$2:$E$91,4)</f>
        <v>AE</v>
      </c>
    </row>
    <row r="13" spans="1:6" x14ac:dyDescent="0.25">
      <c r="A13" t="s">
        <v>22</v>
      </c>
      <c r="B13" s="7">
        <f ca="1">'Summary Table'!R15</f>
        <v>12.884527743003911</v>
      </c>
      <c r="C13" s="26">
        <f>VLOOKUP(A13,'BFE, Slope, Shoretype'!$A$2:$E$91,5)</f>
        <v>13</v>
      </c>
      <c r="D13" s="7">
        <f t="shared" ca="1" si="0"/>
        <v>-0.11547225699608887</v>
      </c>
      <c r="E13" s="7" t="str">
        <f>VLOOKUP(A13,'BFE, Slope, Shoretype'!$A$2:$E$91,4)</f>
        <v>AE</v>
      </c>
    </row>
    <row r="14" spans="1:6" x14ac:dyDescent="0.25">
      <c r="A14" t="s">
        <v>23</v>
      </c>
      <c r="B14" s="7">
        <f ca="1">'Summary Table'!R16</f>
        <v>13.352976816876616</v>
      </c>
      <c r="C14" s="26">
        <f>VLOOKUP(A14,'BFE, Slope, Shoretype'!$A$2:$E$91,5)</f>
        <v>13</v>
      </c>
      <c r="D14" s="7">
        <f t="shared" ca="1" si="0"/>
        <v>0.35297681687661608</v>
      </c>
      <c r="E14" s="7" t="str">
        <f>VLOOKUP(A14,'BFE, Slope, Shoretype'!$A$2:$E$91,4)</f>
        <v>AE</v>
      </c>
    </row>
    <row r="15" spans="1:6" x14ac:dyDescent="0.25">
      <c r="A15" t="s">
        <v>24</v>
      </c>
      <c r="B15" s="7">
        <f ca="1">'Summary Table'!R17</f>
        <v>12.598620971653686</v>
      </c>
      <c r="C15" s="26">
        <f>VLOOKUP(A15,'BFE, Slope, Shoretype'!$A$2:$E$91,5)</f>
        <v>13</v>
      </c>
      <c r="D15" s="7">
        <f t="shared" ca="1" si="0"/>
        <v>-0.40137902834631412</v>
      </c>
      <c r="E15" s="7" t="str">
        <f>VLOOKUP(A15,'BFE, Slope, Shoretype'!$A$2:$E$91,4)</f>
        <v>AE</v>
      </c>
    </row>
    <row r="16" spans="1:6" x14ac:dyDescent="0.25">
      <c r="A16" t="s">
        <v>25</v>
      </c>
      <c r="B16" s="7">
        <f ca="1">'Summary Table'!R18</f>
        <v>13.162768062564494</v>
      </c>
      <c r="C16" s="26">
        <f>VLOOKUP(A16,'BFE, Slope, Shoretype'!$A$2:$E$91,5)</f>
        <v>13</v>
      </c>
      <c r="D16" s="7">
        <f t="shared" ca="1" si="0"/>
        <v>0.16276806256449383</v>
      </c>
      <c r="E16" s="7" t="str">
        <f>VLOOKUP(A16,'BFE, Slope, Shoretype'!$A$2:$E$91,4)</f>
        <v>AE</v>
      </c>
    </row>
    <row r="17" spans="1:6" x14ac:dyDescent="0.25">
      <c r="A17" t="s">
        <v>26</v>
      </c>
      <c r="B17" s="7">
        <f ca="1">'Summary Table'!R19</f>
        <v>13.676551740525101</v>
      </c>
      <c r="C17" s="26">
        <f>VLOOKUP(A17,'BFE, Slope, Shoretype'!$A$2:$E$91,5)</f>
        <v>13</v>
      </c>
      <c r="D17" s="7">
        <f t="shared" ca="1" si="0"/>
        <v>0.6765517405251007</v>
      </c>
      <c r="E17" s="7" t="str">
        <f>VLOOKUP(A17,'BFE, Slope, Shoretype'!$A$2:$E$91,4)</f>
        <v>AE</v>
      </c>
    </row>
    <row r="18" spans="1:6" x14ac:dyDescent="0.25">
      <c r="A18" t="s">
        <v>27</v>
      </c>
      <c r="B18" s="7">
        <f ca="1">'Summary Table'!R20</f>
        <v>12.909307134778791</v>
      </c>
      <c r="C18" s="26">
        <f>VLOOKUP(A18,'BFE, Slope, Shoretype'!$A$2:$E$91,5)</f>
        <v>13</v>
      </c>
      <c r="D18" s="7">
        <f t="shared" ca="1" si="0"/>
        <v>-9.0692865221209118E-2</v>
      </c>
      <c r="E18" s="7" t="str">
        <f>VLOOKUP(A18,'BFE, Slope, Shoretype'!$A$2:$E$91,4)</f>
        <v>AE</v>
      </c>
    </row>
    <row r="19" spans="1:6" x14ac:dyDescent="0.25">
      <c r="A19" t="s">
        <v>28</v>
      </c>
      <c r="B19" s="7">
        <f ca="1">'Summary Table'!R21</f>
        <v>12.970186272329361</v>
      </c>
      <c r="C19" s="26">
        <f>VLOOKUP(A19,'BFE, Slope, Shoretype'!$A$2:$E$91,5)</f>
        <v>13</v>
      </c>
      <c r="D19" s="7">
        <f t="shared" ca="1" si="0"/>
        <v>-2.9813727670639167E-2</v>
      </c>
      <c r="E19" s="7" t="str">
        <f>VLOOKUP(A19,'BFE, Slope, Shoretype'!$A$2:$E$91,4)</f>
        <v>AE</v>
      </c>
    </row>
    <row r="20" spans="1:6" x14ac:dyDescent="0.25">
      <c r="A20" t="s">
        <v>29</v>
      </c>
      <c r="B20" s="7">
        <f ca="1">'Summary Table'!R22</f>
        <v>13.042768508827914</v>
      </c>
      <c r="C20" s="28">
        <f>VLOOKUP(A20,'BFE, Slope, Shoretype'!$A$2:$E$91,5)</f>
        <v>17</v>
      </c>
      <c r="D20" s="7">
        <f t="shared" ca="1" si="0"/>
        <v>-3.9572314911720863</v>
      </c>
      <c r="E20" s="7" t="str">
        <f>VLOOKUP(A20,'BFE, Slope, Shoretype'!$A$2:$E$91,4)</f>
        <v>VE</v>
      </c>
      <c r="F20" t="s">
        <v>168</v>
      </c>
    </row>
    <row r="21" spans="1:6" x14ac:dyDescent="0.25">
      <c r="A21" t="s">
        <v>30</v>
      </c>
      <c r="B21" s="7">
        <f ca="1">'Summary Table'!R23</f>
        <v>13.065483533982492</v>
      </c>
      <c r="C21" s="28">
        <f>VLOOKUP(A21,'BFE, Slope, Shoretype'!$A$2:$E$91,5)</f>
        <v>17</v>
      </c>
      <c r="D21" s="7">
        <f t="shared" ca="1" si="0"/>
        <v>-3.9345164660175076</v>
      </c>
      <c r="E21" s="7" t="str">
        <f>VLOOKUP(A21,'BFE, Slope, Shoretype'!$A$2:$E$91,4)</f>
        <v>VE</v>
      </c>
      <c r="F21" t="s">
        <v>169</v>
      </c>
    </row>
    <row r="22" spans="1:6" x14ac:dyDescent="0.25">
      <c r="A22" t="s">
        <v>31</v>
      </c>
      <c r="B22" s="7">
        <f ca="1">'Summary Table'!R24</f>
        <v>12.907871169459511</v>
      </c>
      <c r="C22" s="28">
        <f>VLOOKUP(A22,'BFE, Slope, Shoretype'!$A$2:$E$91,5)</f>
        <v>17</v>
      </c>
      <c r="D22" s="7">
        <f t="shared" ca="1" si="0"/>
        <v>-4.0921288305404886</v>
      </c>
      <c r="E22" s="7" t="str">
        <f>VLOOKUP(A22,'BFE, Slope, Shoretype'!$A$2:$E$91,4)</f>
        <v>VE</v>
      </c>
      <c r="F22" t="s">
        <v>168</v>
      </c>
    </row>
    <row r="23" spans="1:6" x14ac:dyDescent="0.25">
      <c r="A23" t="s">
        <v>32</v>
      </c>
      <c r="B23" s="7">
        <f ca="1">'Summary Table'!R25</f>
        <v>14.226861878713756</v>
      </c>
      <c r="C23" s="26">
        <f>VLOOKUP(A23,'BFE, Slope, Shoretype'!$A$2:$E$91,5)</f>
        <v>15</v>
      </c>
      <c r="D23" s="7">
        <f t="shared" ca="1" si="0"/>
        <v>-0.77313812128624448</v>
      </c>
      <c r="E23" s="7" t="str">
        <f>VLOOKUP(A23,'BFE, Slope, Shoretype'!$A$2:$E$91,4)</f>
        <v>AE</v>
      </c>
    </row>
    <row r="24" spans="1:6" x14ac:dyDescent="0.25">
      <c r="A24" t="s">
        <v>33</v>
      </c>
      <c r="B24" s="7">
        <f ca="1">'Summary Table'!R26</f>
        <v>14.262883759150236</v>
      </c>
      <c r="C24" s="26">
        <f>VLOOKUP(A24,'BFE, Slope, Shoretype'!$A$2:$E$91,5)</f>
        <v>15</v>
      </c>
      <c r="D24" s="7">
        <f t="shared" ca="1" si="0"/>
        <v>-0.73711624084976357</v>
      </c>
      <c r="E24" s="7" t="str">
        <f>VLOOKUP(A24,'BFE, Slope, Shoretype'!$A$2:$E$91,4)</f>
        <v>AE</v>
      </c>
    </row>
    <row r="25" spans="1:6" x14ac:dyDescent="0.25">
      <c r="A25" t="s">
        <v>34</v>
      </c>
      <c r="B25" s="7">
        <f ca="1">'Summary Table'!R27</f>
        <v>12.912973441249756</v>
      </c>
      <c r="C25" s="26">
        <f>VLOOKUP(A25,'BFE, Slope, Shoretype'!$A$2:$E$91,5)</f>
        <v>13</v>
      </c>
      <c r="D25" s="7">
        <f t="shared" ca="1" si="0"/>
        <v>-8.7026558750244121E-2</v>
      </c>
      <c r="E25" s="7" t="str">
        <f>VLOOKUP(A25,'BFE, Slope, Shoretype'!$A$2:$E$91,4)</f>
        <v>AE</v>
      </c>
    </row>
    <row r="26" spans="1:6" x14ac:dyDescent="0.25">
      <c r="A26" t="s">
        <v>35</v>
      </c>
      <c r="B26" s="7">
        <f ca="1">'Summary Table'!R28</f>
        <v>12.88390212269236</v>
      </c>
      <c r="C26" s="26">
        <f>VLOOKUP(A26,'BFE, Slope, Shoretype'!$A$2:$E$91,5)</f>
        <v>13</v>
      </c>
      <c r="D26" s="7">
        <f t="shared" ca="1" si="0"/>
        <v>-0.11609787730763976</v>
      </c>
      <c r="E26" s="7" t="str">
        <f>VLOOKUP(A26,'BFE, Slope, Shoretype'!$A$2:$E$91,4)</f>
        <v>AE</v>
      </c>
    </row>
    <row r="27" spans="1:6" x14ac:dyDescent="0.25">
      <c r="A27" t="s">
        <v>36</v>
      </c>
      <c r="B27" s="7">
        <f ca="1">'Summary Table'!R29</f>
        <v>12.802468609856565</v>
      </c>
      <c r="C27" s="26">
        <f>VLOOKUP(A27,'BFE, Slope, Shoretype'!$A$2:$E$91,5)</f>
        <v>13</v>
      </c>
      <c r="D27" s="7">
        <f t="shared" ca="1" si="0"/>
        <v>-0.19753139014343546</v>
      </c>
      <c r="E27" s="7" t="str">
        <f>VLOOKUP(A27,'BFE, Slope, Shoretype'!$A$2:$E$91,4)</f>
        <v>AE</v>
      </c>
    </row>
    <row r="28" spans="1:6" x14ac:dyDescent="0.25">
      <c r="A28" t="s">
        <v>37</v>
      </c>
      <c r="B28" s="7">
        <f ca="1">'Summary Table'!R30</f>
        <v>13.240497780389655</v>
      </c>
      <c r="C28" s="26">
        <f>VLOOKUP(A28,'BFE, Slope, Shoretype'!$A$2:$E$91,5)</f>
        <v>14</v>
      </c>
      <c r="D28" s="7">
        <f t="shared" ca="1" si="0"/>
        <v>-0.75950221961034536</v>
      </c>
      <c r="E28" s="7" t="str">
        <f>VLOOKUP(A28,'BFE, Slope, Shoretype'!$A$2:$E$91,4)</f>
        <v>AE</v>
      </c>
    </row>
    <row r="29" spans="1:6" x14ac:dyDescent="0.25">
      <c r="A29" t="s">
        <v>38</v>
      </c>
      <c r="B29" s="7">
        <f ca="1">'Summary Table'!R31</f>
        <v>13.451642740764303</v>
      </c>
      <c r="C29" s="26">
        <f>VLOOKUP(A29,'BFE, Slope, Shoretype'!$A$2:$E$91,5)</f>
        <v>14</v>
      </c>
      <c r="D29" s="7">
        <f t="shared" ca="1" si="0"/>
        <v>-0.54835725923569711</v>
      </c>
      <c r="E29" s="7" t="str">
        <f>VLOOKUP(A29,'BFE, Slope, Shoretype'!$A$2:$E$91,4)</f>
        <v>AE</v>
      </c>
    </row>
    <row r="30" spans="1:6" x14ac:dyDescent="0.25">
      <c r="A30" t="s">
        <v>39</v>
      </c>
      <c r="B30" s="7">
        <f ca="1">'Summary Table'!R32</f>
        <v>14.514780873530311</v>
      </c>
      <c r="C30" s="26">
        <f>VLOOKUP(A30,'BFE, Slope, Shoretype'!$A$2:$E$91,5)</f>
        <v>14</v>
      </c>
      <c r="D30" s="7">
        <f t="shared" ca="1" si="0"/>
        <v>0.51478087353031121</v>
      </c>
      <c r="E30" s="7" t="str">
        <f>VLOOKUP(A30,'BFE, Slope, Shoretype'!$A$2:$E$91,4)</f>
        <v>VE</v>
      </c>
    </row>
    <row r="31" spans="1:6" x14ac:dyDescent="0.25">
      <c r="A31" t="s">
        <v>40</v>
      </c>
      <c r="B31" s="7">
        <f ca="1">'Summary Table'!R33</f>
        <v>14.009186017048522</v>
      </c>
      <c r="C31" s="28">
        <f>VLOOKUP(A31,'BFE, Slope, Shoretype'!$A$2:$E$91,5)</f>
        <v>17</v>
      </c>
      <c r="D31" s="7">
        <f t="shared" ca="1" si="0"/>
        <v>-2.9908139829514777</v>
      </c>
      <c r="E31" s="7" t="str">
        <f>VLOOKUP(A31,'BFE, Slope, Shoretype'!$A$2:$E$91,4)</f>
        <v>VE</v>
      </c>
      <c r="F31" t="s">
        <v>168</v>
      </c>
    </row>
    <row r="32" spans="1:6" x14ac:dyDescent="0.25">
      <c r="A32" t="s">
        <v>41</v>
      </c>
      <c r="B32" s="7">
        <f ca="1">'Summary Table'!R34</f>
        <v>14.051674217703185</v>
      </c>
      <c r="C32" s="28">
        <f>VLOOKUP(A32,'BFE, Slope, Shoretype'!$A$2:$E$91,5)</f>
        <v>17</v>
      </c>
      <c r="D32" s="7">
        <f t="shared" ca="1" si="0"/>
        <v>-2.9483257822968145</v>
      </c>
      <c r="E32" s="7" t="str">
        <f>VLOOKUP(A32,'BFE, Slope, Shoretype'!$A$2:$E$91,4)</f>
        <v>VE</v>
      </c>
      <c r="F32" t="s">
        <v>168</v>
      </c>
    </row>
    <row r="33" spans="1:6" x14ac:dyDescent="0.25">
      <c r="A33" t="s">
        <v>42</v>
      </c>
      <c r="B33" s="7">
        <f ca="1">'Summary Table'!R35</f>
        <v>16.304357965581382</v>
      </c>
      <c r="C33" s="26">
        <f>VLOOKUP(A33,'BFE, Slope, Shoretype'!$A$2:$E$91,5)</f>
        <v>17</v>
      </c>
      <c r="D33" s="7">
        <f t="shared" ca="1" si="0"/>
        <v>-0.69564203441861849</v>
      </c>
      <c r="E33" s="7" t="str">
        <f>VLOOKUP(A33,'BFE, Slope, Shoretype'!$A$2:$E$91,4)</f>
        <v>VE</v>
      </c>
    </row>
    <row r="34" spans="1:6" x14ac:dyDescent="0.25">
      <c r="A34" t="s">
        <v>43</v>
      </c>
      <c r="B34" s="7">
        <f ca="1">'Summary Table'!R36</f>
        <v>14.098329774196756</v>
      </c>
      <c r="C34" s="26">
        <f>VLOOKUP(A34,'BFE, Slope, Shoretype'!$A$2:$E$91,5)</f>
        <v>13</v>
      </c>
      <c r="D34" s="7">
        <f t="shared" ca="1" si="0"/>
        <v>1.0983297741967561</v>
      </c>
      <c r="E34" s="7" t="str">
        <f>VLOOKUP(A34,'BFE, Slope, Shoretype'!$A$2:$E$91,4)</f>
        <v>AE</v>
      </c>
      <c r="F34" t="s">
        <v>170</v>
      </c>
    </row>
    <row r="35" spans="1:6" x14ac:dyDescent="0.25">
      <c r="A35" t="s">
        <v>44</v>
      </c>
      <c r="B35" s="7">
        <f ca="1">'Summary Table'!R37</f>
        <v>14.371123468218663</v>
      </c>
      <c r="C35" s="26">
        <f>VLOOKUP(A35,'BFE, Slope, Shoretype'!$A$2:$E$91,5)</f>
        <v>13</v>
      </c>
      <c r="D35" s="7">
        <f t="shared" ca="1" si="0"/>
        <v>1.3711234682186628</v>
      </c>
      <c r="E35" s="7" t="str">
        <f>VLOOKUP(A35,'BFE, Slope, Shoretype'!$A$2:$E$91,4)</f>
        <v>AE</v>
      </c>
      <c r="F35" t="s">
        <v>171</v>
      </c>
    </row>
    <row r="36" spans="1:6" x14ac:dyDescent="0.25">
      <c r="A36" t="s">
        <v>45</v>
      </c>
      <c r="B36" s="7">
        <f ca="1">'Summary Table'!R38</f>
        <v>12.755506154204728</v>
      </c>
      <c r="C36" s="26">
        <f>VLOOKUP(A36,'BFE, Slope, Shoretype'!$A$2:$E$91,5)</f>
        <v>13</v>
      </c>
      <c r="D36" s="7">
        <f t="shared" ca="1" si="0"/>
        <v>-0.24449384579527234</v>
      </c>
      <c r="E36" s="7" t="str">
        <f>VLOOKUP(A36,'BFE, Slope, Shoretype'!$A$2:$E$91,4)</f>
        <v>AE</v>
      </c>
    </row>
    <row r="37" spans="1:6" x14ac:dyDescent="0.25">
      <c r="A37" t="s">
        <v>46</v>
      </c>
      <c r="B37" s="7">
        <f ca="1">'Summary Table'!R39</f>
        <v>13.014669192651487</v>
      </c>
      <c r="C37" s="26">
        <f>VLOOKUP(A37,'BFE, Slope, Shoretype'!$A$2:$E$91,5)</f>
        <v>13</v>
      </c>
      <c r="D37" s="7">
        <f t="shared" ca="1" si="0"/>
        <v>1.4669192651487251E-2</v>
      </c>
      <c r="E37" s="7" t="str">
        <f>VLOOKUP(A37,'BFE, Slope, Shoretype'!$A$2:$E$91,4)</f>
        <v>AE</v>
      </c>
    </row>
    <row r="38" spans="1:6" x14ac:dyDescent="0.25">
      <c r="A38" t="s">
        <v>47</v>
      </c>
      <c r="B38" s="7">
        <f ca="1">'Summary Table'!R40</f>
        <v>13.328541798860961</v>
      </c>
      <c r="C38" s="26">
        <f>VLOOKUP(A38,'BFE, Slope, Shoretype'!$A$2:$E$91,5)</f>
        <v>13</v>
      </c>
      <c r="D38" s="7">
        <f t="shared" ca="1" si="0"/>
        <v>0.32854179886096091</v>
      </c>
      <c r="E38" s="7" t="str">
        <f>VLOOKUP(A38,'BFE, Slope, Shoretype'!$A$2:$E$91,4)</f>
        <v>AE</v>
      </c>
    </row>
    <row r="39" spans="1:6" x14ac:dyDescent="0.25">
      <c r="A39" t="s">
        <v>48</v>
      </c>
      <c r="B39" s="7">
        <f ca="1">'Summary Table'!R41</f>
        <v>12.927167751847358</v>
      </c>
      <c r="C39" s="26">
        <f>VLOOKUP(A39,'BFE, Slope, Shoretype'!$A$2:$E$91,5)</f>
        <v>13</v>
      </c>
      <c r="D39" s="7">
        <f t="shared" ref="D39:D70" ca="1" si="1">B39-C39</f>
        <v>-7.2832248152641554E-2</v>
      </c>
      <c r="E39" s="7" t="str">
        <f>VLOOKUP(A39,'BFE, Slope, Shoretype'!$A$2:$E$91,4)</f>
        <v>AE</v>
      </c>
    </row>
    <row r="40" spans="1:6" x14ac:dyDescent="0.25">
      <c r="A40" t="s">
        <v>49</v>
      </c>
      <c r="B40" s="7">
        <f ca="1">'Summary Table'!R42</f>
        <v>12.826063147462978</v>
      </c>
      <c r="C40" s="26">
        <f>VLOOKUP(A40,'BFE, Slope, Shoretype'!$A$2:$E$91,5)</f>
        <v>13</v>
      </c>
      <c r="D40" s="7">
        <f t="shared" ca="1" si="1"/>
        <v>-0.17393685253702174</v>
      </c>
      <c r="E40" s="7" t="str">
        <f>VLOOKUP(A40,'BFE, Slope, Shoretype'!$A$2:$E$91,4)</f>
        <v>AE</v>
      </c>
    </row>
    <row r="41" spans="1:6" x14ac:dyDescent="0.25">
      <c r="A41" t="s">
        <v>50</v>
      </c>
      <c r="B41" s="7">
        <f ca="1">'Summary Table'!R43</f>
        <v>12.779804752511227</v>
      </c>
      <c r="C41" s="26">
        <f>VLOOKUP(A41,'BFE, Slope, Shoretype'!$A$2:$E$91,5)</f>
        <v>13</v>
      </c>
      <c r="D41" s="7">
        <f t="shared" ca="1" si="1"/>
        <v>-0.22019524748877295</v>
      </c>
      <c r="E41" s="7" t="str">
        <f>VLOOKUP(A41,'BFE, Slope, Shoretype'!$A$2:$E$91,4)</f>
        <v>AE</v>
      </c>
    </row>
    <row r="42" spans="1:6" x14ac:dyDescent="0.25">
      <c r="A42" t="s">
        <v>51</v>
      </c>
      <c r="B42" s="7">
        <f ca="1">'Summary Table'!R44</f>
        <v>14.438259274789031</v>
      </c>
      <c r="C42" s="26">
        <f>VLOOKUP(A42,'BFE, Slope, Shoretype'!$A$2:$E$91,5)</f>
        <v>13</v>
      </c>
      <c r="D42" s="7">
        <f t="shared" ca="1" si="1"/>
        <v>1.438259274789031</v>
      </c>
      <c r="E42" s="7" t="str">
        <f>VLOOKUP(A42,'BFE, Slope, Shoretype'!$A$2:$E$91,4)</f>
        <v>AE</v>
      </c>
      <c r="F42" t="s">
        <v>172</v>
      </c>
    </row>
    <row r="43" spans="1:6" x14ac:dyDescent="0.25">
      <c r="A43" t="s">
        <v>52</v>
      </c>
      <c r="B43" s="7">
        <f ca="1">'Summary Table'!R45</f>
        <v>13.002332734702723</v>
      </c>
      <c r="C43" s="26">
        <f>VLOOKUP(A43,'BFE, Slope, Shoretype'!$A$2:$E$91,5)</f>
        <v>13</v>
      </c>
      <c r="D43" s="7">
        <f t="shared" ca="1" si="1"/>
        <v>2.3327347027226608E-3</v>
      </c>
      <c r="E43" s="7" t="str">
        <f>VLOOKUP(A43,'BFE, Slope, Shoretype'!$A$2:$E$91,4)</f>
        <v>AE</v>
      </c>
    </row>
    <row r="44" spans="1:6" x14ac:dyDescent="0.25">
      <c r="A44" t="s">
        <v>53</v>
      </c>
      <c r="B44" s="7">
        <f ca="1">'Summary Table'!R46</f>
        <v>12.896859595432057</v>
      </c>
      <c r="C44" s="26">
        <f>VLOOKUP(A44,'BFE, Slope, Shoretype'!$A$2:$E$91,5)</f>
        <v>14</v>
      </c>
      <c r="D44" s="7">
        <f t="shared" ca="1" si="1"/>
        <v>-1.1031404045679434</v>
      </c>
      <c r="E44" s="7" t="str">
        <f>VLOOKUP(A44,'BFE, Slope, Shoretype'!$A$2:$E$91,4)</f>
        <v>AE</v>
      </c>
      <c r="F44" t="s">
        <v>173</v>
      </c>
    </row>
    <row r="45" spans="1:6" x14ac:dyDescent="0.25">
      <c r="A45" t="s">
        <v>54</v>
      </c>
      <c r="B45" s="7">
        <f ca="1">'Summary Table'!R47</f>
        <v>13.720039306682734</v>
      </c>
      <c r="C45" s="26">
        <f>VLOOKUP(A45,'BFE, Slope, Shoretype'!$A$2:$E$91,5)</f>
        <v>14</v>
      </c>
      <c r="D45" s="7">
        <f t="shared" ca="1" si="1"/>
        <v>-0.27996069331726581</v>
      </c>
      <c r="E45" s="7" t="str">
        <f>VLOOKUP(A45,'BFE, Slope, Shoretype'!$A$2:$E$91,4)</f>
        <v>AE</v>
      </c>
    </row>
    <row r="46" spans="1:6" x14ac:dyDescent="0.25">
      <c r="A46" t="s">
        <v>55</v>
      </c>
      <c r="B46" s="7">
        <f ca="1">'Summary Table'!R48</f>
        <v>13.53406379995832</v>
      </c>
      <c r="C46" s="26">
        <f>VLOOKUP(A46,'BFE, Slope, Shoretype'!$A$2:$E$91,5)</f>
        <v>14</v>
      </c>
      <c r="D46" s="7">
        <f t="shared" ca="1" si="1"/>
        <v>-0.46593620004168024</v>
      </c>
      <c r="E46" s="7" t="str">
        <f>VLOOKUP(A46,'BFE, Slope, Shoretype'!$A$2:$E$91,4)</f>
        <v>AE</v>
      </c>
    </row>
    <row r="47" spans="1:6" x14ac:dyDescent="0.25">
      <c r="A47" t="s">
        <v>56</v>
      </c>
      <c r="B47" s="7">
        <f ca="1">'Summary Table'!R49</f>
        <v>14.461917026181375</v>
      </c>
      <c r="C47" s="26">
        <f>VLOOKUP(A47,'BFE, Slope, Shoretype'!$A$2:$E$91,5)</f>
        <v>13</v>
      </c>
      <c r="D47" s="7">
        <f t="shared" ca="1" si="1"/>
        <v>1.461917026181375</v>
      </c>
      <c r="E47" s="7" t="str">
        <f>VLOOKUP(A47,'BFE, Slope, Shoretype'!$A$2:$E$91,4)</f>
        <v>AE</v>
      </c>
      <c r="F47" t="s">
        <v>174</v>
      </c>
    </row>
    <row r="48" spans="1:6" x14ac:dyDescent="0.25">
      <c r="A48" t="s">
        <v>57</v>
      </c>
      <c r="B48" s="7">
        <f ca="1">'Summary Table'!R50</f>
        <v>13.498665668884653</v>
      </c>
      <c r="C48" s="26">
        <f>VLOOKUP(A48,'BFE, Slope, Shoretype'!$A$2:$E$91,5)</f>
        <v>13</v>
      </c>
      <c r="D48" s="7">
        <f t="shared" ca="1" si="1"/>
        <v>0.49866566888465336</v>
      </c>
      <c r="E48" s="7" t="str">
        <f>VLOOKUP(A48,'BFE, Slope, Shoretype'!$A$2:$E$91,4)</f>
        <v>AE</v>
      </c>
    </row>
    <row r="49" spans="1:6" x14ac:dyDescent="0.25">
      <c r="A49" t="s">
        <v>58</v>
      </c>
      <c r="B49" s="7">
        <f ca="1">'Summary Table'!R51</f>
        <v>13.156763044247903</v>
      </c>
      <c r="C49" s="26">
        <f>VLOOKUP(A49,'BFE, Slope, Shoretype'!$A$2:$E$91,5)</f>
        <v>13</v>
      </c>
      <c r="D49" s="7">
        <f t="shared" ca="1" si="1"/>
        <v>0.15676304424790288</v>
      </c>
      <c r="E49" s="7" t="str">
        <f>VLOOKUP(A49,'BFE, Slope, Shoretype'!$A$2:$E$91,4)</f>
        <v>AE</v>
      </c>
    </row>
    <row r="50" spans="1:6" x14ac:dyDescent="0.25">
      <c r="A50" t="s">
        <v>59</v>
      </c>
      <c r="B50" s="7">
        <f ca="1">'Summary Table'!R52</f>
        <v>13.482426847478687</v>
      </c>
      <c r="C50" s="26">
        <f>VLOOKUP(A50,'BFE, Slope, Shoretype'!$A$2:$E$91,5)</f>
        <v>13</v>
      </c>
      <c r="D50" s="7">
        <f t="shared" ca="1" si="1"/>
        <v>0.48242684747868658</v>
      </c>
      <c r="E50" s="7" t="str">
        <f>VLOOKUP(A50,'BFE, Slope, Shoretype'!$A$2:$E$91,4)</f>
        <v>AE</v>
      </c>
    </row>
    <row r="51" spans="1:6" x14ac:dyDescent="0.25">
      <c r="A51" t="s">
        <v>60</v>
      </c>
      <c r="B51" s="7">
        <f ca="1">'Summary Table'!R53</f>
        <v>12.620535364246948</v>
      </c>
      <c r="C51" s="26">
        <f>VLOOKUP(A51,'BFE, Slope, Shoretype'!$A$2:$E$91,5)</f>
        <v>13</v>
      </c>
      <c r="D51" s="7">
        <f t="shared" ca="1" si="1"/>
        <v>-0.37946463575305245</v>
      </c>
      <c r="E51" s="7" t="str">
        <f>VLOOKUP(A51,'BFE, Slope, Shoretype'!$A$2:$E$91,4)</f>
        <v>AE</v>
      </c>
    </row>
    <row r="52" spans="1:6" x14ac:dyDescent="0.25">
      <c r="A52" t="s">
        <v>61</v>
      </c>
      <c r="B52" s="7">
        <f ca="1">'Summary Table'!R54</f>
        <v>12.621112090500995</v>
      </c>
      <c r="C52" s="26">
        <f>VLOOKUP(A52,'BFE, Slope, Shoretype'!$A$2:$E$91,5)</f>
        <v>13</v>
      </c>
      <c r="D52" s="7">
        <f t="shared" ca="1" si="1"/>
        <v>-0.37888790949900475</v>
      </c>
      <c r="E52" s="7" t="str">
        <f>VLOOKUP(A52,'BFE, Slope, Shoretype'!$A$2:$E$91,4)</f>
        <v>AE</v>
      </c>
    </row>
    <row r="53" spans="1:6" x14ac:dyDescent="0.25">
      <c r="A53" t="s">
        <v>62</v>
      </c>
      <c r="B53" s="7">
        <f ca="1">'Summary Table'!R55</f>
        <v>13.326830052667232</v>
      </c>
      <c r="C53" s="26">
        <f>VLOOKUP(A53,'BFE, Slope, Shoretype'!$A$2:$E$91,5)</f>
        <v>14</v>
      </c>
      <c r="D53" s="7">
        <f t="shared" ca="1" si="1"/>
        <v>-0.67316994733276836</v>
      </c>
      <c r="E53" s="7" t="str">
        <f>VLOOKUP(A53,'BFE, Slope, Shoretype'!$A$2:$E$91,4)</f>
        <v>AE</v>
      </c>
    </row>
    <row r="54" spans="1:6" x14ac:dyDescent="0.25">
      <c r="A54" t="s">
        <v>63</v>
      </c>
      <c r="B54" s="7">
        <f ca="1">'Summary Table'!R56</f>
        <v>13.460235484816639</v>
      </c>
      <c r="C54" s="26">
        <f>VLOOKUP(A54,'BFE, Slope, Shoretype'!$A$2:$E$91,5)</f>
        <v>14</v>
      </c>
      <c r="D54" s="7">
        <f t="shared" ca="1" si="1"/>
        <v>-0.53976451518336077</v>
      </c>
      <c r="E54" s="7" t="str">
        <f>VLOOKUP(A54,'BFE, Slope, Shoretype'!$A$2:$E$91,4)</f>
        <v>AE</v>
      </c>
    </row>
    <row r="55" spans="1:6" x14ac:dyDescent="0.25">
      <c r="A55" t="s">
        <v>64</v>
      </c>
      <c r="B55" s="7">
        <f ca="1">'Summary Table'!R57</f>
        <v>13.07631929958298</v>
      </c>
      <c r="C55" s="26">
        <f>VLOOKUP(A55,'BFE, Slope, Shoretype'!$A$2:$E$91,5)</f>
        <v>14</v>
      </c>
      <c r="D55" s="7">
        <f t="shared" ca="1" si="1"/>
        <v>-0.92368070041701955</v>
      </c>
      <c r="E55" s="7" t="str">
        <f>VLOOKUP(A55,'BFE, Slope, Shoretype'!$A$2:$E$91,4)</f>
        <v>AE</v>
      </c>
    </row>
    <row r="56" spans="1:6" x14ac:dyDescent="0.25">
      <c r="A56" t="s">
        <v>65</v>
      </c>
      <c r="B56" s="7">
        <f ca="1">'Summary Table'!R58</f>
        <v>14.379284799630954</v>
      </c>
      <c r="C56" s="26">
        <f>VLOOKUP(A56,'BFE, Slope, Shoretype'!$A$2:$E$91,5)</f>
        <v>16</v>
      </c>
      <c r="D56" s="7">
        <f t="shared" ca="1" si="1"/>
        <v>-1.6207152003690464</v>
      </c>
      <c r="E56" s="7" t="str">
        <f>VLOOKUP(A56,'BFE, Slope, Shoretype'!$A$2:$E$91,4)</f>
        <v>AE</v>
      </c>
      <c r="F56" t="s">
        <v>175</v>
      </c>
    </row>
    <row r="57" spans="1:6" x14ac:dyDescent="0.25">
      <c r="A57" t="s">
        <v>66</v>
      </c>
      <c r="B57" s="7">
        <f ca="1">'Summary Table'!R59</f>
        <v>14.324915736709903</v>
      </c>
      <c r="C57" s="26">
        <f>VLOOKUP(A57,'BFE, Slope, Shoretype'!$A$2:$E$91,5)</f>
        <v>16</v>
      </c>
      <c r="D57" s="7">
        <f t="shared" ca="1" si="1"/>
        <v>-1.6750842632900973</v>
      </c>
      <c r="E57" s="7" t="str">
        <f>VLOOKUP(A57,'BFE, Slope, Shoretype'!$A$2:$E$91,4)</f>
        <v>AE</v>
      </c>
      <c r="F57" t="s">
        <v>168</v>
      </c>
    </row>
    <row r="58" spans="1:6" x14ac:dyDescent="0.25">
      <c r="A58" t="s">
        <v>67</v>
      </c>
      <c r="B58" s="7">
        <f ca="1">'Summary Table'!R60</f>
        <v>14.038819089630032</v>
      </c>
      <c r="C58" s="26">
        <f>VLOOKUP(A58,'BFE, Slope, Shoretype'!$A$2:$E$91,5)</f>
        <v>14</v>
      </c>
      <c r="D58" s="7">
        <f t="shared" ca="1" si="1"/>
        <v>3.8819089630031556E-2</v>
      </c>
      <c r="E58" s="7" t="str">
        <f>VLOOKUP(A58,'BFE, Slope, Shoretype'!$A$2:$E$91,4)</f>
        <v>AE</v>
      </c>
    </row>
    <row r="59" spans="1:6" x14ac:dyDescent="0.25">
      <c r="A59" t="s">
        <v>68</v>
      </c>
      <c r="B59" s="7">
        <f ca="1">'Summary Table'!R61</f>
        <v>13.868731521400317</v>
      </c>
      <c r="C59" s="26">
        <f>VLOOKUP(A59,'BFE, Slope, Shoretype'!$A$2:$E$91,5)</f>
        <v>13</v>
      </c>
      <c r="D59" s="7">
        <f t="shared" ca="1" si="1"/>
        <v>0.86873152140031706</v>
      </c>
      <c r="E59" s="7" t="str">
        <f>VLOOKUP(A59,'BFE, Slope, Shoretype'!$A$2:$E$91,4)</f>
        <v>AE</v>
      </c>
    </row>
    <row r="60" spans="1:6" x14ac:dyDescent="0.25">
      <c r="A60" t="s">
        <v>69</v>
      </c>
      <c r="B60" s="7">
        <f ca="1">'Summary Table'!R62</f>
        <v>14.642396828775786</v>
      </c>
      <c r="C60" s="26">
        <f>VLOOKUP(A60,'BFE, Slope, Shoretype'!$A$2:$E$91,5)</f>
        <v>13</v>
      </c>
      <c r="D60" s="7">
        <f t="shared" ca="1" si="1"/>
        <v>1.6423968287757855</v>
      </c>
      <c r="E60" s="7" t="str">
        <f>VLOOKUP(A60,'BFE, Slope, Shoretype'!$A$2:$E$91,4)</f>
        <v>AE</v>
      </c>
      <c r="F60" t="s">
        <v>176</v>
      </c>
    </row>
    <row r="61" spans="1:6" x14ac:dyDescent="0.25">
      <c r="A61" t="s">
        <v>70</v>
      </c>
      <c r="B61" s="7">
        <f ca="1">'Summary Table'!R63</f>
        <v>13.983466494913053</v>
      </c>
      <c r="C61" s="26">
        <f>VLOOKUP(A61,'BFE, Slope, Shoretype'!$A$2:$E$91,5)</f>
        <v>14</v>
      </c>
      <c r="D61" s="7">
        <f t="shared" ca="1" si="1"/>
        <v>-1.6533505086947287E-2</v>
      </c>
      <c r="E61" s="7" t="str">
        <f>VLOOKUP(A61,'BFE, Slope, Shoretype'!$A$2:$E$91,4)</f>
        <v>AE</v>
      </c>
    </row>
    <row r="62" spans="1:6" x14ac:dyDescent="0.25">
      <c r="A62" t="s">
        <v>71</v>
      </c>
      <c r="B62" s="7">
        <f ca="1">'Summary Table'!R64</f>
        <v>13.248430881248597</v>
      </c>
      <c r="C62" s="26">
        <f>VLOOKUP(A62,'BFE, Slope, Shoretype'!$A$2:$E$91,5)</f>
        <v>14</v>
      </c>
      <c r="D62" s="7">
        <f t="shared" ca="1" si="1"/>
        <v>-0.75156911875140331</v>
      </c>
      <c r="E62" s="7" t="str">
        <f>VLOOKUP(A62,'BFE, Slope, Shoretype'!$A$2:$E$91,4)</f>
        <v>AE</v>
      </c>
    </row>
    <row r="63" spans="1:6" x14ac:dyDescent="0.25">
      <c r="A63" t="s">
        <v>72</v>
      </c>
      <c r="B63" s="7">
        <f ca="1">'Summary Table'!R65</f>
        <v>13.872310092495422</v>
      </c>
      <c r="C63" s="26">
        <f>VLOOKUP(A63,'BFE, Slope, Shoretype'!$A$2:$E$91,5)</f>
        <v>14</v>
      </c>
      <c r="D63" s="7">
        <f t="shared" ca="1" si="1"/>
        <v>-0.12768990750457831</v>
      </c>
      <c r="E63" s="7" t="str">
        <f>VLOOKUP(A63,'BFE, Slope, Shoretype'!$A$2:$E$91,4)</f>
        <v>AE</v>
      </c>
    </row>
    <row r="64" spans="1:6" x14ac:dyDescent="0.25">
      <c r="A64" t="s">
        <v>73</v>
      </c>
      <c r="B64" s="7">
        <f ca="1">'Summary Table'!R66</f>
        <v>13.454139963009254</v>
      </c>
      <c r="C64" s="26">
        <f>VLOOKUP(A64,'BFE, Slope, Shoretype'!$A$2:$E$91,5)</f>
        <v>13</v>
      </c>
      <c r="D64" s="7">
        <f t="shared" ca="1" si="1"/>
        <v>0.45413996300925419</v>
      </c>
      <c r="E64" s="7" t="str">
        <f>VLOOKUP(A64,'BFE, Slope, Shoretype'!$A$2:$E$91,4)</f>
        <v>AE</v>
      </c>
    </row>
    <row r="65" spans="1:13" x14ac:dyDescent="0.25">
      <c r="A65" t="s">
        <v>74</v>
      </c>
      <c r="B65" s="7">
        <f ca="1">'Summary Table'!R67</f>
        <v>13.372701246581308</v>
      </c>
      <c r="C65" s="26">
        <f>VLOOKUP(A65,'BFE, Slope, Shoretype'!$A$2:$E$91,5)</f>
        <v>13</v>
      </c>
      <c r="D65" s="7">
        <f t="shared" ca="1" si="1"/>
        <v>0.37270124658130754</v>
      </c>
      <c r="E65" s="7" t="str">
        <f>VLOOKUP(A65,'BFE, Slope, Shoretype'!$A$2:$E$91,4)</f>
        <v>AE</v>
      </c>
    </row>
    <row r="66" spans="1:13" x14ac:dyDescent="0.25">
      <c r="A66" t="s">
        <v>75</v>
      </c>
      <c r="B66" s="7">
        <f ca="1">'Summary Table'!R68</f>
        <v>13.136642135392979</v>
      </c>
      <c r="C66" s="26">
        <f>VLOOKUP(A66,'BFE, Slope, Shoretype'!$A$2:$E$91,5)</f>
        <v>13</v>
      </c>
      <c r="D66" s="7">
        <f t="shared" ca="1" si="1"/>
        <v>0.13664213539297876</v>
      </c>
      <c r="E66" s="7" t="str">
        <f>VLOOKUP(A66,'BFE, Slope, Shoretype'!$A$2:$E$91,4)</f>
        <v>AE</v>
      </c>
      <c r="H66" t="s">
        <v>177</v>
      </c>
      <c r="M66" t="s">
        <v>180</v>
      </c>
    </row>
    <row r="67" spans="1:13" x14ac:dyDescent="0.25">
      <c r="A67" t="s">
        <v>76</v>
      </c>
      <c r="B67" s="7">
        <f ca="1">'Summary Table'!R69</f>
        <v>13.094709369035757</v>
      </c>
      <c r="C67" s="26">
        <f>VLOOKUP(A67,'BFE, Slope, Shoretype'!$A$2:$E$91,5)</f>
        <v>13</v>
      </c>
      <c r="D67" s="7">
        <f t="shared" ca="1" si="1"/>
        <v>9.4709369035756552E-2</v>
      </c>
      <c r="E67" s="7" t="str">
        <f>VLOOKUP(A67,'BFE, Slope, Shoretype'!$A$2:$E$91,4)</f>
        <v>AE</v>
      </c>
    </row>
    <row r="68" spans="1:13" x14ac:dyDescent="0.25">
      <c r="A68" t="s">
        <v>77</v>
      </c>
      <c r="B68" s="7">
        <f ca="1">'Summary Table'!R70</f>
        <v>13.132069551360097</v>
      </c>
      <c r="C68" s="26">
        <f>VLOOKUP(A68,'BFE, Slope, Shoretype'!$A$2:$E$91,5)</f>
        <v>14</v>
      </c>
      <c r="D68" s="7">
        <f t="shared" ca="1" si="1"/>
        <v>-0.86793044863990332</v>
      </c>
      <c r="E68" s="7" t="str">
        <f>VLOOKUP(A68,'BFE, Slope, Shoretype'!$A$2:$E$91,4)</f>
        <v>AE</v>
      </c>
    </row>
    <row r="69" spans="1:13" x14ac:dyDescent="0.25">
      <c r="A69" t="s">
        <v>78</v>
      </c>
      <c r="B69" s="7">
        <f ca="1">'Summary Table'!R71</f>
        <v>13.3439150610062</v>
      </c>
      <c r="C69" s="26">
        <f>VLOOKUP(A69,'BFE, Slope, Shoretype'!$A$2:$E$91,5)</f>
        <v>14</v>
      </c>
      <c r="D69" s="7">
        <f t="shared" ca="1" si="1"/>
        <v>-0.65608493899379994</v>
      </c>
      <c r="E69" s="7" t="str">
        <f>VLOOKUP(A69,'BFE, Slope, Shoretype'!$A$2:$E$91,4)</f>
        <v>AE</v>
      </c>
    </row>
    <row r="70" spans="1:13" x14ac:dyDescent="0.25">
      <c r="A70" t="s">
        <v>79</v>
      </c>
      <c r="B70" s="7">
        <f ca="1">'Summary Table'!R72</f>
        <v>13.230310751489673</v>
      </c>
      <c r="C70" s="26">
        <f>VLOOKUP(A70,'BFE, Slope, Shoretype'!$A$2:$E$91,5)</f>
        <v>14</v>
      </c>
      <c r="D70" s="7">
        <f t="shared" ca="1" si="1"/>
        <v>-0.76968924851032661</v>
      </c>
      <c r="E70" s="7" t="str">
        <f>VLOOKUP(A70,'BFE, Slope, Shoretype'!$A$2:$E$91,4)</f>
        <v>AE</v>
      </c>
    </row>
    <row r="71" spans="1:13" x14ac:dyDescent="0.25">
      <c r="A71" t="s">
        <v>80</v>
      </c>
      <c r="B71" s="32">
        <f ca="1">'Summary Table'!R73</f>
        <v>16.235165263397825</v>
      </c>
      <c r="C71" s="26">
        <f>VLOOKUP(A71,'BFE, Slope, Shoretype'!$A$2:$E$91,5)</f>
        <v>14</v>
      </c>
      <c r="D71" s="7">
        <f t="shared" ref="D71:D95" ca="1" si="2">B71-C71</f>
        <v>2.2351652633978247</v>
      </c>
      <c r="E71" s="7" t="str">
        <f>VLOOKUP(A71,'BFE, Slope, Shoretype'!$A$2:$E$91,4)</f>
        <v>AE</v>
      </c>
      <c r="F71" s="29" t="s">
        <v>178</v>
      </c>
    </row>
    <row r="72" spans="1:13" x14ac:dyDescent="0.25">
      <c r="A72" t="s">
        <v>81</v>
      </c>
      <c r="B72" s="7">
        <f ca="1">'Summary Table'!R74</f>
        <v>14.668326956573861</v>
      </c>
      <c r="C72" s="26">
        <f>VLOOKUP(A72,'BFE, Slope, Shoretype'!$A$2:$E$91,5)</f>
        <v>14</v>
      </c>
      <c r="D72" s="7">
        <f t="shared" ca="1" si="2"/>
        <v>0.66832695657386054</v>
      </c>
      <c r="E72" s="7" t="str">
        <f>VLOOKUP(A72,'BFE, Slope, Shoretype'!$A$2:$E$91,4)</f>
        <v>AE</v>
      </c>
    </row>
    <row r="73" spans="1:13" x14ac:dyDescent="0.25">
      <c r="A73" t="s">
        <v>82</v>
      </c>
      <c r="B73" s="7">
        <f ca="1">'Summary Table'!R75</f>
        <v>14.685535635380925</v>
      </c>
      <c r="C73" s="26">
        <f>VLOOKUP(A73,'BFE, Slope, Shoretype'!$A$2:$E$91,5)</f>
        <v>14</v>
      </c>
      <c r="D73" s="7">
        <f t="shared" ca="1" si="2"/>
        <v>0.68553563538092455</v>
      </c>
      <c r="E73" s="7" t="str">
        <f>VLOOKUP(A73,'BFE, Slope, Shoretype'!$A$2:$E$91,4)</f>
        <v>AE</v>
      </c>
    </row>
    <row r="74" spans="1:13" x14ac:dyDescent="0.25">
      <c r="A74" t="s">
        <v>83</v>
      </c>
      <c r="B74" s="7">
        <f ca="1">'Summary Table'!R76</f>
        <v>15.371103216600071</v>
      </c>
      <c r="C74" s="26">
        <f>VLOOKUP(A74,'BFE, Slope, Shoretype'!$A$2:$E$91,5)</f>
        <v>14</v>
      </c>
      <c r="D74" s="7">
        <f t="shared" ca="1" si="2"/>
        <v>1.371103216600071</v>
      </c>
      <c r="E74" s="7" t="str">
        <f>VLOOKUP(A74,'BFE, Slope, Shoretype'!$A$2:$E$91,4)</f>
        <v>AE</v>
      </c>
      <c r="F74" t="s">
        <v>179</v>
      </c>
    </row>
    <row r="75" spans="1:13" x14ac:dyDescent="0.25">
      <c r="A75" t="s">
        <v>84</v>
      </c>
      <c r="B75" s="7">
        <f ca="1">'Summary Table'!R77</f>
        <v>14.124776639273449</v>
      </c>
      <c r="C75" s="26">
        <f>VLOOKUP(A75,'BFE, Slope, Shoretype'!$A$2:$E$91,5)</f>
        <v>13</v>
      </c>
      <c r="D75" s="7">
        <f t="shared" ca="1" si="2"/>
        <v>1.1247766392734491</v>
      </c>
      <c r="E75" s="7" t="str">
        <f>VLOOKUP(A75,'BFE, Slope, Shoretype'!$A$2:$E$91,4)</f>
        <v>AE</v>
      </c>
      <c r="F75" t="s">
        <v>182</v>
      </c>
    </row>
    <row r="76" spans="1:13" x14ac:dyDescent="0.25">
      <c r="A76" t="s">
        <v>85</v>
      </c>
      <c r="B76" s="7">
        <f ca="1">'Summary Table'!R78</f>
        <v>15.36511185784566</v>
      </c>
      <c r="C76" s="26">
        <f>VLOOKUP(A76,'BFE, Slope, Shoretype'!$A$2:$E$91,5)</f>
        <v>14</v>
      </c>
      <c r="D76" s="7">
        <f t="shared" ca="1" si="2"/>
        <v>1.36511185784566</v>
      </c>
      <c r="E76" s="7" t="str">
        <f>VLOOKUP(A76,'BFE, Slope, Shoretype'!$A$2:$E$91,4)</f>
        <v>AE</v>
      </c>
      <c r="F76" t="s">
        <v>181</v>
      </c>
    </row>
    <row r="77" spans="1:13" x14ac:dyDescent="0.25">
      <c r="A77" t="s">
        <v>86</v>
      </c>
      <c r="B77" s="7">
        <f ca="1">'Summary Table'!R79</f>
        <v>14.609361471638389</v>
      </c>
      <c r="C77" s="26">
        <f>VLOOKUP(A77,'BFE, Slope, Shoretype'!$A$2:$E$91,5)</f>
        <v>14</v>
      </c>
      <c r="D77" s="7">
        <f t="shared" ca="1" si="2"/>
        <v>0.60936147163838861</v>
      </c>
      <c r="E77" s="7" t="str">
        <f>VLOOKUP(A77,'BFE, Slope, Shoretype'!$A$2:$E$91,4)</f>
        <v>AE</v>
      </c>
    </row>
    <row r="78" spans="1:13" x14ac:dyDescent="0.25">
      <c r="A78" t="s">
        <v>87</v>
      </c>
      <c r="B78" s="7">
        <f ca="1">'Summary Table'!R80</f>
        <v>14.466471170796135</v>
      </c>
      <c r="C78" s="26">
        <f>VLOOKUP(A78,'BFE, Slope, Shoretype'!$A$2:$E$91,5)</f>
        <v>14</v>
      </c>
      <c r="D78" s="7">
        <f t="shared" ca="1" si="2"/>
        <v>0.46647117079613487</v>
      </c>
      <c r="E78" s="7" t="str">
        <f>VLOOKUP(A78,'BFE, Slope, Shoretype'!$A$2:$E$91,4)</f>
        <v>AE</v>
      </c>
    </row>
    <row r="79" spans="1:13" x14ac:dyDescent="0.25">
      <c r="A79" t="s">
        <v>88</v>
      </c>
      <c r="B79" s="7">
        <f ca="1">'Summary Table'!R81</f>
        <v>14.470498414134047</v>
      </c>
      <c r="C79" s="26">
        <f>VLOOKUP(A79,'BFE, Slope, Shoretype'!$A$2:$E$91,5)</f>
        <v>14</v>
      </c>
      <c r="D79" s="7">
        <f t="shared" ca="1" si="2"/>
        <v>0.47049841413404714</v>
      </c>
      <c r="E79" s="7" t="str">
        <f>VLOOKUP(A79,'BFE, Slope, Shoretype'!$A$2:$E$91,4)</f>
        <v>AE</v>
      </c>
    </row>
    <row r="80" spans="1:13" x14ac:dyDescent="0.25">
      <c r="A80" t="s">
        <v>89</v>
      </c>
      <c r="B80" s="7">
        <f ca="1">'Summary Table'!R82</f>
        <v>14.106632021806641</v>
      </c>
      <c r="C80" s="26">
        <f>VLOOKUP(A80,'BFE, Slope, Shoretype'!$A$2:$E$91,5)</f>
        <v>14</v>
      </c>
      <c r="D80" s="7">
        <f t="shared" ca="1" si="2"/>
        <v>0.10663202180664122</v>
      </c>
      <c r="E80" s="7" t="str">
        <f>VLOOKUP(A80,'BFE, Slope, Shoretype'!$A$2:$E$91,4)</f>
        <v>AE</v>
      </c>
    </row>
    <row r="81" spans="1:6" x14ac:dyDescent="0.25">
      <c r="A81" t="s">
        <v>90</v>
      </c>
      <c r="B81" s="7">
        <f ca="1">'Summary Table'!R83</f>
        <v>13.996264192353269</v>
      </c>
      <c r="C81" s="26">
        <f>VLOOKUP(A81,'BFE, Slope, Shoretype'!$A$2:$E$91,5)</f>
        <v>14</v>
      </c>
      <c r="D81" s="7">
        <f t="shared" ca="1" si="2"/>
        <v>-3.7358076467306489E-3</v>
      </c>
      <c r="E81" s="7" t="str">
        <f>VLOOKUP(A81,'BFE, Slope, Shoretype'!$A$2:$E$91,4)</f>
        <v>AE</v>
      </c>
    </row>
    <row r="82" spans="1:6" x14ac:dyDescent="0.25">
      <c r="A82" t="s">
        <v>91</v>
      </c>
      <c r="B82" s="7">
        <f ca="1">'Summary Table'!R84</f>
        <v>14.597865674928624</v>
      </c>
      <c r="C82" s="26">
        <f>VLOOKUP(A82,'BFE, Slope, Shoretype'!$A$2:$E$91,5)</f>
        <v>14</v>
      </c>
      <c r="D82" s="7">
        <f t="shared" ca="1" si="2"/>
        <v>0.59786567492862375</v>
      </c>
      <c r="E82" s="7" t="str">
        <f>VLOOKUP(A82,'BFE, Slope, Shoretype'!$A$2:$E$91,4)</f>
        <v>AE</v>
      </c>
    </row>
    <row r="83" spans="1:6" x14ac:dyDescent="0.25">
      <c r="A83" t="s">
        <v>92</v>
      </c>
      <c r="B83" s="7">
        <f ca="1">'Summary Table'!R85</f>
        <v>14.015252380834019</v>
      </c>
      <c r="C83" s="26">
        <f>VLOOKUP(A83,'BFE, Slope, Shoretype'!$A$2:$E$91,5)</f>
        <v>14</v>
      </c>
      <c r="D83" s="7">
        <f t="shared" ca="1" si="2"/>
        <v>1.5252380834018808E-2</v>
      </c>
      <c r="E83" s="7" t="str">
        <f>VLOOKUP(A83,'BFE, Slope, Shoretype'!$A$2:$E$91,4)</f>
        <v>AE</v>
      </c>
    </row>
    <row r="84" spans="1:6" x14ac:dyDescent="0.25">
      <c r="A84" t="s">
        <v>93</v>
      </c>
      <c r="B84" s="7">
        <f ca="1">'Summary Table'!R86</f>
        <v>14.626897464252179</v>
      </c>
      <c r="C84" s="26">
        <f>VLOOKUP(A84,'BFE, Slope, Shoretype'!$A$2:$E$91,5)</f>
        <v>14</v>
      </c>
      <c r="D84" s="7">
        <f t="shared" ca="1" si="2"/>
        <v>0.6268974642521794</v>
      </c>
      <c r="E84" s="7" t="str">
        <f>VLOOKUP(A84,'BFE, Slope, Shoretype'!$A$2:$E$91,4)</f>
        <v>AE</v>
      </c>
    </row>
    <row r="85" spans="1:6" x14ac:dyDescent="0.25">
      <c r="A85" t="s">
        <v>94</v>
      </c>
      <c r="B85" s="7">
        <f ca="1">'Summary Table'!R87</f>
        <v>14.347536130277325</v>
      </c>
      <c r="C85" s="26">
        <f>VLOOKUP(A85,'BFE, Slope, Shoretype'!$A$2:$E$91,5)</f>
        <v>14</v>
      </c>
      <c r="D85" s="7">
        <f t="shared" ca="1" si="2"/>
        <v>0.34753613027732477</v>
      </c>
      <c r="E85" s="7" t="str">
        <f>VLOOKUP(A85,'BFE, Slope, Shoretype'!$A$2:$E$91,4)</f>
        <v>AE</v>
      </c>
    </row>
    <row r="86" spans="1:6" x14ac:dyDescent="0.25">
      <c r="A86" t="s">
        <v>95</v>
      </c>
      <c r="B86" s="7">
        <f ca="1">'Summary Table'!R88</f>
        <v>13.268081737904517</v>
      </c>
      <c r="C86" s="26">
        <f>VLOOKUP(A86,'BFE, Slope, Shoretype'!$A$2:$E$91,5)</f>
        <v>14</v>
      </c>
      <c r="D86" s="7">
        <f t="shared" ca="1" si="2"/>
        <v>-0.73191826209548339</v>
      </c>
      <c r="E86" s="7" t="str">
        <f>VLOOKUP(A86,'BFE, Slope, Shoretype'!$A$2:$E$91,4)</f>
        <v>AE</v>
      </c>
    </row>
    <row r="87" spans="1:6" x14ac:dyDescent="0.25">
      <c r="A87" t="s">
        <v>96</v>
      </c>
      <c r="B87" s="7">
        <f ca="1">'Summary Table'!R89</f>
        <v>13.248670178519312</v>
      </c>
      <c r="C87" s="26">
        <f>VLOOKUP(A87,'BFE, Slope, Shoretype'!$A$2:$E$91,5)</f>
        <v>14</v>
      </c>
      <c r="D87" s="7">
        <f t="shared" ca="1" si="2"/>
        <v>-0.75132982148068805</v>
      </c>
      <c r="E87" s="7" t="str">
        <f>VLOOKUP(A87,'BFE, Slope, Shoretype'!$A$2:$E$91,4)</f>
        <v>AE</v>
      </c>
    </row>
    <row r="88" spans="1:6" x14ac:dyDescent="0.25">
      <c r="A88" t="s">
        <v>97</v>
      </c>
      <c r="B88" s="7">
        <f ca="1">'Summary Table'!R90</f>
        <v>14.07255031123908</v>
      </c>
      <c r="C88" s="26">
        <f>VLOOKUP(A88,'BFE, Slope, Shoretype'!$A$2:$E$91,5)</f>
        <v>14</v>
      </c>
      <c r="D88" s="7">
        <f t="shared" ca="1" si="2"/>
        <v>7.2550311239080401E-2</v>
      </c>
      <c r="E88" s="7" t="str">
        <f>VLOOKUP(A88,'BFE, Slope, Shoretype'!$A$2:$E$91,4)</f>
        <v>AE</v>
      </c>
    </row>
    <row r="89" spans="1:6" x14ac:dyDescent="0.25">
      <c r="A89" t="s">
        <v>98</v>
      </c>
      <c r="B89" s="7">
        <f ca="1">'Summary Table'!R91</f>
        <v>13.280288472851275</v>
      </c>
      <c r="C89" s="26">
        <f>VLOOKUP(A89,'BFE, Slope, Shoretype'!$A$2:$E$91,5)</f>
        <v>14</v>
      </c>
      <c r="D89" s="7">
        <f t="shared" ca="1" si="2"/>
        <v>-0.71971152714872488</v>
      </c>
      <c r="E89" s="7" t="str">
        <f>VLOOKUP(A89,'BFE, Slope, Shoretype'!$A$2:$E$91,4)</f>
        <v>AE</v>
      </c>
    </row>
    <row r="90" spans="1:6" x14ac:dyDescent="0.25">
      <c r="A90" t="s">
        <v>99</v>
      </c>
      <c r="B90" s="7">
        <f ca="1">'Summary Table'!R92</f>
        <v>14.017356553040672</v>
      </c>
      <c r="C90" s="26">
        <f>VLOOKUP(A90,'BFE, Slope, Shoretype'!$A$2:$E$91,5)</f>
        <v>14</v>
      </c>
      <c r="D90" s="7">
        <f t="shared" ca="1" si="2"/>
        <v>1.7356553040672296E-2</v>
      </c>
      <c r="E90" s="7" t="str">
        <f>VLOOKUP(A90,'BFE, Slope, Shoretype'!$A$2:$E$91,4)</f>
        <v>AE</v>
      </c>
    </row>
    <row r="91" spans="1:6" x14ac:dyDescent="0.25">
      <c r="A91" t="s">
        <v>100</v>
      </c>
      <c r="B91" s="7">
        <f ca="1">'Summary Table'!R93</f>
        <v>14.088262249158785</v>
      </c>
      <c r="C91" s="26">
        <f>VLOOKUP(A91,'BFE, Slope, Shoretype'!$A$2:$E$91,5)</f>
        <v>14</v>
      </c>
      <c r="D91" s="7">
        <f t="shared" ca="1" si="2"/>
        <v>8.8262249158784556E-2</v>
      </c>
      <c r="E91" s="7" t="str">
        <f>VLOOKUP(A91,'BFE, Slope, Shoretype'!$A$2:$E$91,4)</f>
        <v>AE</v>
      </c>
    </row>
    <row r="92" spans="1:6" x14ac:dyDescent="0.25">
      <c r="A92" t="s">
        <v>101</v>
      </c>
      <c r="B92" s="7">
        <f ca="1">'Summary Table'!R94</f>
        <v>14.156729072703731</v>
      </c>
      <c r="C92" s="26">
        <f>VLOOKUP(A92,'BFE, Slope, Shoretype'!$A$2:$E$91,5)</f>
        <v>14</v>
      </c>
      <c r="D92" s="7">
        <f t="shared" ca="1" si="2"/>
        <v>0.15672907270373138</v>
      </c>
      <c r="E92" s="7" t="str">
        <f>VLOOKUP(A92,'BFE, Slope, Shoretype'!$A$2:$E$91,4)</f>
        <v>AE</v>
      </c>
    </row>
    <row r="93" spans="1:6" x14ac:dyDescent="0.25">
      <c r="A93" t="s">
        <v>102</v>
      </c>
      <c r="B93" s="7">
        <f ca="1">'Summary Table'!R95</f>
        <v>14.17369577196092</v>
      </c>
      <c r="C93" s="26">
        <f>VLOOKUP(A93,'BFE, Slope, Shoretype'!$A$2:$E$91,5)</f>
        <v>14</v>
      </c>
      <c r="D93" s="7">
        <f t="shared" ca="1" si="2"/>
        <v>0.17369577196092045</v>
      </c>
      <c r="E93" s="7" t="str">
        <f>VLOOKUP(A93,'BFE, Slope, Shoretype'!$A$2:$E$91,4)</f>
        <v>AE</v>
      </c>
    </row>
    <row r="94" spans="1:6" x14ac:dyDescent="0.25">
      <c r="A94" t="s">
        <v>103</v>
      </c>
      <c r="B94" s="7">
        <f ca="1">'Summary Table'!R96</f>
        <v>14.096716508713239</v>
      </c>
      <c r="C94" s="26">
        <f>VLOOKUP(A94,'BFE, Slope, Shoretype'!$A$2:$E$91,5)</f>
        <v>14</v>
      </c>
      <c r="D94" s="7">
        <f t="shared" ca="1" si="2"/>
        <v>9.6716508713239335E-2</v>
      </c>
      <c r="E94" s="7" t="str">
        <f>VLOOKUP(A94,'BFE, Slope, Shoretype'!$A$2:$E$91,4)</f>
        <v>AE</v>
      </c>
    </row>
    <row r="95" spans="1:6" ht="15.75" thickBot="1" x14ac:dyDescent="0.3">
      <c r="A95" s="27" t="s">
        <v>104</v>
      </c>
      <c r="B95" s="15">
        <f ca="1">'Summary Table'!R97</f>
        <v>14.173937888353068</v>
      </c>
      <c r="C95" s="30">
        <f>VLOOKUP(A95,'BFE, Slope, Shoretype'!$A$2:$E$91,5)</f>
        <v>14</v>
      </c>
      <c r="D95" s="15">
        <f t="shared" ca="1" si="2"/>
        <v>0.173937888353068</v>
      </c>
      <c r="E95" s="15" t="str">
        <f>VLOOKUP(A95,'BFE, Slope, Shoretype'!$A$2:$E$91,4)</f>
        <v>AE</v>
      </c>
      <c r="F95" s="27"/>
    </row>
  </sheetData>
  <conditionalFormatting sqref="D7:D95">
    <cfRule type="cellIs" dxfId="3" priority="1" operator="lessThan">
      <formula>-1</formula>
    </cfRule>
    <cfRule type="cellIs" dxfId="2" priority="2" operator="greaterThan">
      <formula>1</formula>
    </cfRule>
    <cfRule type="cellIs" dxfId="1" priority="3" operator="lessThan">
      <formula>-0.5</formula>
    </cfRule>
    <cfRule type="cellIs" dxfId="0" priority="4" operator="greaterThan">
      <formula>0.5</formula>
    </cfRule>
  </conditionalFormatting>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42BE5-48D1-47A1-9BD5-AAEE9BDD9C69}">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0.38275850054906868</v>
      </c>
      <c r="C4">
        <v>3.3618616001621699</v>
      </c>
    </row>
    <row r="5" spans="1:3" x14ac:dyDescent="0.25">
      <c r="A5">
        <v>2</v>
      </c>
      <c r="B5">
        <v>0.45228437395042764</v>
      </c>
      <c r="C5">
        <v>3.6210615876428789</v>
      </c>
    </row>
    <row r="6" spans="1:3" x14ac:dyDescent="0.25">
      <c r="A6">
        <v>5</v>
      </c>
      <c r="B6">
        <v>0.47412872102983533</v>
      </c>
      <c r="C6">
        <v>3.7706690275250838</v>
      </c>
    </row>
    <row r="7" spans="1:3" x14ac:dyDescent="0.25">
      <c r="A7">
        <v>10</v>
      </c>
      <c r="B7">
        <v>0.48354054845889471</v>
      </c>
      <c r="C7">
        <v>3.857137943930574</v>
      </c>
    </row>
    <row r="8" spans="1:3" x14ac:dyDescent="0.25">
      <c r="A8">
        <v>20</v>
      </c>
      <c r="B8">
        <v>0.49002490803906146</v>
      </c>
      <c r="C8">
        <v>3.931769119935105</v>
      </c>
    </row>
    <row r="9" spans="1:3" x14ac:dyDescent="0.25">
      <c r="A9">
        <v>50</v>
      </c>
      <c r="B9">
        <v>0.49583181990401393</v>
      </c>
      <c r="C9">
        <v>4.0175957379257792</v>
      </c>
    </row>
    <row r="10" spans="1:3" x14ac:dyDescent="0.25">
      <c r="A10">
        <v>100</v>
      </c>
      <c r="B10">
        <v>0.49883851499196957</v>
      </c>
      <c r="C10">
        <v>4.0747893677228166</v>
      </c>
    </row>
    <row r="11" spans="1:3" x14ac:dyDescent="0.25">
      <c r="A11">
        <v>500</v>
      </c>
      <c r="B11">
        <v>0.50304423212726712</v>
      </c>
      <c r="C11">
        <v>4.1869471410507693</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FB98E-5DCC-4047-BAFD-2A4B7AFF98A5}">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0.65696439513636262</v>
      </c>
      <c r="C4">
        <v>3.5336811548870779</v>
      </c>
    </row>
    <row r="5" spans="1:3" x14ac:dyDescent="0.25">
      <c r="A5">
        <v>2</v>
      </c>
      <c r="B5">
        <v>0.76555393726663923</v>
      </c>
      <c r="C5">
        <v>3.8151943312984122</v>
      </c>
    </row>
    <row r="6" spans="1:3" x14ac:dyDescent="0.25">
      <c r="A6">
        <v>5</v>
      </c>
      <c r="B6">
        <v>0.79749653014997646</v>
      </c>
      <c r="C6">
        <v>3.9755455394416046</v>
      </c>
    </row>
    <row r="7" spans="1:3" x14ac:dyDescent="0.25">
      <c r="A7">
        <v>10</v>
      </c>
      <c r="B7">
        <v>0.81133527457975396</v>
      </c>
      <c r="C7">
        <v>4.0694304428707007</v>
      </c>
    </row>
    <row r="8" spans="1:3" x14ac:dyDescent="0.25">
      <c r="A8">
        <v>20</v>
      </c>
      <c r="B8">
        <v>0.82090961892610581</v>
      </c>
      <c r="C8">
        <v>4.1512778073618968</v>
      </c>
    </row>
    <row r="9" spans="1:3" x14ac:dyDescent="0.25">
      <c r="A9">
        <v>50</v>
      </c>
      <c r="B9">
        <v>0.82952340534069025</v>
      </c>
      <c r="C9">
        <v>4.2464619042647094</v>
      </c>
    </row>
    <row r="10" spans="1:3" x14ac:dyDescent="0.25">
      <c r="A10">
        <v>100</v>
      </c>
      <c r="B10">
        <v>0.83400451266123787</v>
      </c>
      <c r="C10">
        <v>4.3106025534108596</v>
      </c>
    </row>
    <row r="11" spans="1:3" x14ac:dyDescent="0.25">
      <c r="A11">
        <v>500</v>
      </c>
      <c r="B11">
        <v>0.84031114242838312</v>
      </c>
      <c r="C11">
        <v>4.4383361811821409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F9DE4-3A9A-4CE5-81C0-0195B1159160}">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0.71885023008266069</v>
      </c>
      <c r="C4">
        <v>3.3879225217780613</v>
      </c>
    </row>
    <row r="5" spans="1:3" x14ac:dyDescent="0.25">
      <c r="A5">
        <v>2</v>
      </c>
      <c r="B5">
        <v>0.85107130621421256</v>
      </c>
      <c r="C5">
        <v>3.6400223531358455</v>
      </c>
    </row>
    <row r="6" spans="1:3" x14ac:dyDescent="0.25">
      <c r="A6">
        <v>5</v>
      </c>
      <c r="B6">
        <v>0.89176240198560375</v>
      </c>
      <c r="C6">
        <v>3.7933619811092893</v>
      </c>
    </row>
    <row r="7" spans="1:3" x14ac:dyDescent="0.25">
      <c r="A7">
        <v>10</v>
      </c>
      <c r="B7">
        <v>0.91000626768939008</v>
      </c>
      <c r="C7">
        <v>3.8826130432952497</v>
      </c>
    </row>
    <row r="8" spans="1:3" x14ac:dyDescent="0.25">
      <c r="A8">
        <v>20</v>
      </c>
      <c r="B8">
        <v>0.9229622163825415</v>
      </c>
      <c r="C8">
        <v>3.9600657032644078</v>
      </c>
    </row>
    <row r="9" spans="1:3" x14ac:dyDescent="0.25">
      <c r="A9">
        <v>50</v>
      </c>
      <c r="B9">
        <v>0.93495927130144518</v>
      </c>
      <c r="C9">
        <v>4.0496799604947586</v>
      </c>
    </row>
    <row r="10" spans="1:3" x14ac:dyDescent="0.25">
      <c r="A10">
        <v>100</v>
      </c>
      <c r="B10">
        <v>0.94138641091455411</v>
      </c>
      <c r="C10">
        <v>4.1097605876494985</v>
      </c>
    </row>
    <row r="11" spans="1:3" x14ac:dyDescent="0.25">
      <c r="A11">
        <v>500</v>
      </c>
      <c r="B11">
        <v>0.95078526344902503</v>
      </c>
      <c r="C11">
        <v>4.2285695507253571</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8FE87-405B-48B5-A5A3-9A7EA0203E0F}">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0.69372958304271759</v>
      </c>
      <c r="C4">
        <v>3.1580607232440512</v>
      </c>
    </row>
    <row r="5" spans="1:3" x14ac:dyDescent="0.25">
      <c r="A5">
        <v>2</v>
      </c>
      <c r="B5">
        <v>0.84574632993221799</v>
      </c>
      <c r="C5">
        <v>3.4781290151052948</v>
      </c>
    </row>
    <row r="6" spans="1:3" x14ac:dyDescent="0.25">
      <c r="A6">
        <v>5</v>
      </c>
      <c r="B6">
        <v>0.89260874580170313</v>
      </c>
      <c r="C6">
        <v>3.6236044574007451</v>
      </c>
    </row>
    <row r="7" spans="1:3" x14ac:dyDescent="0.25">
      <c r="A7">
        <v>10</v>
      </c>
      <c r="B7">
        <v>0.913341917604792</v>
      </c>
      <c r="C7">
        <v>3.7029846800503545</v>
      </c>
    </row>
    <row r="8" spans="1:3" x14ac:dyDescent="0.25">
      <c r="A8">
        <v>20</v>
      </c>
      <c r="B8">
        <v>0.92791718329421702</v>
      </c>
      <c r="C8">
        <v>3.7685192277643473</v>
      </c>
    </row>
    <row r="9" spans="1:3" x14ac:dyDescent="0.25">
      <c r="A9">
        <v>50</v>
      </c>
      <c r="B9">
        <v>0.94126345602449712</v>
      </c>
      <c r="C9">
        <v>3.8402394134472608</v>
      </c>
    </row>
    <row r="10" spans="1:3" x14ac:dyDescent="0.25">
      <c r="A10">
        <v>100</v>
      </c>
      <c r="B10">
        <v>0.94833241101676458</v>
      </c>
      <c r="C10">
        <v>3.8857217326045723</v>
      </c>
    </row>
    <row r="11" spans="1:3" x14ac:dyDescent="0.25">
      <c r="A11">
        <v>500</v>
      </c>
      <c r="B11">
        <v>0.9585169191287618</v>
      </c>
      <c r="C11">
        <v>3.9690524196139449</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AFDF1-3E0C-4AA0-94B3-AE1ADEF7DC4C}">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0.62880112931314303</v>
      </c>
      <c r="C4">
        <v>3.3498072453001502</v>
      </c>
    </row>
    <row r="5" spans="1:3" x14ac:dyDescent="0.25">
      <c r="A5">
        <v>2</v>
      </c>
      <c r="B5">
        <v>0.7738072217408889</v>
      </c>
      <c r="C5">
        <v>3.6023236574114792</v>
      </c>
    </row>
    <row r="6" spans="1:3" x14ac:dyDescent="0.25">
      <c r="A6">
        <v>5</v>
      </c>
      <c r="B6">
        <v>0.82065598159360165</v>
      </c>
      <c r="C6">
        <v>3.7550511743111032</v>
      </c>
    </row>
    <row r="7" spans="1:3" x14ac:dyDescent="0.25">
      <c r="A7">
        <v>10</v>
      </c>
      <c r="B7">
        <v>0.84169634270779936</v>
      </c>
      <c r="C7">
        <v>3.8446954428627387</v>
      </c>
    </row>
    <row r="8" spans="1:3" x14ac:dyDescent="0.25">
      <c r="A8">
        <v>20</v>
      </c>
      <c r="B8">
        <v>0.8566575914858563</v>
      </c>
      <c r="C8">
        <v>3.9229968127168693</v>
      </c>
    </row>
    <row r="9" spans="1:3" x14ac:dyDescent="0.25">
      <c r="A9">
        <v>50</v>
      </c>
      <c r="B9">
        <v>0.87053136406789422</v>
      </c>
      <c r="C9">
        <v>4.0142536455864208</v>
      </c>
    </row>
    <row r="10" spans="1:3" x14ac:dyDescent="0.25">
      <c r="A10">
        <v>100</v>
      </c>
      <c r="B10">
        <v>0.87797473363046419</v>
      </c>
      <c r="C10">
        <v>4.0758801161926046</v>
      </c>
    </row>
    <row r="11" spans="1:3" x14ac:dyDescent="0.25">
      <c r="A11">
        <v>500</v>
      </c>
      <c r="B11">
        <v>0.88888045902585544</v>
      </c>
      <c r="C11">
        <v>4.1989721441021288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FE605-CEDF-4B9F-B460-77A4CA4B4854}">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0.42471886396432335</v>
      </c>
      <c r="C4">
        <v>3.2218688439131036</v>
      </c>
    </row>
    <row r="5" spans="1:3" x14ac:dyDescent="0.25">
      <c r="A5">
        <v>2</v>
      </c>
      <c r="B5">
        <v>0.53207917480824196</v>
      </c>
      <c r="C5">
        <v>3.5202286134030327</v>
      </c>
    </row>
    <row r="6" spans="1:3" x14ac:dyDescent="0.25">
      <c r="A6">
        <v>5</v>
      </c>
      <c r="B6">
        <v>0.59449183424648544</v>
      </c>
      <c r="C6">
        <v>3.6686562235215128</v>
      </c>
    </row>
    <row r="7" spans="1:3" x14ac:dyDescent="0.25">
      <c r="A7">
        <v>10</v>
      </c>
      <c r="B7">
        <v>0.63300155568584315</v>
      </c>
      <c r="C7">
        <v>3.7514207239336934</v>
      </c>
    </row>
    <row r="8" spans="1:3" x14ac:dyDescent="0.25">
      <c r="A8">
        <v>20</v>
      </c>
      <c r="B8">
        <v>0.66796766671580754</v>
      </c>
      <c r="C8">
        <v>3.8209010194822364</v>
      </c>
    </row>
    <row r="9" spans="1:3" x14ac:dyDescent="0.25">
      <c r="A9">
        <v>50</v>
      </c>
      <c r="B9">
        <v>0.71052475405479942</v>
      </c>
      <c r="C9">
        <v>3.8983693525819372</v>
      </c>
    </row>
    <row r="10" spans="1:3" x14ac:dyDescent="0.25">
      <c r="A10">
        <v>100</v>
      </c>
      <c r="B10">
        <v>0.74052989718551276</v>
      </c>
      <c r="C10">
        <v>3.9484218607252211</v>
      </c>
    </row>
    <row r="11" spans="1:3" x14ac:dyDescent="0.25">
      <c r="A11">
        <v>500</v>
      </c>
      <c r="B11">
        <v>0.80416536743351363</v>
      </c>
      <c r="C11">
        <v>4.0424930686174232</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F966F-0FF5-4F01-AD5D-021855053E23}">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0.36548695357354183</v>
      </c>
      <c r="C4">
        <v>3.1992094641003135</v>
      </c>
    </row>
    <row r="5" spans="1:3" x14ac:dyDescent="0.25">
      <c r="A5">
        <v>2</v>
      </c>
      <c r="B5">
        <v>0.52474806883704084</v>
      </c>
      <c r="C5">
        <v>3.5115224439839845</v>
      </c>
    </row>
    <row r="6" spans="1:3" x14ac:dyDescent="0.25">
      <c r="A6">
        <v>5</v>
      </c>
      <c r="B6">
        <v>0.58099017924024676</v>
      </c>
      <c r="C6">
        <v>3.6556595038785611</v>
      </c>
    </row>
    <row r="7" spans="1:3" x14ac:dyDescent="0.25">
      <c r="A7">
        <v>10</v>
      </c>
      <c r="B7">
        <v>0.60940071603877799</v>
      </c>
      <c r="C7">
        <v>3.7354997951732289</v>
      </c>
    </row>
    <row r="8" spans="1:3" x14ac:dyDescent="0.25">
      <c r="A8">
        <v>20</v>
      </c>
      <c r="B8">
        <v>0.63150402799976746</v>
      </c>
      <c r="C8">
        <v>3.8021825876259516</v>
      </c>
    </row>
    <row r="9" spans="1:3" x14ac:dyDescent="0.25">
      <c r="A9">
        <v>50</v>
      </c>
      <c r="B9">
        <v>0.65414808976698757</v>
      </c>
      <c r="C9">
        <v>3.8761081396432395</v>
      </c>
    </row>
    <row r="10" spans="1:3" x14ac:dyDescent="0.25">
      <c r="A10">
        <v>100</v>
      </c>
      <c r="B10">
        <v>0.66758624579642145</v>
      </c>
      <c r="C10">
        <v>3.9235993399579825</v>
      </c>
    </row>
    <row r="11" spans="1:3" x14ac:dyDescent="0.25">
      <c r="A11">
        <v>500</v>
      </c>
      <c r="B11">
        <v>0.69009350824672488</v>
      </c>
      <c r="C11">
        <v>4.0121610376979362</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C9E38-F66F-4EAC-A3D1-09E972A2D41F}">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0.29454237032074132</v>
      </c>
      <c r="C4">
        <v>3.1409597843872668</v>
      </c>
    </row>
    <row r="5" spans="1:3" x14ac:dyDescent="0.25">
      <c r="A5">
        <v>2</v>
      </c>
      <c r="B5">
        <v>0.4002261330677005</v>
      </c>
      <c r="C5">
        <v>3.4656984519359528</v>
      </c>
    </row>
    <row r="6" spans="1:3" x14ac:dyDescent="0.25">
      <c r="A6">
        <v>5</v>
      </c>
      <c r="B6">
        <v>0.43405426089775467</v>
      </c>
      <c r="C6">
        <v>3.6016287981515482</v>
      </c>
    </row>
    <row r="7" spans="1:3" x14ac:dyDescent="0.25">
      <c r="A7">
        <v>10</v>
      </c>
      <c r="B7">
        <v>0.44969751624837895</v>
      </c>
      <c r="C7">
        <v>3.676540890184063</v>
      </c>
    </row>
    <row r="8" spans="1:3" x14ac:dyDescent="0.25">
      <c r="A8">
        <v>20</v>
      </c>
      <c r="B8">
        <v>0.46107189326811704</v>
      </c>
      <c r="C8">
        <v>3.7388622824116768</v>
      </c>
    </row>
    <row r="9" spans="1:3" x14ac:dyDescent="0.25">
      <c r="A9">
        <v>50</v>
      </c>
      <c r="B9">
        <v>0.47188283080525956</v>
      </c>
      <c r="C9">
        <v>3.8076507796571857</v>
      </c>
    </row>
    <row r="10" spans="1:3" x14ac:dyDescent="0.25">
      <c r="A10">
        <v>100</v>
      </c>
      <c r="B10">
        <v>0.47783010169246093</v>
      </c>
      <c r="C10">
        <v>3.8516485228677801</v>
      </c>
    </row>
    <row r="11" spans="1:3" x14ac:dyDescent="0.25">
      <c r="A11">
        <v>500</v>
      </c>
      <c r="B11">
        <v>0.48683544920297606</v>
      </c>
      <c r="C11">
        <v>3.9332054179024158</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AF67F-9E00-468B-91F3-365239BF2AF4}">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0.3555172610452827</v>
      </c>
      <c r="C4">
        <v>3.1417537373086755</v>
      </c>
    </row>
    <row r="5" spans="1:3" x14ac:dyDescent="0.25">
      <c r="A5">
        <v>2</v>
      </c>
      <c r="B5">
        <v>0.48312972706257118</v>
      </c>
      <c r="C5">
        <v>3.4514860623664405</v>
      </c>
    </row>
    <row r="6" spans="1:3" x14ac:dyDescent="0.25">
      <c r="A6">
        <v>5</v>
      </c>
      <c r="B6">
        <v>0.52937876950170182</v>
      </c>
      <c r="C6">
        <v>3.5876154143353736</v>
      </c>
    </row>
    <row r="7" spans="1:3" x14ac:dyDescent="0.25">
      <c r="A7">
        <v>10</v>
      </c>
      <c r="B7">
        <v>0.55278760258818294</v>
      </c>
      <c r="C7">
        <v>3.6627618056400317</v>
      </c>
    </row>
    <row r="8" spans="1:3" x14ac:dyDescent="0.25">
      <c r="A8">
        <v>20</v>
      </c>
      <c r="B8">
        <v>0.57102728572670003</v>
      </c>
      <c r="C8">
        <v>3.7253582486533481</v>
      </c>
    </row>
    <row r="9" spans="1:3" x14ac:dyDescent="0.25">
      <c r="A9">
        <v>50</v>
      </c>
      <c r="B9">
        <v>0.58974473895317669</v>
      </c>
      <c r="C9">
        <v>3.7945490533934931</v>
      </c>
    </row>
    <row r="10" spans="1:3" x14ac:dyDescent="0.25">
      <c r="A10">
        <v>100</v>
      </c>
      <c r="B10">
        <v>0.6008715407972538</v>
      </c>
      <c r="C10">
        <v>3.838867415682099</v>
      </c>
    </row>
    <row r="11" spans="1:3" x14ac:dyDescent="0.25">
      <c r="A11">
        <v>500</v>
      </c>
      <c r="B11">
        <v>0.61955014137774178</v>
      </c>
      <c r="C11">
        <v>3.9211792276540489</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14369-9D93-4AC6-B879-208A545E594B}">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0.52520251792639561</v>
      </c>
      <c r="C4">
        <v>3.1446432546877006</v>
      </c>
    </row>
    <row r="5" spans="1:3" x14ac:dyDescent="0.25">
      <c r="A5">
        <v>2</v>
      </c>
      <c r="B5">
        <v>0.64437743514168389</v>
      </c>
      <c r="C5">
        <v>3.4546972403111997</v>
      </c>
    </row>
    <row r="6" spans="1:3" x14ac:dyDescent="0.25">
      <c r="A6">
        <v>5</v>
      </c>
      <c r="B6">
        <v>0.7162204181486802</v>
      </c>
      <c r="C6">
        <v>3.5930195833006184</v>
      </c>
    </row>
    <row r="7" spans="1:3" x14ac:dyDescent="0.25">
      <c r="A7">
        <v>10</v>
      </c>
      <c r="B7">
        <v>0.75863562465868062</v>
      </c>
      <c r="C7">
        <v>3.6696539264188854</v>
      </c>
    </row>
    <row r="8" spans="1:3" x14ac:dyDescent="0.25">
      <c r="A8">
        <v>20</v>
      </c>
      <c r="B8">
        <v>0.79585166880735558</v>
      </c>
      <c r="C8">
        <v>3.7336687345737074</v>
      </c>
    </row>
    <row r="9" spans="1:3" x14ac:dyDescent="0.25">
      <c r="A9">
        <v>50</v>
      </c>
      <c r="B9">
        <v>0.83944488435827203</v>
      </c>
      <c r="C9">
        <v>3.8046484233694051</v>
      </c>
    </row>
    <row r="10" spans="1:3" x14ac:dyDescent="0.25">
      <c r="A10">
        <v>100</v>
      </c>
      <c r="B10">
        <v>0.8690321493662021</v>
      </c>
      <c r="C10">
        <v>3.8502547992545577</v>
      </c>
    </row>
    <row r="11" spans="1:3" x14ac:dyDescent="0.25">
      <c r="A11">
        <v>500</v>
      </c>
      <c r="B11">
        <v>0.92854237664503403</v>
      </c>
      <c r="C11">
        <v>3.9353211984613035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B6D50-6C11-4D87-8AC0-FE26FA2C3FDE}">
  <dimension ref="A1:I91"/>
  <sheetViews>
    <sheetView zoomScaleNormal="100" workbookViewId="0">
      <selection activeCell="K25" sqref="K25"/>
    </sheetView>
  </sheetViews>
  <sheetFormatPr defaultRowHeight="15" x14ac:dyDescent="0.25"/>
  <cols>
    <col min="2" max="2" width="9.5703125" bestFit="1" customWidth="1"/>
    <col min="3" max="3" width="10.140625" bestFit="1" customWidth="1"/>
    <col min="4" max="4" width="10" bestFit="1" customWidth="1"/>
    <col min="5" max="5" width="11.7109375" bestFit="1" customWidth="1"/>
  </cols>
  <sheetData>
    <row r="1" spans="1:9" x14ac:dyDescent="0.25">
      <c r="A1" t="s">
        <v>145</v>
      </c>
      <c r="B1" t="s">
        <v>146</v>
      </c>
      <c r="C1" t="s">
        <v>147</v>
      </c>
      <c r="D1" t="s">
        <v>148</v>
      </c>
      <c r="E1" t="s">
        <v>159</v>
      </c>
      <c r="I1" t="s">
        <v>161</v>
      </c>
    </row>
    <row r="2" spans="1:9" x14ac:dyDescent="0.25">
      <c r="A2" t="s">
        <v>16</v>
      </c>
      <c r="B2">
        <v>10</v>
      </c>
      <c r="C2" t="s">
        <v>149</v>
      </c>
      <c r="D2" t="s">
        <v>150</v>
      </c>
      <c r="E2">
        <v>13</v>
      </c>
    </row>
    <row r="3" spans="1:9" x14ac:dyDescent="0.25">
      <c r="A3" t="s">
        <v>17</v>
      </c>
      <c r="B3">
        <v>13</v>
      </c>
      <c r="C3" t="s">
        <v>149</v>
      </c>
      <c r="D3" t="s">
        <v>150</v>
      </c>
      <c r="E3">
        <v>13</v>
      </c>
    </row>
    <row r="4" spans="1:9" x14ac:dyDescent="0.25">
      <c r="A4" t="s">
        <v>18</v>
      </c>
      <c r="B4">
        <v>17</v>
      </c>
      <c r="C4" t="s">
        <v>149</v>
      </c>
      <c r="D4" t="s">
        <v>150</v>
      </c>
      <c r="E4">
        <v>13</v>
      </c>
    </row>
    <row r="5" spans="1:9" x14ac:dyDescent="0.25">
      <c r="A5" t="s">
        <v>19</v>
      </c>
      <c r="B5">
        <v>21</v>
      </c>
      <c r="C5" t="s">
        <v>152</v>
      </c>
      <c r="D5" t="s">
        <v>150</v>
      </c>
      <c r="E5">
        <v>13</v>
      </c>
    </row>
    <row r="6" spans="1:9" x14ac:dyDescent="0.25">
      <c r="A6" t="s">
        <v>20</v>
      </c>
      <c r="B6">
        <v>11</v>
      </c>
      <c r="C6" t="s">
        <v>153</v>
      </c>
      <c r="D6" t="s">
        <v>150</v>
      </c>
      <c r="E6">
        <v>13</v>
      </c>
    </row>
    <row r="7" spans="1:9" x14ac:dyDescent="0.25">
      <c r="A7" t="s">
        <v>21</v>
      </c>
      <c r="B7">
        <v>8</v>
      </c>
      <c r="C7" t="s">
        <v>152</v>
      </c>
      <c r="D7" t="s">
        <v>150</v>
      </c>
      <c r="E7">
        <v>13</v>
      </c>
    </row>
    <row r="8" spans="1:9" x14ac:dyDescent="0.25">
      <c r="A8" t="s">
        <v>22</v>
      </c>
      <c r="B8">
        <v>13</v>
      </c>
      <c r="C8" t="s">
        <v>149</v>
      </c>
      <c r="D8" t="s">
        <v>150</v>
      </c>
      <c r="E8">
        <v>13</v>
      </c>
    </row>
    <row r="9" spans="1:9" x14ac:dyDescent="0.25">
      <c r="A9" t="s">
        <v>23</v>
      </c>
      <c r="B9">
        <v>8</v>
      </c>
      <c r="C9" t="s">
        <v>154</v>
      </c>
      <c r="D9" t="s">
        <v>150</v>
      </c>
      <c r="E9">
        <v>13</v>
      </c>
    </row>
    <row r="10" spans="1:9" x14ac:dyDescent="0.25">
      <c r="A10" t="s">
        <v>24</v>
      </c>
      <c r="B10">
        <v>27</v>
      </c>
      <c r="C10" t="s">
        <v>152</v>
      </c>
      <c r="D10" t="s">
        <v>150</v>
      </c>
      <c r="E10">
        <v>13</v>
      </c>
    </row>
    <row r="11" spans="1:9" x14ac:dyDescent="0.25">
      <c r="A11" t="s">
        <v>25</v>
      </c>
      <c r="B11">
        <v>8</v>
      </c>
      <c r="C11" t="s">
        <v>149</v>
      </c>
      <c r="D11" t="s">
        <v>150</v>
      </c>
      <c r="E11">
        <v>13</v>
      </c>
    </row>
    <row r="12" spans="1:9" x14ac:dyDescent="0.25">
      <c r="A12" t="s">
        <v>26</v>
      </c>
      <c r="B12">
        <v>14</v>
      </c>
      <c r="C12" t="s">
        <v>149</v>
      </c>
      <c r="D12" t="s">
        <v>150</v>
      </c>
      <c r="E12">
        <v>13</v>
      </c>
    </row>
    <row r="13" spans="1:9" x14ac:dyDescent="0.25">
      <c r="A13" t="s">
        <v>27</v>
      </c>
      <c r="B13">
        <v>24</v>
      </c>
      <c r="C13" t="s">
        <v>152</v>
      </c>
      <c r="D13" t="s">
        <v>150</v>
      </c>
      <c r="E13">
        <v>13</v>
      </c>
    </row>
    <row r="14" spans="1:9" x14ac:dyDescent="0.25">
      <c r="A14" t="s">
        <v>28</v>
      </c>
      <c r="B14">
        <v>23</v>
      </c>
      <c r="C14" t="s">
        <v>155</v>
      </c>
      <c r="D14" t="s">
        <v>150</v>
      </c>
      <c r="E14">
        <v>13</v>
      </c>
    </row>
    <row r="15" spans="1:9" x14ac:dyDescent="0.25">
      <c r="A15" t="s">
        <v>29</v>
      </c>
      <c r="B15">
        <v>79</v>
      </c>
      <c r="C15" t="s">
        <v>149</v>
      </c>
      <c r="D15" t="s">
        <v>156</v>
      </c>
      <c r="E15">
        <v>17</v>
      </c>
    </row>
    <row r="16" spans="1:9" x14ac:dyDescent="0.25">
      <c r="A16" t="s">
        <v>30</v>
      </c>
      <c r="B16">
        <v>29</v>
      </c>
      <c r="C16" t="s">
        <v>157</v>
      </c>
      <c r="D16" t="s">
        <v>156</v>
      </c>
      <c r="E16">
        <v>17</v>
      </c>
    </row>
    <row r="17" spans="1:5" x14ac:dyDescent="0.25">
      <c r="A17" t="s">
        <v>31</v>
      </c>
      <c r="B17">
        <v>51</v>
      </c>
      <c r="C17" t="s">
        <v>154</v>
      </c>
      <c r="D17" t="s">
        <v>156</v>
      </c>
      <c r="E17">
        <v>17</v>
      </c>
    </row>
    <row r="18" spans="1:5" x14ac:dyDescent="0.25">
      <c r="A18" t="s">
        <v>32</v>
      </c>
      <c r="B18">
        <v>7</v>
      </c>
      <c r="C18" t="s">
        <v>149</v>
      </c>
      <c r="D18" t="s">
        <v>150</v>
      </c>
      <c r="E18">
        <v>15</v>
      </c>
    </row>
    <row r="19" spans="1:5" x14ac:dyDescent="0.25">
      <c r="A19" t="s">
        <v>33</v>
      </c>
      <c r="B19">
        <v>12</v>
      </c>
      <c r="C19" t="s">
        <v>154</v>
      </c>
      <c r="D19" t="s">
        <v>150</v>
      </c>
      <c r="E19">
        <v>15</v>
      </c>
    </row>
    <row r="20" spans="1:5" x14ac:dyDescent="0.25">
      <c r="A20" t="s">
        <v>34</v>
      </c>
      <c r="B20">
        <v>22</v>
      </c>
      <c r="C20" t="s">
        <v>149</v>
      </c>
      <c r="D20" t="s">
        <v>150</v>
      </c>
      <c r="E20">
        <v>13</v>
      </c>
    </row>
    <row r="21" spans="1:5" x14ac:dyDescent="0.25">
      <c r="A21" t="s">
        <v>35</v>
      </c>
      <c r="B21">
        <v>54</v>
      </c>
      <c r="C21" t="s">
        <v>149</v>
      </c>
      <c r="D21" t="s">
        <v>150</v>
      </c>
      <c r="E21">
        <v>13</v>
      </c>
    </row>
    <row r="22" spans="1:5" x14ac:dyDescent="0.25">
      <c r="A22" t="s">
        <v>36</v>
      </c>
      <c r="B22">
        <v>54</v>
      </c>
      <c r="C22" t="s">
        <v>149</v>
      </c>
      <c r="D22" t="s">
        <v>150</v>
      </c>
      <c r="E22">
        <v>13</v>
      </c>
    </row>
    <row r="23" spans="1:5" x14ac:dyDescent="0.25">
      <c r="A23" t="s">
        <v>37</v>
      </c>
      <c r="B23">
        <v>14</v>
      </c>
      <c r="C23" t="s">
        <v>149</v>
      </c>
      <c r="D23" t="s">
        <v>150</v>
      </c>
      <c r="E23">
        <v>14</v>
      </c>
    </row>
    <row r="24" spans="1:5" x14ac:dyDescent="0.25">
      <c r="A24" t="s">
        <v>38</v>
      </c>
      <c r="B24">
        <v>10</v>
      </c>
      <c r="C24" t="s">
        <v>152</v>
      </c>
      <c r="D24" t="s">
        <v>150</v>
      </c>
      <c r="E24">
        <v>14</v>
      </c>
    </row>
    <row r="25" spans="1:5" x14ac:dyDescent="0.25">
      <c r="A25" t="s">
        <v>39</v>
      </c>
      <c r="B25">
        <v>9</v>
      </c>
      <c r="C25" t="s">
        <v>152</v>
      </c>
      <c r="D25" t="s">
        <v>156</v>
      </c>
      <c r="E25">
        <v>14</v>
      </c>
    </row>
    <row r="26" spans="1:5" x14ac:dyDescent="0.25">
      <c r="A26" t="s">
        <v>40</v>
      </c>
      <c r="B26">
        <v>14</v>
      </c>
      <c r="C26" t="s">
        <v>154</v>
      </c>
      <c r="D26" t="s">
        <v>156</v>
      </c>
      <c r="E26">
        <v>17</v>
      </c>
    </row>
    <row r="27" spans="1:5" x14ac:dyDescent="0.25">
      <c r="A27" t="s">
        <v>41</v>
      </c>
      <c r="B27">
        <v>10</v>
      </c>
      <c r="C27" t="s">
        <v>149</v>
      </c>
      <c r="D27" t="s">
        <v>156</v>
      </c>
      <c r="E27">
        <v>17</v>
      </c>
    </row>
    <row r="28" spans="1:5" x14ac:dyDescent="0.25">
      <c r="A28" t="s">
        <v>42</v>
      </c>
      <c r="B28">
        <v>5</v>
      </c>
      <c r="C28" t="s">
        <v>152</v>
      </c>
      <c r="D28" t="s">
        <v>156</v>
      </c>
      <c r="E28">
        <v>17</v>
      </c>
    </row>
    <row r="29" spans="1:5" x14ac:dyDescent="0.25">
      <c r="A29" t="s">
        <v>43</v>
      </c>
      <c r="B29">
        <v>12</v>
      </c>
      <c r="C29" t="s">
        <v>149</v>
      </c>
      <c r="D29" t="s">
        <v>150</v>
      </c>
      <c r="E29">
        <v>13</v>
      </c>
    </row>
    <row r="30" spans="1:5" x14ac:dyDescent="0.25">
      <c r="A30" t="s">
        <v>44</v>
      </c>
      <c r="B30">
        <v>7</v>
      </c>
      <c r="C30" t="s">
        <v>149</v>
      </c>
      <c r="D30" t="s">
        <v>150</v>
      </c>
      <c r="E30">
        <v>13</v>
      </c>
    </row>
    <row r="31" spans="1:5" x14ac:dyDescent="0.25">
      <c r="A31" t="s">
        <v>45</v>
      </c>
      <c r="B31">
        <v>19</v>
      </c>
      <c r="C31" t="s">
        <v>154</v>
      </c>
      <c r="D31" t="s">
        <v>150</v>
      </c>
      <c r="E31">
        <v>13</v>
      </c>
    </row>
    <row r="32" spans="1:5" x14ac:dyDescent="0.25">
      <c r="A32" t="s">
        <v>46</v>
      </c>
      <c r="B32">
        <v>11</v>
      </c>
      <c r="C32" t="s">
        <v>155</v>
      </c>
      <c r="D32" t="s">
        <v>150</v>
      </c>
      <c r="E32">
        <v>13</v>
      </c>
    </row>
    <row r="33" spans="1:5" x14ac:dyDescent="0.25">
      <c r="A33" t="s">
        <v>47</v>
      </c>
      <c r="B33">
        <v>7</v>
      </c>
      <c r="C33" t="s">
        <v>149</v>
      </c>
      <c r="D33" t="s">
        <v>150</v>
      </c>
      <c r="E33">
        <v>13</v>
      </c>
    </row>
    <row r="34" spans="1:5" x14ac:dyDescent="0.25">
      <c r="A34" t="s">
        <v>48</v>
      </c>
      <c r="B34">
        <v>9</v>
      </c>
      <c r="C34" t="s">
        <v>149</v>
      </c>
      <c r="D34" t="s">
        <v>150</v>
      </c>
      <c r="E34">
        <v>13</v>
      </c>
    </row>
    <row r="35" spans="1:5" x14ac:dyDescent="0.25">
      <c r="A35" t="s">
        <v>49</v>
      </c>
      <c r="B35">
        <v>11</v>
      </c>
      <c r="C35" t="s">
        <v>149</v>
      </c>
      <c r="D35" t="s">
        <v>150</v>
      </c>
      <c r="E35">
        <v>13</v>
      </c>
    </row>
    <row r="36" spans="1:5" x14ac:dyDescent="0.25">
      <c r="A36" t="s">
        <v>50</v>
      </c>
      <c r="B36">
        <v>9</v>
      </c>
      <c r="C36" t="s">
        <v>154</v>
      </c>
      <c r="D36" t="s">
        <v>150</v>
      </c>
      <c r="E36">
        <v>13</v>
      </c>
    </row>
    <row r="37" spans="1:5" x14ac:dyDescent="0.25">
      <c r="A37" t="s">
        <v>51</v>
      </c>
      <c r="B37">
        <v>2</v>
      </c>
      <c r="C37" t="s">
        <v>152</v>
      </c>
      <c r="D37" t="s">
        <v>150</v>
      </c>
      <c r="E37">
        <v>13</v>
      </c>
    </row>
    <row r="38" spans="1:5" x14ac:dyDescent="0.25">
      <c r="A38" t="s">
        <v>52</v>
      </c>
      <c r="B38">
        <v>16</v>
      </c>
      <c r="C38" t="s">
        <v>149</v>
      </c>
      <c r="D38" t="s">
        <v>150</v>
      </c>
      <c r="E38">
        <v>13</v>
      </c>
    </row>
    <row r="39" spans="1:5" x14ac:dyDescent="0.25">
      <c r="A39" t="s">
        <v>53</v>
      </c>
      <c r="B39">
        <v>21</v>
      </c>
      <c r="C39" t="s">
        <v>154</v>
      </c>
      <c r="D39" t="s">
        <v>150</v>
      </c>
      <c r="E39">
        <v>14</v>
      </c>
    </row>
    <row r="40" spans="1:5" x14ac:dyDescent="0.25">
      <c r="A40" t="s">
        <v>54</v>
      </c>
      <c r="B40">
        <v>15</v>
      </c>
      <c r="C40" t="s">
        <v>149</v>
      </c>
      <c r="D40" t="s">
        <v>150</v>
      </c>
      <c r="E40">
        <v>14</v>
      </c>
    </row>
    <row r="41" spans="1:5" x14ac:dyDescent="0.25">
      <c r="A41" t="s">
        <v>55</v>
      </c>
      <c r="B41">
        <v>11</v>
      </c>
      <c r="C41" t="s">
        <v>158</v>
      </c>
      <c r="D41" t="s">
        <v>150</v>
      </c>
      <c r="E41">
        <v>14</v>
      </c>
    </row>
    <row r="42" spans="1:5" x14ac:dyDescent="0.25">
      <c r="A42" t="s">
        <v>56</v>
      </c>
      <c r="B42">
        <v>5</v>
      </c>
      <c r="C42" t="s">
        <v>158</v>
      </c>
      <c r="D42" t="s">
        <v>150</v>
      </c>
      <c r="E42">
        <v>13</v>
      </c>
    </row>
    <row r="43" spans="1:5" x14ac:dyDescent="0.25">
      <c r="A43" t="s">
        <v>57</v>
      </c>
      <c r="B43">
        <v>7</v>
      </c>
      <c r="C43" t="s">
        <v>149</v>
      </c>
      <c r="D43" t="s">
        <v>150</v>
      </c>
      <c r="E43">
        <v>13</v>
      </c>
    </row>
    <row r="44" spans="1:5" x14ac:dyDescent="0.25">
      <c r="A44" t="s">
        <v>58</v>
      </c>
      <c r="B44">
        <v>8</v>
      </c>
      <c r="C44" t="s">
        <v>149</v>
      </c>
      <c r="D44" t="s">
        <v>150</v>
      </c>
      <c r="E44">
        <v>13</v>
      </c>
    </row>
    <row r="45" spans="1:5" x14ac:dyDescent="0.25">
      <c r="A45" t="s">
        <v>59</v>
      </c>
      <c r="B45">
        <v>5</v>
      </c>
      <c r="C45" t="s">
        <v>152</v>
      </c>
      <c r="D45" t="s">
        <v>150</v>
      </c>
      <c r="E45">
        <v>13</v>
      </c>
    </row>
    <row r="46" spans="1:5" x14ac:dyDescent="0.25">
      <c r="A46" t="s">
        <v>60</v>
      </c>
      <c r="B46">
        <v>24</v>
      </c>
      <c r="C46" t="s">
        <v>149</v>
      </c>
      <c r="D46" t="s">
        <v>150</v>
      </c>
      <c r="E46">
        <v>13</v>
      </c>
    </row>
    <row r="47" spans="1:5" x14ac:dyDescent="0.25">
      <c r="A47" t="s">
        <v>61</v>
      </c>
      <c r="B47">
        <v>20</v>
      </c>
      <c r="C47" t="s">
        <v>149</v>
      </c>
      <c r="D47" t="s">
        <v>150</v>
      </c>
      <c r="E47">
        <v>13</v>
      </c>
    </row>
    <row r="48" spans="1:5" x14ac:dyDescent="0.25">
      <c r="A48" t="s">
        <v>62</v>
      </c>
      <c r="B48">
        <v>11</v>
      </c>
      <c r="C48" t="s">
        <v>155</v>
      </c>
      <c r="D48" t="s">
        <v>150</v>
      </c>
      <c r="E48">
        <v>14</v>
      </c>
    </row>
    <row r="49" spans="1:5" x14ac:dyDescent="0.25">
      <c r="A49" t="s">
        <v>63</v>
      </c>
      <c r="B49">
        <v>11</v>
      </c>
      <c r="C49" t="s">
        <v>158</v>
      </c>
      <c r="D49" t="s">
        <v>150</v>
      </c>
      <c r="E49">
        <v>14</v>
      </c>
    </row>
    <row r="50" spans="1:5" x14ac:dyDescent="0.25">
      <c r="A50" t="s">
        <v>64</v>
      </c>
      <c r="B50">
        <v>28</v>
      </c>
      <c r="C50" t="s">
        <v>158</v>
      </c>
      <c r="D50" t="s">
        <v>150</v>
      </c>
      <c r="E50">
        <v>14</v>
      </c>
    </row>
    <row r="51" spans="1:5" x14ac:dyDescent="0.25">
      <c r="A51" t="s">
        <v>65</v>
      </c>
      <c r="B51">
        <v>11</v>
      </c>
      <c r="C51" t="s">
        <v>149</v>
      </c>
      <c r="D51" t="s">
        <v>150</v>
      </c>
      <c r="E51">
        <v>16</v>
      </c>
    </row>
    <row r="52" spans="1:5" x14ac:dyDescent="0.25">
      <c r="A52" t="s">
        <v>66</v>
      </c>
      <c r="B52">
        <v>11</v>
      </c>
      <c r="C52" t="s">
        <v>149</v>
      </c>
      <c r="D52" t="s">
        <v>150</v>
      </c>
      <c r="E52">
        <v>16</v>
      </c>
    </row>
    <row r="53" spans="1:5" x14ac:dyDescent="0.25">
      <c r="A53" t="s">
        <v>67</v>
      </c>
      <c r="B53">
        <v>13</v>
      </c>
      <c r="C53" t="s">
        <v>149</v>
      </c>
      <c r="D53" t="s">
        <v>150</v>
      </c>
      <c r="E53">
        <v>14</v>
      </c>
    </row>
    <row r="54" spans="1:5" x14ac:dyDescent="0.25">
      <c r="A54" t="s">
        <v>68</v>
      </c>
      <c r="B54">
        <v>7</v>
      </c>
      <c r="C54" t="s">
        <v>149</v>
      </c>
      <c r="D54" t="s">
        <v>150</v>
      </c>
      <c r="E54">
        <v>13</v>
      </c>
    </row>
    <row r="55" spans="1:5" x14ac:dyDescent="0.25">
      <c r="A55" t="s">
        <v>69</v>
      </c>
      <c r="B55">
        <v>7</v>
      </c>
      <c r="C55" t="s">
        <v>149</v>
      </c>
      <c r="D55" t="s">
        <v>150</v>
      </c>
      <c r="E55">
        <v>13</v>
      </c>
    </row>
    <row r="56" spans="1:5" x14ac:dyDescent="0.25">
      <c r="A56" t="s">
        <v>70</v>
      </c>
      <c r="B56">
        <v>13</v>
      </c>
      <c r="C56" t="s">
        <v>154</v>
      </c>
      <c r="D56" t="s">
        <v>150</v>
      </c>
      <c r="E56">
        <v>14</v>
      </c>
    </row>
    <row r="57" spans="1:5" x14ac:dyDescent="0.25">
      <c r="A57" t="s">
        <v>71</v>
      </c>
      <c r="B57">
        <v>17</v>
      </c>
      <c r="C57" t="s">
        <v>154</v>
      </c>
      <c r="D57" t="s">
        <v>150</v>
      </c>
      <c r="E57">
        <v>14</v>
      </c>
    </row>
    <row r="58" spans="1:5" x14ac:dyDescent="0.25">
      <c r="A58" t="s">
        <v>72</v>
      </c>
      <c r="B58">
        <v>11</v>
      </c>
      <c r="C58" t="s">
        <v>149</v>
      </c>
      <c r="D58" t="s">
        <v>150</v>
      </c>
      <c r="E58">
        <v>14</v>
      </c>
    </row>
    <row r="59" spans="1:5" x14ac:dyDescent="0.25">
      <c r="A59" t="s">
        <v>73</v>
      </c>
      <c r="B59">
        <v>11</v>
      </c>
      <c r="C59" t="s">
        <v>149</v>
      </c>
      <c r="D59" t="s">
        <v>150</v>
      </c>
      <c r="E59">
        <v>13</v>
      </c>
    </row>
    <row r="60" spans="1:5" x14ac:dyDescent="0.25">
      <c r="A60" t="s">
        <v>74</v>
      </c>
      <c r="B60">
        <v>9</v>
      </c>
      <c r="C60" t="s">
        <v>149</v>
      </c>
      <c r="D60" t="s">
        <v>150</v>
      </c>
      <c r="E60">
        <v>13</v>
      </c>
    </row>
    <row r="61" spans="1:5" x14ac:dyDescent="0.25">
      <c r="A61" t="s">
        <v>75</v>
      </c>
      <c r="B61">
        <v>11</v>
      </c>
      <c r="C61" t="s">
        <v>154</v>
      </c>
      <c r="D61" t="s">
        <v>150</v>
      </c>
      <c r="E61">
        <v>13</v>
      </c>
    </row>
    <row r="62" spans="1:5" x14ac:dyDescent="0.25">
      <c r="A62" t="s">
        <v>76</v>
      </c>
      <c r="B62">
        <v>16</v>
      </c>
      <c r="C62" t="s">
        <v>149</v>
      </c>
      <c r="D62" t="s">
        <v>150</v>
      </c>
      <c r="E62">
        <v>13</v>
      </c>
    </row>
    <row r="63" spans="1:5" x14ac:dyDescent="0.25">
      <c r="A63" t="s">
        <v>77</v>
      </c>
      <c r="B63">
        <v>25</v>
      </c>
      <c r="C63" t="s">
        <v>154</v>
      </c>
      <c r="D63" t="s">
        <v>150</v>
      </c>
      <c r="E63">
        <v>14</v>
      </c>
    </row>
    <row r="64" spans="1:5" x14ac:dyDescent="0.25">
      <c r="A64" t="s">
        <v>78</v>
      </c>
      <c r="B64">
        <v>14</v>
      </c>
      <c r="C64" t="s">
        <v>152</v>
      </c>
      <c r="D64" t="s">
        <v>150</v>
      </c>
      <c r="E64">
        <v>14</v>
      </c>
    </row>
    <row r="65" spans="1:5" x14ac:dyDescent="0.25">
      <c r="A65" t="s">
        <v>79</v>
      </c>
      <c r="B65">
        <v>16</v>
      </c>
      <c r="C65" t="s">
        <v>152</v>
      </c>
      <c r="D65" t="s">
        <v>150</v>
      </c>
      <c r="E65">
        <v>14</v>
      </c>
    </row>
    <row r="66" spans="1:5" x14ac:dyDescent="0.25">
      <c r="A66" t="s">
        <v>80</v>
      </c>
      <c r="B66">
        <v>8</v>
      </c>
      <c r="C66" t="s">
        <v>149</v>
      </c>
      <c r="D66" t="s">
        <v>150</v>
      </c>
      <c r="E66">
        <v>14</v>
      </c>
    </row>
    <row r="67" spans="1:5" x14ac:dyDescent="0.25">
      <c r="A67" t="s">
        <v>81</v>
      </c>
      <c r="B67">
        <v>7</v>
      </c>
      <c r="C67" t="s">
        <v>152</v>
      </c>
      <c r="D67" t="s">
        <v>150</v>
      </c>
      <c r="E67">
        <v>14</v>
      </c>
    </row>
    <row r="68" spans="1:5" x14ac:dyDescent="0.25">
      <c r="A68" t="s">
        <v>82</v>
      </c>
      <c r="B68">
        <v>7</v>
      </c>
      <c r="C68" t="s">
        <v>154</v>
      </c>
      <c r="D68" t="s">
        <v>150</v>
      </c>
      <c r="E68">
        <v>14</v>
      </c>
    </row>
    <row r="69" spans="1:5" x14ac:dyDescent="0.25">
      <c r="A69" t="s">
        <v>83</v>
      </c>
      <c r="B69">
        <v>5</v>
      </c>
      <c r="C69" t="s">
        <v>154</v>
      </c>
      <c r="D69" t="s">
        <v>150</v>
      </c>
      <c r="E69">
        <v>14</v>
      </c>
    </row>
    <row r="70" spans="1:5" x14ac:dyDescent="0.25">
      <c r="A70" t="s">
        <v>83</v>
      </c>
      <c r="B70">
        <v>5</v>
      </c>
      <c r="C70" t="s">
        <v>154</v>
      </c>
      <c r="D70" t="s">
        <v>150</v>
      </c>
      <c r="E70">
        <v>14</v>
      </c>
    </row>
    <row r="71" spans="1:5" x14ac:dyDescent="0.25">
      <c r="A71" t="s">
        <v>84</v>
      </c>
      <c r="B71">
        <v>10</v>
      </c>
      <c r="C71">
        <v>1950</v>
      </c>
      <c r="D71" t="s">
        <v>150</v>
      </c>
      <c r="E71">
        <v>13</v>
      </c>
    </row>
    <row r="72" spans="1:5" x14ac:dyDescent="0.25">
      <c r="A72" t="s">
        <v>85</v>
      </c>
      <c r="B72">
        <v>5</v>
      </c>
      <c r="C72" t="s">
        <v>149</v>
      </c>
      <c r="D72" t="s">
        <v>150</v>
      </c>
      <c r="E72">
        <v>14</v>
      </c>
    </row>
    <row r="73" spans="1:5" x14ac:dyDescent="0.25">
      <c r="A73" t="s">
        <v>86</v>
      </c>
      <c r="B73">
        <v>7</v>
      </c>
      <c r="C73" t="s">
        <v>154</v>
      </c>
      <c r="D73" t="s">
        <v>150</v>
      </c>
      <c r="E73">
        <v>14</v>
      </c>
    </row>
    <row r="74" spans="1:5" x14ac:dyDescent="0.25">
      <c r="A74" t="s">
        <v>87</v>
      </c>
      <c r="B74">
        <v>7</v>
      </c>
      <c r="C74" t="s">
        <v>149</v>
      </c>
      <c r="D74" t="s">
        <v>150</v>
      </c>
      <c r="E74">
        <v>14</v>
      </c>
    </row>
    <row r="75" spans="1:5" x14ac:dyDescent="0.25">
      <c r="A75" t="s">
        <v>88</v>
      </c>
      <c r="B75">
        <v>8</v>
      </c>
      <c r="C75" t="s">
        <v>155</v>
      </c>
      <c r="D75" t="s">
        <v>150</v>
      </c>
      <c r="E75">
        <v>14</v>
      </c>
    </row>
    <row r="76" spans="1:5" x14ac:dyDescent="0.25">
      <c r="A76" t="s">
        <v>89</v>
      </c>
      <c r="B76">
        <v>10</v>
      </c>
      <c r="C76" t="s">
        <v>149</v>
      </c>
      <c r="D76" t="s">
        <v>150</v>
      </c>
      <c r="E76">
        <v>14</v>
      </c>
    </row>
    <row r="77" spans="1:5" x14ac:dyDescent="0.25">
      <c r="A77" t="s">
        <v>90</v>
      </c>
      <c r="B77">
        <v>9</v>
      </c>
      <c r="C77" t="s">
        <v>149</v>
      </c>
      <c r="D77" t="s">
        <v>150</v>
      </c>
      <c r="E77">
        <v>14</v>
      </c>
    </row>
    <row r="78" spans="1:5" x14ac:dyDescent="0.25">
      <c r="A78" t="s">
        <v>91</v>
      </c>
      <c r="B78">
        <v>7</v>
      </c>
      <c r="C78" t="s">
        <v>149</v>
      </c>
      <c r="D78" t="s">
        <v>150</v>
      </c>
      <c r="E78">
        <v>14</v>
      </c>
    </row>
    <row r="79" spans="1:5" x14ac:dyDescent="0.25">
      <c r="A79" t="s">
        <v>92</v>
      </c>
      <c r="B79">
        <v>12</v>
      </c>
      <c r="C79" t="s">
        <v>149</v>
      </c>
      <c r="D79" t="s">
        <v>150</v>
      </c>
      <c r="E79">
        <v>14</v>
      </c>
    </row>
    <row r="80" spans="1:5" x14ac:dyDescent="0.25">
      <c r="A80" t="s">
        <v>93</v>
      </c>
      <c r="B80">
        <v>5</v>
      </c>
      <c r="C80" t="s">
        <v>149</v>
      </c>
      <c r="D80" t="s">
        <v>150</v>
      </c>
      <c r="E80">
        <v>14</v>
      </c>
    </row>
    <row r="81" spans="1:5" x14ac:dyDescent="0.25">
      <c r="A81" t="s">
        <v>94</v>
      </c>
      <c r="B81">
        <v>8</v>
      </c>
      <c r="C81" t="s">
        <v>152</v>
      </c>
      <c r="D81" t="s">
        <v>150</v>
      </c>
      <c r="E81">
        <v>14</v>
      </c>
    </row>
    <row r="82" spans="1:5" x14ac:dyDescent="0.25">
      <c r="A82" t="s">
        <v>95</v>
      </c>
      <c r="B82">
        <v>17</v>
      </c>
      <c r="C82" t="s">
        <v>152</v>
      </c>
      <c r="D82" t="s">
        <v>150</v>
      </c>
      <c r="E82">
        <v>14</v>
      </c>
    </row>
    <row r="83" spans="1:5" x14ac:dyDescent="0.25">
      <c r="A83" t="s">
        <v>96</v>
      </c>
      <c r="B83">
        <v>48</v>
      </c>
      <c r="C83" t="s">
        <v>152</v>
      </c>
      <c r="D83" t="s">
        <v>150</v>
      </c>
      <c r="E83">
        <v>14</v>
      </c>
    </row>
    <row r="84" spans="1:5" x14ac:dyDescent="0.25">
      <c r="A84" t="s">
        <v>97</v>
      </c>
      <c r="B84">
        <v>10</v>
      </c>
      <c r="C84" t="s">
        <v>149</v>
      </c>
      <c r="D84" t="s">
        <v>150</v>
      </c>
      <c r="E84">
        <v>14</v>
      </c>
    </row>
    <row r="85" spans="1:5" x14ac:dyDescent="0.25">
      <c r="A85" t="s">
        <v>98</v>
      </c>
      <c r="B85">
        <v>18</v>
      </c>
      <c r="C85" t="s">
        <v>152</v>
      </c>
      <c r="D85" t="s">
        <v>150</v>
      </c>
      <c r="E85">
        <v>14</v>
      </c>
    </row>
    <row r="86" spans="1:5" x14ac:dyDescent="0.25">
      <c r="A86" t="s">
        <v>99</v>
      </c>
      <c r="B86">
        <v>10</v>
      </c>
      <c r="C86" t="s">
        <v>149</v>
      </c>
      <c r="D86" t="s">
        <v>150</v>
      </c>
      <c r="E86">
        <v>14</v>
      </c>
    </row>
    <row r="87" spans="1:5" x14ac:dyDescent="0.25">
      <c r="A87" t="s">
        <v>100</v>
      </c>
      <c r="B87">
        <v>9</v>
      </c>
      <c r="C87" t="s">
        <v>154</v>
      </c>
      <c r="D87" t="s">
        <v>150</v>
      </c>
      <c r="E87">
        <v>14</v>
      </c>
    </row>
    <row r="88" spans="1:5" x14ac:dyDescent="0.25">
      <c r="A88" t="s">
        <v>101</v>
      </c>
      <c r="B88">
        <v>11</v>
      </c>
      <c r="C88" t="s">
        <v>154</v>
      </c>
      <c r="D88" t="s">
        <v>150</v>
      </c>
      <c r="E88">
        <v>14</v>
      </c>
    </row>
    <row r="89" spans="1:5" x14ac:dyDescent="0.25">
      <c r="A89" t="s">
        <v>102</v>
      </c>
      <c r="B89">
        <v>10</v>
      </c>
      <c r="C89" t="s">
        <v>155</v>
      </c>
      <c r="D89" t="s">
        <v>150</v>
      </c>
      <c r="E89">
        <v>14</v>
      </c>
    </row>
    <row r="90" spans="1:5" x14ac:dyDescent="0.25">
      <c r="A90" t="s">
        <v>103</v>
      </c>
      <c r="B90">
        <v>10</v>
      </c>
      <c r="C90" t="s">
        <v>155</v>
      </c>
      <c r="D90" t="s">
        <v>150</v>
      </c>
      <c r="E90">
        <v>14</v>
      </c>
    </row>
    <row r="91" spans="1:5" x14ac:dyDescent="0.25">
      <c r="A91" t="s">
        <v>104</v>
      </c>
      <c r="B91">
        <v>11</v>
      </c>
      <c r="C91" t="s">
        <v>155</v>
      </c>
      <c r="D91" t="s">
        <v>150</v>
      </c>
      <c r="E91">
        <v>14</v>
      </c>
    </row>
  </sheetData>
  <sortState xmlns:xlrd2="http://schemas.microsoft.com/office/spreadsheetml/2017/richdata2" ref="A2:E91">
    <sortCondition ref="A2:A91"/>
  </sortState>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3D083-1998-42B4-857A-3783E225AF40}">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0.476571590077076</v>
      </c>
      <c r="C4">
        <v>3.1991484494670663</v>
      </c>
    </row>
    <row r="5" spans="1:3" x14ac:dyDescent="0.25">
      <c r="A5">
        <v>2</v>
      </c>
      <c r="B5">
        <v>0.68505769990447718</v>
      </c>
      <c r="C5">
        <v>3.5057538817472325</v>
      </c>
    </row>
    <row r="6" spans="1:3" x14ac:dyDescent="0.25">
      <c r="A6">
        <v>5</v>
      </c>
      <c r="B6">
        <v>0.76340472524557068</v>
      </c>
      <c r="C6">
        <v>3.6463825620635362</v>
      </c>
    </row>
    <row r="7" spans="1:3" x14ac:dyDescent="0.25">
      <c r="A7">
        <v>10</v>
      </c>
      <c r="B7">
        <v>0.80336594505201753</v>
      </c>
      <c r="C7">
        <v>3.7252740375285951</v>
      </c>
    </row>
    <row r="8" spans="1:3" x14ac:dyDescent="0.25">
      <c r="A8">
        <v>20</v>
      </c>
      <c r="B8">
        <v>0.83468730083713982</v>
      </c>
      <c r="C8">
        <v>3.7918130762280744</v>
      </c>
    </row>
    <row r="9" spans="1:3" x14ac:dyDescent="0.25">
      <c r="A9">
        <v>50</v>
      </c>
      <c r="B9">
        <v>0.86704057337108154</v>
      </c>
      <c r="C9">
        <v>3.8663895403450361</v>
      </c>
    </row>
    <row r="10" spans="1:3" x14ac:dyDescent="0.25">
      <c r="A10">
        <v>100</v>
      </c>
      <c r="B10">
        <v>0.88640084010773146</v>
      </c>
      <c r="C10">
        <v>3.91482531059469</v>
      </c>
    </row>
    <row r="11" spans="1:3" x14ac:dyDescent="0.25">
      <c r="A11">
        <v>500</v>
      </c>
      <c r="B11">
        <v>0.9191908098047703</v>
      </c>
      <c r="C11">
        <v>4.0065101949748509</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2E71F-4A0D-47F2-947A-AEAA4FAD58BA}">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0.67195284166740077</v>
      </c>
      <c r="C4">
        <v>3.1698691248489159</v>
      </c>
    </row>
    <row r="5" spans="1:3" x14ac:dyDescent="0.25">
      <c r="A5">
        <v>2</v>
      </c>
      <c r="B5">
        <v>0.77627122401403392</v>
      </c>
      <c r="C5">
        <v>3.4887554973748687</v>
      </c>
    </row>
    <row r="6" spans="1:3" x14ac:dyDescent="0.25">
      <c r="A6">
        <v>5</v>
      </c>
      <c r="B6">
        <v>0.81560616257277396</v>
      </c>
      <c r="C6">
        <v>3.6317993846339145</v>
      </c>
    </row>
    <row r="7" spans="1:3" x14ac:dyDescent="0.25">
      <c r="A7">
        <v>10</v>
      </c>
      <c r="B7">
        <v>0.83572929283251129</v>
      </c>
      <c r="C7">
        <v>3.7084694104749074</v>
      </c>
    </row>
    <row r="8" spans="1:3" x14ac:dyDescent="0.25">
      <c r="A8">
        <v>20</v>
      </c>
      <c r="B8">
        <v>0.85153801008764762</v>
      </c>
      <c r="C8">
        <v>3.7708999663606124</v>
      </c>
    </row>
    <row r="9" spans="1:3" x14ac:dyDescent="0.25">
      <c r="A9">
        <v>50</v>
      </c>
      <c r="B9">
        <v>0.86790935875655328</v>
      </c>
      <c r="C9">
        <v>3.8381823717784562</v>
      </c>
    </row>
    <row r="10" spans="1:3" x14ac:dyDescent="0.25">
      <c r="A10">
        <v>100</v>
      </c>
      <c r="B10">
        <v>0.8777312606967842</v>
      </c>
      <c r="C10">
        <v>3.8801987170540526</v>
      </c>
    </row>
    <row r="11" spans="1:3" x14ac:dyDescent="0.25">
      <c r="A11">
        <v>500</v>
      </c>
      <c r="B11">
        <v>0.89442405945162529</v>
      </c>
      <c r="C11">
        <v>3.9555835162560635</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8B2CC-A750-45BD-8D50-70E640AC5C3A}">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0.7136780909151198</v>
      </c>
      <c r="C4">
        <v>4.0306877016564142</v>
      </c>
    </row>
    <row r="5" spans="1:3" x14ac:dyDescent="0.25">
      <c r="A5">
        <v>2</v>
      </c>
      <c r="B5">
        <v>0.83124303417586343</v>
      </c>
      <c r="C5">
        <v>4.3146851535442243</v>
      </c>
    </row>
    <row r="6" spans="1:3" x14ac:dyDescent="0.25">
      <c r="A6">
        <v>5</v>
      </c>
      <c r="B6">
        <v>0.87135826268920602</v>
      </c>
      <c r="C6">
        <v>4.4753288149007728</v>
      </c>
    </row>
    <row r="7" spans="1:3" x14ac:dyDescent="0.25">
      <c r="A7">
        <v>10</v>
      </c>
      <c r="B7">
        <v>0.89115248062583774</v>
      </c>
      <c r="C7">
        <v>4.5673936365136845</v>
      </c>
    </row>
    <row r="8" spans="1:3" x14ac:dyDescent="0.25">
      <c r="A8">
        <v>20</v>
      </c>
      <c r="B8">
        <v>0.90627764617493189</v>
      </c>
      <c r="C8">
        <v>4.646335831695124</v>
      </c>
    </row>
    <row r="9" spans="1:3" x14ac:dyDescent="0.25">
      <c r="A9">
        <v>50</v>
      </c>
      <c r="B9">
        <v>0.92146639739111946</v>
      </c>
      <c r="C9">
        <v>4.7364585740403982</v>
      </c>
    </row>
    <row r="10" spans="1:3" x14ac:dyDescent="0.25">
      <c r="A10">
        <v>100</v>
      </c>
      <c r="B10">
        <v>0.93030036114421699</v>
      </c>
      <c r="C10">
        <v>4.7960783722836569</v>
      </c>
    </row>
    <row r="11" spans="1:3" x14ac:dyDescent="0.25">
      <c r="A11">
        <v>500</v>
      </c>
      <c r="B11">
        <v>0.94470230441314174</v>
      </c>
      <c r="C11">
        <v>4.9118237301253957</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E1C8F-A7E1-4D90-AFAF-76412279CCBE}">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0.69718573753884916</v>
      </c>
      <c r="C4">
        <v>3.5406003455678632</v>
      </c>
    </row>
    <row r="5" spans="1:3" x14ac:dyDescent="0.25">
      <c r="A5">
        <v>2</v>
      </c>
      <c r="B5">
        <v>0.81314966673092826</v>
      </c>
      <c r="C5">
        <v>3.8299597168240935</v>
      </c>
    </row>
    <row r="6" spans="1:3" x14ac:dyDescent="0.25">
      <c r="A6">
        <v>5</v>
      </c>
      <c r="B6">
        <v>0.85244139752362069</v>
      </c>
      <c r="C6">
        <v>3.9932382726370252</v>
      </c>
    </row>
    <row r="7" spans="1:3" x14ac:dyDescent="0.25">
      <c r="A7">
        <v>10</v>
      </c>
      <c r="B7">
        <v>0.87143067370163541</v>
      </c>
      <c r="C7">
        <v>4.0867122634987858</v>
      </c>
    </row>
    <row r="8" spans="1:3" x14ac:dyDescent="0.25">
      <c r="A8">
        <v>20</v>
      </c>
      <c r="B8">
        <v>0.88571166457562267</v>
      </c>
      <c r="C8">
        <v>4.1667959191750299</v>
      </c>
    </row>
    <row r="9" spans="1:3" x14ac:dyDescent="0.25">
      <c r="A9">
        <v>50</v>
      </c>
      <c r="B9">
        <v>0.8998018277630806</v>
      </c>
      <c r="C9">
        <v>4.2581366614154907</v>
      </c>
    </row>
    <row r="10" spans="1:3" x14ac:dyDescent="0.25">
      <c r="A10">
        <v>100</v>
      </c>
      <c r="B10">
        <v>0.90785198512119247</v>
      </c>
      <c r="C10">
        <v>4.318506056363713</v>
      </c>
    </row>
    <row r="11" spans="1:3" x14ac:dyDescent="0.25">
      <c r="A11">
        <v>500</v>
      </c>
      <c r="B11">
        <v>0.92066781506748474</v>
      </c>
      <c r="C11">
        <v>4.4355567144374977</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EB5F-1689-4D80-B6D0-41D7A800AAE8}">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0.70545043492843484</v>
      </c>
      <c r="C4">
        <v>3.5436770276127816</v>
      </c>
    </row>
    <row r="5" spans="1:3" x14ac:dyDescent="0.25">
      <c r="A5">
        <v>2</v>
      </c>
      <c r="B5">
        <v>0.81533156652489058</v>
      </c>
      <c r="C5">
        <v>3.8337537949465279</v>
      </c>
    </row>
    <row r="6" spans="1:3" x14ac:dyDescent="0.25">
      <c r="A6">
        <v>5</v>
      </c>
      <c r="B6">
        <v>0.85449490294203045</v>
      </c>
      <c r="C6">
        <v>3.9977228890265639</v>
      </c>
    </row>
    <row r="7" spans="1:3" x14ac:dyDescent="0.25">
      <c r="A7">
        <v>10</v>
      </c>
      <c r="B7">
        <v>0.87388677409533788</v>
      </c>
      <c r="C7">
        <v>4.0915085326061389</v>
      </c>
    </row>
    <row r="8" spans="1:3" x14ac:dyDescent="0.25">
      <c r="A8">
        <v>20</v>
      </c>
      <c r="B8">
        <v>0.88874407508939668</v>
      </c>
      <c r="C8">
        <v>4.1718037965281862</v>
      </c>
    </row>
    <row r="9" spans="1:3" x14ac:dyDescent="0.25">
      <c r="A9">
        <v>50</v>
      </c>
      <c r="B9">
        <v>0.9037080518865207</v>
      </c>
      <c r="C9">
        <v>4.263315405711011</v>
      </c>
    </row>
    <row r="10" spans="1:3" x14ac:dyDescent="0.25">
      <c r="A10">
        <v>100</v>
      </c>
      <c r="B10">
        <v>0.91243732556788992</v>
      </c>
      <c r="C10">
        <v>4.3237512616641061</v>
      </c>
    </row>
    <row r="11" spans="1:3" x14ac:dyDescent="0.25">
      <c r="A11">
        <v>500</v>
      </c>
      <c r="B11">
        <v>0.92672551788606894</v>
      </c>
      <c r="C11">
        <v>4.4408068553123767</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B5D1A-A921-4312-9467-597DA17F4262}">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0.69228153602919473</v>
      </c>
      <c r="C4">
        <v>3.72255190007776</v>
      </c>
    </row>
    <row r="5" spans="1:3" x14ac:dyDescent="0.25">
      <c r="A5">
        <v>2</v>
      </c>
      <c r="B5">
        <v>0.79721155491979079</v>
      </c>
      <c r="C5">
        <v>4.0196930051152249</v>
      </c>
    </row>
    <row r="6" spans="1:3" x14ac:dyDescent="0.25">
      <c r="A6">
        <v>5</v>
      </c>
      <c r="B6">
        <v>0.83108231463412852</v>
      </c>
      <c r="C6">
        <v>4.190090594313209</v>
      </c>
    </row>
    <row r="7" spans="1:3" x14ac:dyDescent="0.25">
      <c r="A7">
        <v>10</v>
      </c>
      <c r="B7">
        <v>0.84797999281039371</v>
      </c>
      <c r="C7">
        <v>4.2880698625787037</v>
      </c>
    </row>
    <row r="8" spans="1:3" x14ac:dyDescent="0.25">
      <c r="A8">
        <v>20</v>
      </c>
      <c r="B8">
        <v>0.86100113270166778</v>
      </c>
      <c r="C8">
        <v>4.3722993498647797</v>
      </c>
    </row>
    <row r="9" spans="1:3" x14ac:dyDescent="0.25">
      <c r="A9">
        <v>50</v>
      </c>
      <c r="B9">
        <v>0.87419986644177983</v>
      </c>
      <c r="C9">
        <v>4.4687341227224131</v>
      </c>
    </row>
    <row r="10" spans="1:3" x14ac:dyDescent="0.25">
      <c r="A10">
        <v>100</v>
      </c>
      <c r="B10">
        <v>0.88194921227032963</v>
      </c>
      <c r="C10">
        <v>4.5327122604197019</v>
      </c>
    </row>
    <row r="11" spans="1:3" x14ac:dyDescent="0.25">
      <c r="A11">
        <v>500</v>
      </c>
      <c r="B11">
        <v>0.8947433750355035</v>
      </c>
      <c r="C11">
        <v>4.6574090872492846</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0AF7-712C-432D-99EA-191EDCC9A323}">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0.73347461404312986</v>
      </c>
      <c r="C4">
        <v>3.4246177088552008</v>
      </c>
    </row>
    <row r="5" spans="1:3" x14ac:dyDescent="0.25">
      <c r="A5">
        <v>2</v>
      </c>
      <c r="B5">
        <v>0.84033647488895902</v>
      </c>
      <c r="C5">
        <v>3.6845899008459084</v>
      </c>
    </row>
    <row r="6" spans="1:3" x14ac:dyDescent="0.25">
      <c r="A6">
        <v>5</v>
      </c>
      <c r="B6">
        <v>0.87700402620765683</v>
      </c>
      <c r="C6">
        <v>3.8388433423837123</v>
      </c>
    </row>
    <row r="7" spans="1:3" x14ac:dyDescent="0.25">
      <c r="A7">
        <v>10</v>
      </c>
      <c r="B7">
        <v>0.89640729533792762</v>
      </c>
      <c r="C7">
        <v>3.928054273962966</v>
      </c>
    </row>
    <row r="8" spans="1:3" x14ac:dyDescent="0.25">
      <c r="A8">
        <v>20</v>
      </c>
      <c r="B8">
        <v>0.91205181312089623</v>
      </c>
      <c r="C8">
        <v>4.0050900127521629</v>
      </c>
    </row>
    <row r="9" spans="1:3" x14ac:dyDescent="0.25">
      <c r="A9">
        <v>50</v>
      </c>
      <c r="B9">
        <v>0.92872806094456339</v>
      </c>
      <c r="C9">
        <v>4.0937306491329233</v>
      </c>
    </row>
    <row r="10" spans="1:3" x14ac:dyDescent="0.25">
      <c r="A10">
        <v>100</v>
      </c>
      <c r="B10">
        <v>0.93902785772166053</v>
      </c>
      <c r="C10">
        <v>4.1528319196505477</v>
      </c>
    </row>
    <row r="11" spans="1:3" x14ac:dyDescent="0.25">
      <c r="A11">
        <v>500</v>
      </c>
      <c r="B11">
        <v>0.95723327645406919</v>
      </c>
      <c r="C11">
        <v>4.2688183762686887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03F2-1A66-4F80-A3C1-E976413E0AAF}">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0.6682489283713392</v>
      </c>
      <c r="C4">
        <v>3.7183113937813865</v>
      </c>
    </row>
    <row r="5" spans="1:3" x14ac:dyDescent="0.25">
      <c r="A5">
        <v>2</v>
      </c>
      <c r="B5">
        <v>0.76304059322074802</v>
      </c>
      <c r="C5">
        <v>4.0136900831788083</v>
      </c>
    </row>
    <row r="6" spans="1:3" x14ac:dyDescent="0.25">
      <c r="A6">
        <v>5</v>
      </c>
      <c r="B6">
        <v>0.79576954239174447</v>
      </c>
      <c r="C6">
        <v>4.1838410308474554</v>
      </c>
    </row>
    <row r="7" spans="1:3" x14ac:dyDescent="0.25">
      <c r="A7">
        <v>10</v>
      </c>
      <c r="B7">
        <v>0.81225253914922468</v>
      </c>
      <c r="C7">
        <v>4.2823392704218923</v>
      </c>
    </row>
    <row r="8" spans="1:3" x14ac:dyDescent="0.25">
      <c r="A8">
        <v>20</v>
      </c>
      <c r="B8">
        <v>0.82504651943735785</v>
      </c>
      <c r="C8">
        <v>4.3674571241399711</v>
      </c>
    </row>
    <row r="9" spans="1:3" x14ac:dyDescent="0.25">
      <c r="A9">
        <v>50</v>
      </c>
      <c r="B9">
        <v>0.83811975079379575</v>
      </c>
      <c r="C9">
        <v>4.4654775219317475</v>
      </c>
    </row>
    <row r="10" spans="1:3" x14ac:dyDescent="0.25">
      <c r="A10">
        <v>100</v>
      </c>
      <c r="B10">
        <v>0.84585794395601877</v>
      </c>
      <c r="C10">
        <v>4.5308860942713576</v>
      </c>
    </row>
    <row r="11" spans="1:3" x14ac:dyDescent="0.25">
      <c r="A11">
        <v>500</v>
      </c>
      <c r="B11">
        <v>0.85877335374362274</v>
      </c>
      <c r="C11">
        <v>4.6593952126428135</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160A1-A4D7-443D-9339-54FDAE845BFC}">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0.66786073187665529</v>
      </c>
      <c r="C4">
        <v>3.5375784094168634</v>
      </c>
    </row>
    <row r="5" spans="1:3" x14ac:dyDescent="0.25">
      <c r="A5">
        <v>2</v>
      </c>
      <c r="B5">
        <v>0.7644166538215269</v>
      </c>
      <c r="C5">
        <v>3.8177927623728776</v>
      </c>
    </row>
    <row r="6" spans="1:3" x14ac:dyDescent="0.25">
      <c r="A6">
        <v>5</v>
      </c>
      <c r="B6">
        <v>0.79782078787654398</v>
      </c>
      <c r="C6">
        <v>3.9774106844515495</v>
      </c>
    </row>
    <row r="7" spans="1:3" x14ac:dyDescent="0.25">
      <c r="A7">
        <v>10</v>
      </c>
      <c r="B7">
        <v>0.81470009016007805</v>
      </c>
      <c r="C7">
        <v>4.0694846862283169</v>
      </c>
    </row>
    <row r="8" spans="1:3" x14ac:dyDescent="0.25">
      <c r="A8">
        <v>20</v>
      </c>
      <c r="B8">
        <v>0.82783530400904226</v>
      </c>
      <c r="C8">
        <v>4.1488331193285619</v>
      </c>
    </row>
    <row r="9" spans="1:3" x14ac:dyDescent="0.25">
      <c r="A9">
        <v>50</v>
      </c>
      <c r="B9">
        <v>0.84129547066910604</v>
      </c>
      <c r="C9">
        <v>4.2399301449319244</v>
      </c>
    </row>
    <row r="10" spans="1:3" x14ac:dyDescent="0.25">
      <c r="A10">
        <v>100</v>
      </c>
      <c r="B10">
        <v>0.84928558547721389</v>
      </c>
      <c r="C10">
        <v>4.3005333765553813</v>
      </c>
    </row>
    <row r="11" spans="1:3" x14ac:dyDescent="0.25">
      <c r="A11">
        <v>500</v>
      </c>
      <c r="B11">
        <v>0.86267289662102109</v>
      </c>
      <c r="C11">
        <v>4.4191007081742661</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53C4-B89D-4454-97C4-BC5CE3058D25}">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0.61627603052368574</v>
      </c>
      <c r="C4">
        <v>3.5185139654360196</v>
      </c>
    </row>
    <row r="5" spans="1:3" x14ac:dyDescent="0.25">
      <c r="A5">
        <v>2</v>
      </c>
      <c r="B5">
        <v>0.7081164313105569</v>
      </c>
      <c r="C5">
        <v>3.7868445688812225</v>
      </c>
    </row>
    <row r="6" spans="1:3" x14ac:dyDescent="0.25">
      <c r="A6">
        <v>5</v>
      </c>
      <c r="B6">
        <v>0.74270041746770366</v>
      </c>
      <c r="C6">
        <v>3.9430462852538888</v>
      </c>
    </row>
    <row r="7" spans="1:3" x14ac:dyDescent="0.25">
      <c r="A7">
        <v>10</v>
      </c>
      <c r="B7">
        <v>0.76046466452162165</v>
      </c>
      <c r="C7">
        <v>4.0328434752941433</v>
      </c>
    </row>
    <row r="8" spans="1:3" x14ac:dyDescent="0.25">
      <c r="A8">
        <v>20</v>
      </c>
      <c r="B8">
        <v>0.77446363511815886</v>
      </c>
      <c r="C8">
        <v>4.1100262060810913</v>
      </c>
    </row>
    <row r="9" spans="1:3" x14ac:dyDescent="0.25">
      <c r="A9">
        <v>50</v>
      </c>
      <c r="B9">
        <v>0.78901092047240673</v>
      </c>
      <c r="C9">
        <v>4.1983766251693879</v>
      </c>
    </row>
    <row r="10" spans="1:3" x14ac:dyDescent="0.25">
      <c r="A10">
        <v>100</v>
      </c>
      <c r="B10">
        <v>0.79776884729573383</v>
      </c>
      <c r="C10">
        <v>4.2569804128586624</v>
      </c>
    </row>
    <row r="11" spans="1:3" x14ac:dyDescent="0.25">
      <c r="A11">
        <v>500</v>
      </c>
      <c r="B11">
        <v>0.81272311307346434</v>
      </c>
      <c r="C11">
        <v>4.3711730406625682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91263-8D45-431F-9490-91E1B8F404D6}">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0.52464996827710042</v>
      </c>
      <c r="C4">
        <v>3.2841821421965727</v>
      </c>
    </row>
    <row r="5" spans="1:3" x14ac:dyDescent="0.25">
      <c r="A5">
        <v>2</v>
      </c>
      <c r="B5">
        <v>0.63279768090995525</v>
      </c>
      <c r="C5">
        <v>3.6136680489510287</v>
      </c>
    </row>
    <row r="6" spans="1:3" x14ac:dyDescent="0.25">
      <c r="A6">
        <v>5</v>
      </c>
      <c r="B6">
        <v>0.67189283536739086</v>
      </c>
      <c r="C6">
        <v>3.7624005511102236</v>
      </c>
    </row>
    <row r="7" spans="1:3" x14ac:dyDescent="0.25">
      <c r="A7">
        <v>10</v>
      </c>
      <c r="B7">
        <v>0.6915220206313355</v>
      </c>
      <c r="C7">
        <v>3.8437374421243251</v>
      </c>
    </row>
    <row r="8" spans="1:3" x14ac:dyDescent="0.25">
      <c r="A8">
        <v>20</v>
      </c>
      <c r="B8">
        <v>0.70672242247405737</v>
      </c>
      <c r="C8">
        <v>3.9110018412610863</v>
      </c>
    </row>
    <row r="9" spans="1:3" x14ac:dyDescent="0.25">
      <c r="A9">
        <v>50</v>
      </c>
      <c r="B9">
        <v>0.72221428237604157</v>
      </c>
      <c r="C9">
        <v>3.9847549777876523</v>
      </c>
    </row>
    <row r="10" spans="1:3" x14ac:dyDescent="0.25">
      <c r="A10">
        <v>100</v>
      </c>
      <c r="B10">
        <v>0.73136008958622789</v>
      </c>
      <c r="C10">
        <v>4.0316155251384442</v>
      </c>
    </row>
    <row r="11" spans="1:3" x14ac:dyDescent="0.25">
      <c r="A11">
        <v>500</v>
      </c>
      <c r="B11">
        <v>0.74657132952691774</v>
      </c>
      <c r="C11">
        <v>4.1176942204819209</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1F0B6-DA2D-4E83-AADB-F4F454F7E21D}">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0.61656217888141795</v>
      </c>
      <c r="C4">
        <v>3.4999777917470176</v>
      </c>
    </row>
    <row r="5" spans="1:3" x14ac:dyDescent="0.25">
      <c r="A5">
        <v>2</v>
      </c>
      <c r="B5">
        <v>0.71391415549697435</v>
      </c>
      <c r="C5">
        <v>3.7666685591302476</v>
      </c>
    </row>
    <row r="6" spans="1:3" x14ac:dyDescent="0.25">
      <c r="A6">
        <v>5</v>
      </c>
      <c r="B6">
        <v>0.74575294312992035</v>
      </c>
      <c r="C6">
        <v>3.9252812236464849</v>
      </c>
    </row>
    <row r="7" spans="1:3" x14ac:dyDescent="0.25">
      <c r="A7">
        <v>10</v>
      </c>
      <c r="B7">
        <v>0.76041519153482162</v>
      </c>
      <c r="C7">
        <v>4.018345149700024</v>
      </c>
    </row>
    <row r="8" spans="1:3" x14ac:dyDescent="0.25">
      <c r="A8">
        <v>20</v>
      </c>
      <c r="B8">
        <v>0.77104248581637624</v>
      </c>
      <c r="C8">
        <v>4.0996100335219978</v>
      </c>
    </row>
    <row r="9" spans="1:3" x14ac:dyDescent="0.25">
      <c r="A9">
        <v>50</v>
      </c>
      <c r="B9">
        <v>0.78110794722964416</v>
      </c>
      <c r="C9">
        <v>4.1942901846450864</v>
      </c>
    </row>
    <row r="10" spans="1:3" x14ac:dyDescent="0.25">
      <c r="A10">
        <v>100</v>
      </c>
      <c r="B10">
        <v>0.78662542402860358</v>
      </c>
      <c r="C10">
        <v>4.2582079166280575</v>
      </c>
    </row>
    <row r="11" spans="1:3" x14ac:dyDescent="0.25">
      <c r="A11">
        <v>500</v>
      </c>
      <c r="B11">
        <v>0.79494084601628023</v>
      </c>
      <c r="C11">
        <v>4.3858197535855252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488F-6CBF-4093-9CB6-9902C3BE7C2E}">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0.72021638744235994</v>
      </c>
      <c r="C4">
        <v>3.4174813896225018</v>
      </c>
    </row>
    <row r="5" spans="1:3" x14ac:dyDescent="0.25">
      <c r="A5">
        <v>2</v>
      </c>
      <c r="B5">
        <v>0.84184503637651054</v>
      </c>
      <c r="C5">
        <v>3.6758869657178095</v>
      </c>
    </row>
    <row r="6" spans="1:3" x14ac:dyDescent="0.25">
      <c r="A6">
        <v>5</v>
      </c>
      <c r="B6">
        <v>0.88153830511182707</v>
      </c>
      <c r="C6">
        <v>3.8300368000992426</v>
      </c>
    </row>
    <row r="7" spans="1:3" x14ac:dyDescent="0.25">
      <c r="A7">
        <v>10</v>
      </c>
      <c r="B7">
        <v>0.90086534184145595</v>
      </c>
      <c r="C7">
        <v>3.9196525778883857</v>
      </c>
    </row>
    <row r="8" spans="1:3" x14ac:dyDescent="0.25">
      <c r="A8">
        <v>20</v>
      </c>
      <c r="B8">
        <v>0.91548365831662282</v>
      </c>
      <c r="C8">
        <v>3.9973500159688853</v>
      </c>
    </row>
    <row r="9" spans="1:3" x14ac:dyDescent="0.25">
      <c r="A9">
        <v>50</v>
      </c>
      <c r="B9">
        <v>0.9299983101021283</v>
      </c>
      <c r="C9">
        <v>4.0871548709652252</v>
      </c>
    </row>
    <row r="10" spans="1:3" x14ac:dyDescent="0.25">
      <c r="A10">
        <v>100</v>
      </c>
      <c r="B10">
        <v>0.93834428411618132</v>
      </c>
      <c r="C10">
        <v>4.1473014402466646</v>
      </c>
    </row>
    <row r="11" spans="1:3" x14ac:dyDescent="0.25">
      <c r="A11">
        <v>500</v>
      </c>
      <c r="B11">
        <v>0.95174482741369681</v>
      </c>
      <c r="C11">
        <v>4.266072087224936</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4E253-7020-4152-99D8-2CE6F06A2307}">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0.61331641100674172</v>
      </c>
      <c r="C4">
        <v>3.3986218310897844</v>
      </c>
    </row>
    <row r="5" spans="1:3" x14ac:dyDescent="0.25">
      <c r="A5">
        <v>2</v>
      </c>
      <c r="B5">
        <v>0.72207456245213353</v>
      </c>
      <c r="C5">
        <v>3.6463633023671531</v>
      </c>
    </row>
    <row r="6" spans="1:3" x14ac:dyDescent="0.25">
      <c r="A6">
        <v>5</v>
      </c>
      <c r="B6">
        <v>0.75802132714240367</v>
      </c>
      <c r="C6">
        <v>3.7988000046862038</v>
      </c>
    </row>
    <row r="7" spans="1:3" x14ac:dyDescent="0.25">
      <c r="A7">
        <v>10</v>
      </c>
      <c r="B7">
        <v>0.77392766217381115</v>
      </c>
      <c r="C7">
        <v>3.8875686745014404</v>
      </c>
    </row>
    <row r="8" spans="1:3" x14ac:dyDescent="0.25">
      <c r="A8">
        <v>20</v>
      </c>
      <c r="B8">
        <v>0.78511105559659411</v>
      </c>
      <c r="C8">
        <v>3.9646317197876431</v>
      </c>
    </row>
    <row r="9" spans="1:3" x14ac:dyDescent="0.25">
      <c r="A9">
        <v>50</v>
      </c>
      <c r="B9">
        <v>0.79535283369489174</v>
      </c>
      <c r="C9">
        <v>4.053832695818647</v>
      </c>
    </row>
    <row r="10" spans="1:3" x14ac:dyDescent="0.25">
      <c r="A10">
        <v>100</v>
      </c>
      <c r="B10">
        <v>0.80077821024480356</v>
      </c>
      <c r="C10">
        <v>4.1136613258292769</v>
      </c>
    </row>
    <row r="11" spans="1:3" x14ac:dyDescent="0.25">
      <c r="A11">
        <v>500</v>
      </c>
      <c r="B11">
        <v>0.80859614780835276</v>
      </c>
      <c r="C11">
        <v>4.2320405236176066</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14AF-AAD7-4A1F-A8CE-54539A19EC8A}">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0.66449080512593639</v>
      </c>
      <c r="C4">
        <v>3.5124641909386964</v>
      </c>
    </row>
    <row r="5" spans="1:3" x14ac:dyDescent="0.25">
      <c r="A5">
        <v>2</v>
      </c>
      <c r="B5">
        <v>0.78797446548309347</v>
      </c>
      <c r="C5">
        <v>3.7994206689787351</v>
      </c>
    </row>
    <row r="6" spans="1:3" x14ac:dyDescent="0.25">
      <c r="A6">
        <v>5</v>
      </c>
      <c r="B6">
        <v>0.82884498028234554</v>
      </c>
      <c r="C6">
        <v>3.9601362634602557</v>
      </c>
    </row>
    <row r="7" spans="1:3" x14ac:dyDescent="0.25">
      <c r="A7">
        <v>10</v>
      </c>
      <c r="B7">
        <v>0.8471213362861727</v>
      </c>
      <c r="C7">
        <v>4.0543754631032654</v>
      </c>
    </row>
    <row r="8" spans="1:3" x14ac:dyDescent="0.25">
      <c r="A8">
        <v>20</v>
      </c>
      <c r="B8">
        <v>0.86007446116361974</v>
      </c>
      <c r="C8">
        <v>4.1366270024954179</v>
      </c>
    </row>
    <row r="9" spans="1:3" x14ac:dyDescent="0.25">
      <c r="A9">
        <v>50</v>
      </c>
      <c r="B9">
        <v>0.87204246302912924</v>
      </c>
      <c r="C9">
        <v>4.2324051389792636</v>
      </c>
    </row>
    <row r="10" spans="1:3" x14ac:dyDescent="0.25">
      <c r="A10">
        <v>100</v>
      </c>
      <c r="B10">
        <v>0.87843966195877965</v>
      </c>
      <c r="C10">
        <v>4.2970294577182448</v>
      </c>
    </row>
    <row r="11" spans="1:3" x14ac:dyDescent="0.25">
      <c r="A11">
        <v>500</v>
      </c>
      <c r="B11">
        <v>0.8877672711779927</v>
      </c>
      <c r="C11">
        <v>4.4259563276631599</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DA4F1-722B-428F-9FCA-1A243FF52A8A}">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0.74995985735261272</v>
      </c>
      <c r="C4">
        <v>3.3817864441161682</v>
      </c>
    </row>
    <row r="5" spans="1:3" x14ac:dyDescent="0.25">
      <c r="A5">
        <v>2</v>
      </c>
      <c r="B5">
        <v>0.90926421996332607</v>
      </c>
      <c r="C5">
        <v>3.6422653149826196</v>
      </c>
    </row>
    <row r="6" spans="1:3" x14ac:dyDescent="0.25">
      <c r="A6">
        <v>5</v>
      </c>
      <c r="B6">
        <v>0.95989267900993114</v>
      </c>
      <c r="C6">
        <v>3.7961479286564681</v>
      </c>
    </row>
    <row r="7" spans="1:3" x14ac:dyDescent="0.25">
      <c r="A7">
        <v>10</v>
      </c>
      <c r="B7">
        <v>0.98186427526557396</v>
      </c>
      <c r="C7">
        <v>3.8864761495288329</v>
      </c>
    </row>
    <row r="8" spans="1:3" x14ac:dyDescent="0.25">
      <c r="A8">
        <v>20</v>
      </c>
      <c r="B8">
        <v>0.99708506746278736</v>
      </c>
      <c r="C8">
        <v>3.9653789638875869</v>
      </c>
    </row>
    <row r="9" spans="1:3" x14ac:dyDescent="0.25">
      <c r="A9">
        <v>50</v>
      </c>
      <c r="B9">
        <v>1.0107984254882367</v>
      </c>
      <c r="C9">
        <v>4.0573420088370495</v>
      </c>
    </row>
    <row r="10" spans="1:3" x14ac:dyDescent="0.25">
      <c r="A10">
        <v>100</v>
      </c>
      <c r="B10">
        <v>1.017942876024253</v>
      </c>
      <c r="C10">
        <v>4.119448925678209</v>
      </c>
    </row>
    <row r="11" spans="1:3" x14ac:dyDescent="0.25">
      <c r="A11">
        <v>500</v>
      </c>
      <c r="B11">
        <v>1.0280169552685035</v>
      </c>
      <c r="C11">
        <v>4.243510364913563</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52FF4-0C29-4FA5-BD94-00A9FE14B1A1}">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0.51675623158193495</v>
      </c>
      <c r="C4">
        <v>3.5120035284636777</v>
      </c>
    </row>
    <row r="5" spans="1:3" x14ac:dyDescent="0.25">
      <c r="A5">
        <v>2</v>
      </c>
      <c r="B5">
        <v>0.61255526098351276</v>
      </c>
      <c r="C5">
        <v>3.8186067603000735</v>
      </c>
    </row>
    <row r="6" spans="1:3" x14ac:dyDescent="0.25">
      <c r="A6">
        <v>5</v>
      </c>
      <c r="B6">
        <v>0.64002555773617242</v>
      </c>
      <c r="C6">
        <v>3.9807037934006186</v>
      </c>
    </row>
    <row r="7" spans="1:3" x14ac:dyDescent="0.25">
      <c r="A7">
        <v>10</v>
      </c>
      <c r="B7">
        <v>0.65151092332142491</v>
      </c>
      <c r="C7">
        <v>4.0738079044827105</v>
      </c>
    </row>
    <row r="8" spans="1:3" x14ac:dyDescent="0.25">
      <c r="A8">
        <v>20</v>
      </c>
      <c r="B8">
        <v>0.65924518598060122</v>
      </c>
      <c r="C8">
        <v>4.1537784064013454</v>
      </c>
    </row>
    <row r="9" spans="1:3" x14ac:dyDescent="0.25">
      <c r="A9">
        <v>50</v>
      </c>
      <c r="B9">
        <v>0.66599921254132222</v>
      </c>
      <c r="C9">
        <v>4.2452502266821375</v>
      </c>
    </row>
    <row r="10" spans="1:3" x14ac:dyDescent="0.25">
      <c r="A10">
        <v>100</v>
      </c>
      <c r="B10">
        <v>0.66940751979943991</v>
      </c>
      <c r="C10">
        <v>4.3058783471040645</v>
      </c>
    </row>
    <row r="11" spans="1:3" x14ac:dyDescent="0.25">
      <c r="A11">
        <v>500</v>
      </c>
      <c r="B11">
        <v>0.674018809691877</v>
      </c>
      <c r="C11">
        <v>4.4238917652945613</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9417C-05D4-4FA4-BAA5-706C9003D960}">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0.59676899731688593</v>
      </c>
      <c r="C4">
        <v>3.4794335722300933</v>
      </c>
    </row>
    <row r="5" spans="1:3" x14ac:dyDescent="0.25">
      <c r="A5">
        <v>2</v>
      </c>
      <c r="B5">
        <v>0.69157854475762015</v>
      </c>
      <c r="C5">
        <v>3.7819820699455016</v>
      </c>
    </row>
    <row r="6" spans="1:3" x14ac:dyDescent="0.25">
      <c r="A6">
        <v>5</v>
      </c>
      <c r="B6">
        <v>0.73191967917043943</v>
      </c>
      <c r="C6">
        <v>3.9383190242470687</v>
      </c>
    </row>
    <row r="7" spans="1:3" x14ac:dyDescent="0.25">
      <c r="A7">
        <v>10</v>
      </c>
      <c r="B7">
        <v>0.75377611192504212</v>
      </c>
      <c r="C7">
        <v>4.0237314832301383</v>
      </c>
    </row>
    <row r="8" spans="1:3" x14ac:dyDescent="0.25">
      <c r="A8">
        <v>20</v>
      </c>
      <c r="B8">
        <v>0.77172152918958381</v>
      </c>
      <c r="C8">
        <v>4.0943133838575578</v>
      </c>
    </row>
    <row r="9" spans="1:3" x14ac:dyDescent="0.25">
      <c r="A9">
        <v>50</v>
      </c>
      <c r="B9">
        <v>0.79124106186840748</v>
      </c>
      <c r="C9">
        <v>4.171639435137152</v>
      </c>
    </row>
    <row r="10" spans="1:3" x14ac:dyDescent="0.25">
      <c r="A10">
        <v>100</v>
      </c>
      <c r="B10">
        <v>0.80354401732432224</v>
      </c>
      <c r="C10">
        <v>4.2207290125085288</v>
      </c>
    </row>
    <row r="11" spans="1:3" x14ac:dyDescent="0.25">
      <c r="A11">
        <v>500</v>
      </c>
      <c r="B11">
        <v>0.82589755447243141</v>
      </c>
      <c r="C11">
        <v>4.3107993891595999</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C3B71-5FA0-4EE2-A2DA-D920CA49E0CA}">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0.73572498569343869</v>
      </c>
      <c r="C4">
        <v>3.1731860039409279</v>
      </c>
    </row>
    <row r="5" spans="1:3" x14ac:dyDescent="0.25">
      <c r="A5">
        <v>2</v>
      </c>
      <c r="B5">
        <v>0.85551708869741727</v>
      </c>
      <c r="C5">
        <v>3.500847469228431</v>
      </c>
    </row>
    <row r="6" spans="1:3" x14ac:dyDescent="0.25">
      <c r="A6">
        <v>5</v>
      </c>
      <c r="B6">
        <v>0.90578704413632627</v>
      </c>
      <c r="C6">
        <v>3.645276426896332</v>
      </c>
    </row>
    <row r="7" spans="1:3" x14ac:dyDescent="0.25">
      <c r="A7">
        <v>10</v>
      </c>
      <c r="B7">
        <v>0.93483103619622976</v>
      </c>
      <c r="C7">
        <v>3.7220285353170683</v>
      </c>
    </row>
    <row r="8" spans="1:3" x14ac:dyDescent="0.25">
      <c r="A8">
        <v>20</v>
      </c>
      <c r="B8">
        <v>0.95989175430042795</v>
      </c>
      <c r="C8">
        <v>3.7841149457771994</v>
      </c>
    </row>
    <row r="9" spans="1:3" x14ac:dyDescent="0.25">
      <c r="A9">
        <v>50</v>
      </c>
      <c r="B9">
        <v>0.98870271796618581</v>
      </c>
      <c r="C9">
        <v>3.8505368973143215</v>
      </c>
    </row>
    <row r="10" spans="1:3" x14ac:dyDescent="0.25">
      <c r="A10">
        <v>100</v>
      </c>
      <c r="B10">
        <v>1.00789587199668</v>
      </c>
      <c r="C10">
        <v>3.8917113137132966</v>
      </c>
    </row>
    <row r="11" spans="1:3" x14ac:dyDescent="0.25">
      <c r="A11">
        <v>500</v>
      </c>
      <c r="B11">
        <v>1.0455176181791401</v>
      </c>
      <c r="C11">
        <v>3.9648502346988579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17F1C-B9B1-4E10-935D-7C8D787B76D9}">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0.68853262623206435</v>
      </c>
      <c r="C4">
        <v>3.1703075567044614</v>
      </c>
    </row>
    <row r="5" spans="1:3" x14ac:dyDescent="0.25">
      <c r="A5">
        <v>2</v>
      </c>
      <c r="B5">
        <v>0.80511091893988285</v>
      </c>
      <c r="C5">
        <v>3.4940693161531207</v>
      </c>
    </row>
    <row r="6" spans="1:3" x14ac:dyDescent="0.25">
      <c r="A6">
        <v>5</v>
      </c>
      <c r="B6">
        <v>0.85013104011864593</v>
      </c>
      <c r="C6">
        <v>3.6383732967470612</v>
      </c>
    </row>
    <row r="7" spans="1:3" x14ac:dyDescent="0.25">
      <c r="A7">
        <v>10</v>
      </c>
      <c r="B7">
        <v>0.87617474340364765</v>
      </c>
      <c r="C7">
        <v>3.7152411159159202</v>
      </c>
    </row>
    <row r="8" spans="1:3" x14ac:dyDescent="0.25">
      <c r="A8">
        <v>20</v>
      </c>
      <c r="B8">
        <v>0.89866861811135257</v>
      </c>
      <c r="C8">
        <v>3.7775348147259962</v>
      </c>
    </row>
    <row r="9" spans="1:3" x14ac:dyDescent="0.25">
      <c r="A9">
        <v>50</v>
      </c>
      <c r="B9">
        <v>0.92455685345625582</v>
      </c>
      <c r="C9">
        <v>3.8443141472341442</v>
      </c>
    </row>
    <row r="10" spans="1:3" x14ac:dyDescent="0.25">
      <c r="A10">
        <v>100</v>
      </c>
      <c r="B10">
        <v>0.94182173929699387</v>
      </c>
      <c r="C10">
        <v>3.8857946704126864</v>
      </c>
    </row>
    <row r="11" spans="1:3" x14ac:dyDescent="0.25">
      <c r="A11">
        <v>500</v>
      </c>
      <c r="B11">
        <v>0.97571461641654622</v>
      </c>
      <c r="C11">
        <v>3.9596815821761715</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97518-CF03-47E2-A65C-2168423CC784}">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0.69199887929517978</v>
      </c>
      <c r="C4">
        <v>3.4143123584965105</v>
      </c>
    </row>
    <row r="5" spans="1:3" x14ac:dyDescent="0.25">
      <c r="A5">
        <v>2</v>
      </c>
      <c r="B5">
        <v>0.80556399001613266</v>
      </c>
      <c r="C5">
        <v>3.6779846028939067</v>
      </c>
    </row>
    <row r="6" spans="1:3" x14ac:dyDescent="0.25">
      <c r="A6">
        <v>5</v>
      </c>
      <c r="B6">
        <v>0.84569322026642713</v>
      </c>
      <c r="C6">
        <v>3.8313457536793272</v>
      </c>
    </row>
    <row r="7" spans="1:3" x14ac:dyDescent="0.25">
      <c r="A7">
        <v>10</v>
      </c>
      <c r="B7">
        <v>0.86547961732725209</v>
      </c>
      <c r="C7">
        <v>3.9191498637524993</v>
      </c>
    </row>
    <row r="8" spans="1:3" x14ac:dyDescent="0.25">
      <c r="A8">
        <v>20</v>
      </c>
      <c r="B8">
        <v>0.88059018431976321</v>
      </c>
      <c r="C8">
        <v>3.9943809318665586</v>
      </c>
    </row>
    <row r="9" spans="1:3" x14ac:dyDescent="0.25">
      <c r="A9">
        <v>50</v>
      </c>
      <c r="B9">
        <v>0.89575467606808234</v>
      </c>
      <c r="C9">
        <v>4.080193432783414</v>
      </c>
    </row>
    <row r="10" spans="1:3" x14ac:dyDescent="0.25">
      <c r="A10">
        <v>100</v>
      </c>
      <c r="B10">
        <v>0.90456889595279899</v>
      </c>
      <c r="C10">
        <v>4.1369133348656719</v>
      </c>
    </row>
    <row r="11" spans="1:3" x14ac:dyDescent="0.25">
      <c r="A11">
        <v>500</v>
      </c>
      <c r="B11">
        <v>0.91892639226775075</v>
      </c>
      <c r="C11">
        <v>4.2468993404965323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2147-BD46-4006-95EB-5DAC3270F8C8}">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0.53096647441912326</v>
      </c>
      <c r="C4">
        <v>3.2464802931136902</v>
      </c>
    </row>
    <row r="5" spans="1:3" x14ac:dyDescent="0.25">
      <c r="A5">
        <v>2</v>
      </c>
      <c r="B5">
        <v>0.67028525031631714</v>
      </c>
      <c r="C5">
        <v>3.5703892478624604</v>
      </c>
    </row>
    <row r="6" spans="1:3" x14ac:dyDescent="0.25">
      <c r="A6">
        <v>5</v>
      </c>
      <c r="B6">
        <v>0.71184279677458384</v>
      </c>
      <c r="C6">
        <v>3.7136848503939301</v>
      </c>
    </row>
    <row r="7" spans="1:3" x14ac:dyDescent="0.25">
      <c r="A7">
        <v>10</v>
      </c>
      <c r="B7">
        <v>0.73152979330044277</v>
      </c>
      <c r="C7">
        <v>3.7919499235003897</v>
      </c>
    </row>
    <row r="8" spans="1:3" x14ac:dyDescent="0.25">
      <c r="A8">
        <v>20</v>
      </c>
      <c r="B8">
        <v>0.74611085651123266</v>
      </c>
      <c r="C8">
        <v>3.8566111794531457</v>
      </c>
    </row>
    <row r="9" spans="1:3" x14ac:dyDescent="0.25">
      <c r="A9">
        <v>50</v>
      </c>
      <c r="B9">
        <v>0.76025544022967895</v>
      </c>
      <c r="C9">
        <v>3.9274334233419981</v>
      </c>
    </row>
    <row r="10" spans="1:3" x14ac:dyDescent="0.25">
      <c r="A10">
        <v>100</v>
      </c>
      <c r="B10">
        <v>0.76819931721167389</v>
      </c>
      <c r="C10">
        <v>3.9723830413440648</v>
      </c>
    </row>
    <row r="11" spans="1:3" x14ac:dyDescent="0.25">
      <c r="A11">
        <v>500</v>
      </c>
      <c r="B11">
        <v>0.78056140078027891</v>
      </c>
      <c r="C11">
        <v>4.0548296106161521</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FFE0-1517-4269-983D-1DAD812777AE}">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0.76228711182249476</v>
      </c>
      <c r="C4">
        <v>3.173133344955732</v>
      </c>
    </row>
    <row r="5" spans="1:3" x14ac:dyDescent="0.25">
      <c r="A5">
        <v>2</v>
      </c>
      <c r="B5">
        <v>0.88257770247597211</v>
      </c>
      <c r="C5">
        <v>3.500712401402418</v>
      </c>
    </row>
    <row r="6" spans="1:3" x14ac:dyDescent="0.25">
      <c r="A6">
        <v>5</v>
      </c>
      <c r="B6">
        <v>0.92954737429041923</v>
      </c>
      <c r="C6">
        <v>3.6461363885671032</v>
      </c>
    </row>
    <row r="7" spans="1:3" x14ac:dyDescent="0.25">
      <c r="A7">
        <v>10</v>
      </c>
      <c r="B7">
        <v>0.95709672460909112</v>
      </c>
      <c r="C7">
        <v>3.7235938137939795</v>
      </c>
    </row>
    <row r="8" spans="1:3" x14ac:dyDescent="0.25">
      <c r="A8">
        <v>20</v>
      </c>
      <c r="B8">
        <v>0.9811468291185852</v>
      </c>
      <c r="C8">
        <v>3.7863609618780147</v>
      </c>
    </row>
    <row r="9" spans="1:3" x14ac:dyDescent="0.25">
      <c r="A9">
        <v>50</v>
      </c>
      <c r="B9">
        <v>1.0091587843461922</v>
      </c>
      <c r="C9">
        <v>3.8536426251883329</v>
      </c>
    </row>
    <row r="10" spans="1:3" x14ac:dyDescent="0.25">
      <c r="A10">
        <v>100</v>
      </c>
      <c r="B10">
        <v>1.0280637871340936</v>
      </c>
      <c r="C10">
        <v>3.895431926525069</v>
      </c>
    </row>
    <row r="11" spans="1:3" x14ac:dyDescent="0.25">
      <c r="A11">
        <v>500</v>
      </c>
      <c r="B11">
        <v>1.0657921295852695</v>
      </c>
      <c r="C11">
        <v>3.9698609973483658</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593A2-60A5-4533-823F-57FADC30375B}">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0.66680362120007097</v>
      </c>
      <c r="C4">
        <v>3.402891079371142</v>
      </c>
    </row>
    <row r="5" spans="1:3" x14ac:dyDescent="0.25">
      <c r="A5">
        <v>2</v>
      </c>
      <c r="B5">
        <v>0.76399855060054422</v>
      </c>
      <c r="C5">
        <v>3.670320295557314</v>
      </c>
    </row>
    <row r="6" spans="1:3" x14ac:dyDescent="0.25">
      <c r="A6">
        <v>5</v>
      </c>
      <c r="B6">
        <v>0.7992383444237996</v>
      </c>
      <c r="C6">
        <v>3.8239362998755961</v>
      </c>
    </row>
    <row r="7" spans="1:3" x14ac:dyDescent="0.25">
      <c r="A7">
        <v>10</v>
      </c>
      <c r="B7">
        <v>0.81759422659874781</v>
      </c>
      <c r="C7">
        <v>3.9105215470095014</v>
      </c>
    </row>
    <row r="8" spans="1:3" x14ac:dyDescent="0.25">
      <c r="A8">
        <v>20</v>
      </c>
      <c r="B8">
        <v>0.83221569590929911</v>
      </c>
      <c r="C8">
        <v>3.9838166952540934</v>
      </c>
    </row>
    <row r="9" spans="1:3" x14ac:dyDescent="0.25">
      <c r="A9">
        <v>50</v>
      </c>
      <c r="B9">
        <v>0.84759242273944235</v>
      </c>
      <c r="C9">
        <v>4.0663004531081004</v>
      </c>
    </row>
    <row r="10" spans="1:3" x14ac:dyDescent="0.25">
      <c r="A10">
        <v>100</v>
      </c>
      <c r="B10">
        <v>0.85696161021589357</v>
      </c>
      <c r="C10">
        <v>4.1200902773667973</v>
      </c>
    </row>
    <row r="11" spans="1:3" x14ac:dyDescent="0.25">
      <c r="A11">
        <v>500</v>
      </c>
      <c r="B11">
        <v>0.87322097334372906</v>
      </c>
      <c r="C11">
        <v>4.2224799067484931</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9A8E7-05BE-4870-85BD-B8D6CF98A25B}">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0.66235528834910407</v>
      </c>
      <c r="C4">
        <v>3.4196741883307133</v>
      </c>
    </row>
    <row r="5" spans="1:3" x14ac:dyDescent="0.25">
      <c r="A5">
        <v>2</v>
      </c>
      <c r="B5">
        <v>0.76762525557264971</v>
      </c>
      <c r="C5">
        <v>3.6812073796243494</v>
      </c>
    </row>
    <row r="6" spans="1:3" x14ac:dyDescent="0.25">
      <c r="A6">
        <v>5</v>
      </c>
      <c r="B6">
        <v>0.80548502096851626</v>
      </c>
      <c r="C6">
        <v>3.8356144873689644</v>
      </c>
    </row>
    <row r="7" spans="1:3" x14ac:dyDescent="0.25">
      <c r="A7">
        <v>10</v>
      </c>
      <c r="B7">
        <v>0.8251139639201519</v>
      </c>
      <c r="C7">
        <v>3.9238044890221735</v>
      </c>
    </row>
    <row r="8" spans="1:3" x14ac:dyDescent="0.25">
      <c r="A8">
        <v>20</v>
      </c>
      <c r="B8">
        <v>0.84069359296545365</v>
      </c>
      <c r="C8">
        <v>3.9992253740846535</v>
      </c>
    </row>
    <row r="9" spans="1:3" x14ac:dyDescent="0.25">
      <c r="A9">
        <v>50</v>
      </c>
      <c r="B9">
        <v>0.85701285695906793</v>
      </c>
      <c r="C9">
        <v>4.0850754391964701</v>
      </c>
    </row>
    <row r="10" spans="1:3" x14ac:dyDescent="0.25">
      <c r="A10">
        <v>100</v>
      </c>
      <c r="B10">
        <v>0.86691659725762082</v>
      </c>
      <c r="C10">
        <v>4.1417023335435976</v>
      </c>
    </row>
    <row r="11" spans="1:3" x14ac:dyDescent="0.25">
      <c r="A11">
        <v>500</v>
      </c>
      <c r="B11">
        <v>0.8840109612968563</v>
      </c>
      <c r="C11">
        <v>4.2511942347108915</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0CFB2-E495-48F5-B1BF-5ADDD85A38BA}">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0.75713397311927266</v>
      </c>
      <c r="C4">
        <v>3.424849615568379</v>
      </c>
    </row>
    <row r="5" spans="1:3" x14ac:dyDescent="0.25">
      <c r="A5">
        <v>2</v>
      </c>
      <c r="B5">
        <v>0.8957731316444788</v>
      </c>
      <c r="C5">
        <v>3.6936397951339037</v>
      </c>
    </row>
    <row r="6" spans="1:3" x14ac:dyDescent="0.25">
      <c r="A6">
        <v>5</v>
      </c>
      <c r="B6">
        <v>0.94785210966386169</v>
      </c>
      <c r="C6">
        <v>3.8495712226505669</v>
      </c>
    </row>
    <row r="7" spans="1:3" x14ac:dyDescent="0.25">
      <c r="A7">
        <v>10</v>
      </c>
      <c r="B7">
        <v>0.97599303256459724</v>
      </c>
      <c r="C7">
        <v>3.9391601781468237</v>
      </c>
    </row>
    <row r="8" spans="1:3" x14ac:dyDescent="0.25">
      <c r="A8">
        <v>20</v>
      </c>
      <c r="B8">
        <v>0.99905105583958276</v>
      </c>
      <c r="C8">
        <v>4.0161287999743074</v>
      </c>
    </row>
    <row r="9" spans="1:3" x14ac:dyDescent="0.25">
      <c r="A9">
        <v>50</v>
      </c>
      <c r="B9">
        <v>1.0240744461004834</v>
      </c>
      <c r="C9">
        <v>4.104189256832127</v>
      </c>
    </row>
    <row r="10" spans="1:3" x14ac:dyDescent="0.25">
      <c r="A10">
        <v>100</v>
      </c>
      <c r="B10">
        <v>1.0398103545112698</v>
      </c>
      <c r="C10">
        <v>4.1625710213600975</v>
      </c>
    </row>
    <row r="11" spans="1:3" x14ac:dyDescent="0.25">
      <c r="A11">
        <v>500</v>
      </c>
      <c r="B11">
        <v>1.0683123490793105</v>
      </c>
      <c r="C11">
        <v>4.2762513627839152</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FBC09-3019-4AD4-A4CF-829AF4653FFE}">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0.73607858538739646</v>
      </c>
      <c r="C4">
        <v>3.4263207191479395</v>
      </c>
    </row>
    <row r="5" spans="1:3" x14ac:dyDescent="0.25">
      <c r="A5">
        <v>2</v>
      </c>
      <c r="B5">
        <v>0.87614322543546208</v>
      </c>
      <c r="C5">
        <v>3.6986395279028215</v>
      </c>
    </row>
    <row r="6" spans="1:3" x14ac:dyDescent="0.25">
      <c r="A6">
        <v>5</v>
      </c>
      <c r="B6">
        <v>0.93150613251824521</v>
      </c>
      <c r="C6">
        <v>3.853994436247262</v>
      </c>
    </row>
    <row r="7" spans="1:3" x14ac:dyDescent="0.25">
      <c r="A7">
        <v>10</v>
      </c>
      <c r="B7">
        <v>0.96197195269502234</v>
      </c>
      <c r="C7">
        <v>3.9435091975694014</v>
      </c>
    </row>
    <row r="8" spans="1:3" x14ac:dyDescent="0.25">
      <c r="A8">
        <v>20</v>
      </c>
      <c r="B8">
        <v>0.98728841766440545</v>
      </c>
      <c r="C8">
        <v>4.0205853740611932</v>
      </c>
    </row>
    <row r="9" spans="1:3" x14ac:dyDescent="0.25">
      <c r="A9">
        <v>50</v>
      </c>
      <c r="B9">
        <v>1.015196501466064</v>
      </c>
      <c r="C9">
        <v>4.1089882343357935</v>
      </c>
    </row>
    <row r="10" spans="1:3" x14ac:dyDescent="0.25">
      <c r="A10">
        <v>100</v>
      </c>
      <c r="B10">
        <v>1.0330240732539677</v>
      </c>
      <c r="C10">
        <v>4.167742471293689</v>
      </c>
    </row>
    <row r="11" spans="1:3" x14ac:dyDescent="0.25">
      <c r="A11">
        <v>500</v>
      </c>
      <c r="B11">
        <v>1.0660129798248803</v>
      </c>
      <c r="C11">
        <v>4.282539628882053</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960F2-303C-4C8E-8857-ED3655F8CB41}">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0.68348227553254404</v>
      </c>
      <c r="C4">
        <v>3.4153696535883848</v>
      </c>
    </row>
    <row r="5" spans="1:3" x14ac:dyDescent="0.25">
      <c r="A5">
        <v>2</v>
      </c>
      <c r="B5">
        <v>0.80099382882209569</v>
      </c>
      <c r="C5">
        <v>3.676098781337056</v>
      </c>
    </row>
    <row r="6" spans="1:3" x14ac:dyDescent="0.25">
      <c r="A6">
        <v>5</v>
      </c>
      <c r="B6">
        <v>0.84415271116326607</v>
      </c>
      <c r="C6">
        <v>3.8309219317450722</v>
      </c>
    </row>
    <row r="7" spans="1:3" x14ac:dyDescent="0.25">
      <c r="A7">
        <v>10</v>
      </c>
      <c r="B7">
        <v>0.86656927624952318</v>
      </c>
      <c r="C7">
        <v>3.9202221717625556</v>
      </c>
    </row>
    <row r="8" spans="1:3" x14ac:dyDescent="0.25">
      <c r="A8">
        <v>20</v>
      </c>
      <c r="B8">
        <v>0.88438604406860089</v>
      </c>
      <c r="C8">
        <v>3.9971749069038176</v>
      </c>
    </row>
    <row r="9" spans="1:3" x14ac:dyDescent="0.25">
      <c r="A9">
        <v>50</v>
      </c>
      <c r="B9">
        <v>0.90307732287955456</v>
      </c>
      <c r="C9">
        <v>4.0855147271263723</v>
      </c>
    </row>
    <row r="10" spans="1:3" x14ac:dyDescent="0.25">
      <c r="A10">
        <v>100</v>
      </c>
      <c r="B10">
        <v>0.91443810503343093</v>
      </c>
      <c r="C10">
        <v>4.1442791918557953</v>
      </c>
    </row>
    <row r="11" spans="1:3" x14ac:dyDescent="0.25">
      <c r="A11">
        <v>500</v>
      </c>
      <c r="B11">
        <v>0.93408829771564972</v>
      </c>
      <c r="C11">
        <v>4.2592369038581204</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CC2F3-5892-463D-A002-4C2F7508A440}">
  <dimension ref="A1:C11"/>
  <sheetViews>
    <sheetView workbookViewId="0">
      <selection activeCell="A41" sqref="A41"/>
    </sheetView>
  </sheetViews>
  <sheetFormatPr defaultRowHeight="15" x14ac:dyDescent="0.25"/>
  <cols>
    <col min="2" max="3" width="18" bestFit="1" customWidth="1"/>
    <col min="4" max="4" width="12" bestFit="1" customWidth="1"/>
  </cols>
  <sheetData>
    <row r="1" spans="1:3" x14ac:dyDescent="0.25">
      <c r="A1" t="s">
        <v>10</v>
      </c>
    </row>
    <row r="3" spans="1:3" x14ac:dyDescent="0.25">
      <c r="A3" t="s">
        <v>9</v>
      </c>
      <c r="B3" t="s">
        <v>7</v>
      </c>
      <c r="C3" t="s">
        <v>8</v>
      </c>
    </row>
    <row r="4" spans="1:3" x14ac:dyDescent="0.25">
      <c r="A4">
        <v>1</v>
      </c>
      <c r="B4">
        <v>0.75649172001689002</v>
      </c>
      <c r="C4">
        <v>3.4330929872924938</v>
      </c>
    </row>
    <row r="5" spans="1:3" x14ac:dyDescent="0.25">
      <c r="A5">
        <v>2</v>
      </c>
      <c r="B5">
        <v>0.90238447461231663</v>
      </c>
      <c r="C5">
        <v>3.7055962510657268</v>
      </c>
    </row>
    <row r="6" spans="1:3" x14ac:dyDescent="0.25">
      <c r="A6">
        <v>5</v>
      </c>
      <c r="B6">
        <v>0.96479469794539297</v>
      </c>
      <c r="C6">
        <v>3.8607171590739462</v>
      </c>
    </row>
    <row r="7" spans="1:3" x14ac:dyDescent="0.25">
      <c r="A7">
        <v>10</v>
      </c>
      <c r="B7">
        <v>1.0007869839369261</v>
      </c>
      <c r="C7">
        <v>3.9492597413631394</v>
      </c>
    </row>
    <row r="8" spans="1:3" x14ac:dyDescent="0.25">
      <c r="A8">
        <v>20</v>
      </c>
      <c r="B8">
        <v>1.0317991492076559</v>
      </c>
      <c r="C8">
        <v>4.024945729097948</v>
      </c>
    </row>
    <row r="9" spans="1:3" x14ac:dyDescent="0.25">
      <c r="A9">
        <v>50</v>
      </c>
      <c r="B9">
        <v>1.0673958765347471</v>
      </c>
      <c r="C9">
        <v>4.1110512946300553</v>
      </c>
    </row>
    <row r="10" spans="1:3" x14ac:dyDescent="0.25">
      <c r="A10">
        <v>100</v>
      </c>
      <c r="B10">
        <v>1.0910721858597494</v>
      </c>
      <c r="C10">
        <v>4.1678162683700153</v>
      </c>
    </row>
    <row r="11" spans="1:3" x14ac:dyDescent="0.25">
      <c r="A11">
        <v>500</v>
      </c>
      <c r="B11">
        <v>1.1373808658949043</v>
      </c>
      <c r="C11">
        <v>4.2774941894685679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8396487784643488FF0419B07C1A0D3" ma:contentTypeVersion="16" ma:contentTypeDescription="Create a new document." ma:contentTypeScope="" ma:versionID="416a5b84e248ac97826d825028fd245a">
  <xsd:schema xmlns:xsd="http://www.w3.org/2001/XMLSchema" xmlns:xs="http://www.w3.org/2001/XMLSchema" xmlns:p="http://schemas.microsoft.com/office/2006/metadata/properties" xmlns:ns2="3f4c67dd-2435-430f-aed7-22bd06fec8b8" xmlns:ns3="6c3bacd5-4720-4c27-bcc7-cb95db463139" targetNamespace="http://schemas.microsoft.com/office/2006/metadata/properties" ma:root="true" ma:fieldsID="e997faad9e048bc40dfe9be6ca8a68c5" ns2:_="" ns3:_="">
    <xsd:import namespace="3f4c67dd-2435-430f-aed7-22bd06fec8b8"/>
    <xsd:import namespace="6c3bacd5-4720-4c27-bcc7-cb95db46313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4c67dd-2435-430f-aed7-22bd06fec8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85267935-fc43-464c-9e7d-d27e5b4d2770"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3bacd5-4720-4c27-bcc7-cb95db46313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1664097-85eb-45b7-b82f-9cc19ee69cc4}" ma:internalName="TaxCatchAll" ma:showField="CatchAllData" ma:web="6c3bacd5-4720-4c27-bcc7-cb95db4631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c3bacd5-4720-4c27-bcc7-cb95db463139">
      <UserInfo>
        <DisplayName/>
        <AccountId xsi:nil="true"/>
        <AccountType/>
      </UserInfo>
    </SharedWithUsers>
    <MediaLengthInSeconds xmlns="3f4c67dd-2435-430f-aed7-22bd06fec8b8" xsi:nil="true"/>
    <lcf76f155ced4ddcb4097134ff3c332f xmlns="3f4c67dd-2435-430f-aed7-22bd06fec8b8">
      <Terms xmlns="http://schemas.microsoft.com/office/infopath/2007/PartnerControls"/>
    </lcf76f155ced4ddcb4097134ff3c332f>
    <TaxCatchAll xmlns="6c3bacd5-4720-4c27-bcc7-cb95db463139" xsi:nil="true"/>
  </documentManagement>
</p:properties>
</file>

<file path=customXml/itemProps1.xml><?xml version="1.0" encoding="utf-8"?>
<ds:datastoreItem xmlns:ds="http://schemas.openxmlformats.org/officeDocument/2006/customXml" ds:itemID="{30417F7D-0FA4-4534-A435-5FB8A8A113F4}">
  <ds:schemaRefs>
    <ds:schemaRef ds:uri="http://schemas.microsoft.com/sharepoint/v3/contenttype/forms"/>
  </ds:schemaRefs>
</ds:datastoreItem>
</file>

<file path=customXml/itemProps2.xml><?xml version="1.0" encoding="utf-8"?>
<ds:datastoreItem xmlns:ds="http://schemas.openxmlformats.org/officeDocument/2006/customXml" ds:itemID="{88461A2C-E032-439A-A966-C5C41A7929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4c67dd-2435-430f-aed7-22bd06fec8b8"/>
    <ds:schemaRef ds:uri="6c3bacd5-4720-4c27-bcc7-cb95db4631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21B49E-318B-4E46-AA06-7079DA83F9E1}">
  <ds:schemaRefs>
    <ds:schemaRef ds:uri="http://schemas.microsoft.com/office/2006/metadata/properties"/>
    <ds:schemaRef ds:uri="http://schemas.microsoft.com/office/infopath/2007/PartnerControls"/>
    <ds:schemaRef ds:uri="6c3bacd5-4720-4c27-bcc7-cb95db463139"/>
    <ds:schemaRef ds:uri="3f4c67dd-2435-430f-aed7-22bd06fec8b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1</vt:i4>
      </vt:variant>
    </vt:vector>
  </HeadingPairs>
  <TitlesOfParts>
    <vt:vector size="97" baseType="lpstr">
      <vt:lpstr>Plots</vt:lpstr>
      <vt:lpstr>Summary Table</vt:lpstr>
      <vt:lpstr>Plot Calculator</vt:lpstr>
      <vt:lpstr>NOAA WLs</vt:lpstr>
      <vt:lpstr>SLR Projections</vt:lpstr>
      <vt:lpstr>FEMA QC</vt:lpstr>
      <vt:lpstr>BFE, Slope, Shoretype</vt:lpstr>
      <vt:lpstr>E01</vt:lpstr>
      <vt:lpstr>E02</vt:lpstr>
      <vt:lpstr>E03</vt:lpstr>
      <vt:lpstr>E04</vt:lpstr>
      <vt:lpstr>E05</vt:lpstr>
      <vt:lpstr>E06</vt:lpstr>
      <vt:lpstr>E07</vt:lpstr>
      <vt:lpstr>E08</vt:lpstr>
      <vt:lpstr>E09</vt:lpstr>
      <vt:lpstr>E10</vt:lpstr>
      <vt:lpstr>E11</vt:lpstr>
      <vt:lpstr>E12</vt:lpstr>
      <vt:lpstr>E13</vt:lpstr>
      <vt:lpstr>E14</vt:lpstr>
      <vt:lpstr>E15</vt:lpstr>
      <vt:lpstr>E16</vt:lpstr>
      <vt:lpstr>E17</vt:lpstr>
      <vt:lpstr>E18</vt:lpstr>
      <vt:lpstr>E19</vt:lpstr>
      <vt:lpstr>E20</vt:lpstr>
      <vt:lpstr>E21</vt:lpstr>
      <vt:lpstr>E22</vt:lpstr>
      <vt:lpstr>E23</vt:lpstr>
      <vt:lpstr>E24</vt:lpstr>
      <vt:lpstr>E25</vt:lpstr>
      <vt:lpstr>E26</vt:lpstr>
      <vt:lpstr>E27</vt:lpstr>
      <vt:lpstr>E28</vt:lpstr>
      <vt:lpstr>E29</vt:lpstr>
      <vt:lpstr>E30</vt:lpstr>
      <vt:lpstr>E31</vt:lpstr>
      <vt:lpstr>E32</vt:lpstr>
      <vt:lpstr>E33</vt:lpstr>
      <vt:lpstr>E34</vt:lpstr>
      <vt:lpstr>E35</vt:lpstr>
      <vt:lpstr>E36</vt:lpstr>
      <vt:lpstr>E37</vt:lpstr>
      <vt:lpstr>E38</vt:lpstr>
      <vt:lpstr>E39</vt:lpstr>
      <vt:lpstr>E40</vt:lpstr>
      <vt:lpstr>E41</vt:lpstr>
      <vt:lpstr>E42</vt:lpstr>
      <vt:lpstr>E43</vt:lpstr>
      <vt:lpstr>E44</vt:lpstr>
      <vt:lpstr>E45</vt:lpstr>
      <vt:lpstr>E46</vt:lpstr>
      <vt:lpstr>E47</vt:lpstr>
      <vt:lpstr>E48</vt:lpstr>
      <vt:lpstr>E49</vt:lpstr>
      <vt:lpstr>E50</vt:lpstr>
      <vt:lpstr>E51</vt:lpstr>
      <vt:lpstr>E52</vt:lpstr>
      <vt:lpstr>W01</vt:lpstr>
      <vt:lpstr>W02</vt:lpstr>
      <vt:lpstr>W03</vt:lpstr>
      <vt:lpstr>W04</vt:lpstr>
      <vt:lpstr>W05</vt:lpstr>
      <vt:lpstr>W06</vt:lpstr>
      <vt:lpstr>W07</vt:lpstr>
      <vt:lpstr>W08</vt:lpstr>
      <vt:lpstr>W09</vt:lpstr>
      <vt:lpstr>W10</vt:lpstr>
      <vt:lpstr>W11</vt:lpstr>
      <vt:lpstr>W12</vt:lpstr>
      <vt:lpstr>W13</vt:lpstr>
      <vt:lpstr>W14</vt:lpstr>
      <vt:lpstr>W15</vt:lpstr>
      <vt:lpstr>W16</vt:lpstr>
      <vt:lpstr>W17</vt:lpstr>
      <vt:lpstr>W18</vt:lpstr>
      <vt:lpstr>W19</vt:lpstr>
      <vt:lpstr>W20</vt:lpstr>
      <vt:lpstr>W21</vt:lpstr>
      <vt:lpstr>W22</vt:lpstr>
      <vt:lpstr>W23</vt:lpstr>
      <vt:lpstr>W24</vt:lpstr>
      <vt:lpstr>W25</vt:lpstr>
      <vt:lpstr>W26</vt:lpstr>
      <vt:lpstr>W27</vt:lpstr>
      <vt:lpstr>W28</vt:lpstr>
      <vt:lpstr>W29</vt:lpstr>
      <vt:lpstr>W30</vt:lpstr>
      <vt:lpstr>W31</vt:lpstr>
      <vt:lpstr>W32</vt:lpstr>
      <vt:lpstr>W33</vt:lpstr>
      <vt:lpstr>W34</vt:lpstr>
      <vt:lpstr>W35</vt:lpstr>
      <vt:lpstr>W36</vt:lpstr>
      <vt:lpstr>W37</vt:lpstr>
      <vt:lpstr>Plots!Print_Area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Alice L. Nguyen</dc:creator>
  <cp:lastModifiedBy>Lindsey Sheehan</cp:lastModifiedBy>
  <cp:lastPrinted>2024-06-20T19:51:21Z</cp:lastPrinted>
  <dcterms:created xsi:type="dcterms:W3CDTF">2023-12-11T19:02:58Z</dcterms:created>
  <dcterms:modified xsi:type="dcterms:W3CDTF">2024-06-20T22:44:15Z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2003200</vt:r8>
  </property>
  <property fmtid="{D5CDD505-2E9C-101B-9397-08002B2CF9AE}" pid="3" name="ContentTypeId">
    <vt:lpwstr>0x01010068396487784643488FF0419B07C1A0D3</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ies>
</file>